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elDATA\Dokumenty\Akce rozpočty Kros\CityPlan\Silnice 2-115\"/>
    </mc:Choice>
  </mc:AlternateContent>
  <bookViews>
    <workbookView xWindow="0" yWindow="0" windowWidth="21570" windowHeight="10965"/>
  </bookViews>
  <sheets>
    <sheet name="Rekapitulace stavby" sheetId="1" r:id="rId1"/>
    <sheet name="CITY042-01 - SO 001 - Pří..." sheetId="2" r:id="rId2"/>
    <sheet name="CITY042-02 - SO 002 - Ods..." sheetId="3" r:id="rId3"/>
    <sheet name="CITY042-03 - SO 101 - Rek..." sheetId="4" r:id="rId4"/>
    <sheet name="CITY042-04 - SO 102 - Rek..." sheetId="5" r:id="rId5"/>
    <sheet name="CITY042-05 - SO 103 - Rek..." sheetId="6" r:id="rId6"/>
    <sheet name="CITY042-06 - SO 104 - Rek..." sheetId="7" r:id="rId7"/>
    <sheet name="CITY042-07 - SO 105 - Rek..." sheetId="8" r:id="rId8"/>
    <sheet name="CITY042-08 - SO 106 - Rek..." sheetId="9" r:id="rId9"/>
    <sheet name="CITY042-09 - SO 107 - Rek..." sheetId="10" r:id="rId10"/>
    <sheet name="CITY042-10 - SO 301 - Deš..." sheetId="11" r:id="rId11"/>
    <sheet name="CITY042-11 - SO 302 - Pře..." sheetId="12" r:id="rId12"/>
    <sheet name="CITY042-12 - SO 410 - Pře..." sheetId="13" r:id="rId13"/>
    <sheet name="CITY042-13 - SO 411 - Pře..." sheetId="14" r:id="rId14"/>
    <sheet name="CITY042-14 - SO 701 - Nov..." sheetId="15" r:id="rId15"/>
    <sheet name="CITY042-15 - DIO - doprav..." sheetId="16" r:id="rId16"/>
    <sheet name="CITY042-16 - Vedlejší roz..." sheetId="17" r:id="rId17"/>
    <sheet name="Pokyny pro vyplnění" sheetId="18" r:id="rId18"/>
  </sheets>
  <definedNames>
    <definedName name="_xlnm._FilterDatabase" localSheetId="1" hidden="1">'CITY042-01 - SO 001 - Pří...'!$C$78:$K$78</definedName>
    <definedName name="_xlnm._FilterDatabase" localSheetId="2" hidden="1">'CITY042-02 - SO 002 - Ods...'!$C$78:$K$78</definedName>
    <definedName name="_xlnm._FilterDatabase" localSheetId="3" hidden="1">'CITY042-03 - SO 101 - Rek...'!$C$87:$K$87</definedName>
    <definedName name="_xlnm._FilterDatabase" localSheetId="4" hidden="1">'CITY042-04 - SO 102 - Rek...'!$C$89:$K$89</definedName>
    <definedName name="_xlnm._FilterDatabase" localSheetId="5" hidden="1">'CITY042-05 - SO 103 - Rek...'!$C$88:$K$88</definedName>
    <definedName name="_xlnm._FilterDatabase" localSheetId="6" hidden="1">'CITY042-06 - SO 104 - Rek...'!$C$88:$K$88</definedName>
    <definedName name="_xlnm._FilterDatabase" localSheetId="7" hidden="1">'CITY042-07 - SO 105 - Rek...'!$C$89:$K$89</definedName>
    <definedName name="_xlnm._FilterDatabase" localSheetId="8" hidden="1">'CITY042-08 - SO 106 - Rek...'!$C$86:$K$86</definedName>
    <definedName name="_xlnm._FilterDatabase" localSheetId="9" hidden="1">'CITY042-09 - SO 107 - Rek...'!$C$82:$K$82</definedName>
    <definedName name="_xlnm._FilterDatabase" localSheetId="10" hidden="1">'CITY042-10 - SO 301 - Deš...'!$C$84:$K$84</definedName>
    <definedName name="_xlnm._FilterDatabase" localSheetId="11" hidden="1">'CITY042-11 - SO 302 - Pře...'!$C$83:$K$83</definedName>
    <definedName name="_xlnm._FilterDatabase" localSheetId="12" hidden="1">'CITY042-12 - SO 410 - Pře...'!$C$78:$K$78</definedName>
    <definedName name="_xlnm._FilterDatabase" localSheetId="13" hidden="1">'CITY042-13 - SO 411 - Pře...'!$C$77:$K$77</definedName>
    <definedName name="_xlnm._FilterDatabase" localSheetId="14" hidden="1">'CITY042-14 - SO 701 - Nov...'!$C$85:$K$85</definedName>
    <definedName name="_xlnm._FilterDatabase" localSheetId="15" hidden="1">'CITY042-15 - DIO - doprav...'!$C$81:$K$81</definedName>
    <definedName name="_xlnm._FilterDatabase" localSheetId="16" hidden="1">'CITY042-16 - Vedlejší roz...'!$C$79:$K$79</definedName>
    <definedName name="_xlnm.Print_Titles" localSheetId="1">'CITY042-01 - SO 001 - Pří...'!$78:$78</definedName>
    <definedName name="_xlnm.Print_Titles" localSheetId="2">'CITY042-02 - SO 002 - Ods...'!$78:$78</definedName>
    <definedName name="_xlnm.Print_Titles" localSheetId="3">'CITY042-03 - SO 101 - Rek...'!$87:$87</definedName>
    <definedName name="_xlnm.Print_Titles" localSheetId="4">'CITY042-04 - SO 102 - Rek...'!$89:$89</definedName>
    <definedName name="_xlnm.Print_Titles" localSheetId="5">'CITY042-05 - SO 103 - Rek...'!$88:$88</definedName>
    <definedName name="_xlnm.Print_Titles" localSheetId="6">'CITY042-06 - SO 104 - Rek...'!$88:$88</definedName>
    <definedName name="_xlnm.Print_Titles" localSheetId="7">'CITY042-07 - SO 105 - Rek...'!$89:$89</definedName>
    <definedName name="_xlnm.Print_Titles" localSheetId="8">'CITY042-08 - SO 106 - Rek...'!$86:$86</definedName>
    <definedName name="_xlnm.Print_Titles" localSheetId="9">'CITY042-09 - SO 107 - Rek...'!$82:$82</definedName>
    <definedName name="_xlnm.Print_Titles" localSheetId="10">'CITY042-10 - SO 301 - Deš...'!$84:$84</definedName>
    <definedName name="_xlnm.Print_Titles" localSheetId="11">'CITY042-11 - SO 302 - Pře...'!$83:$83</definedName>
    <definedName name="_xlnm.Print_Titles" localSheetId="12">'CITY042-12 - SO 410 - Pře...'!$78:$78</definedName>
    <definedName name="_xlnm.Print_Titles" localSheetId="13">'CITY042-13 - SO 411 - Pře...'!$77:$77</definedName>
    <definedName name="_xlnm.Print_Titles" localSheetId="14">'CITY042-14 - SO 701 - Nov...'!$85:$85</definedName>
    <definedName name="_xlnm.Print_Titles" localSheetId="15">'CITY042-15 - DIO - doprav...'!$81:$81</definedName>
    <definedName name="_xlnm.Print_Titles" localSheetId="16">'CITY042-16 - Vedlejší roz...'!$79:$79</definedName>
    <definedName name="_xlnm.Print_Titles" localSheetId="0">'Rekapitulace stavby'!$49:$49</definedName>
    <definedName name="_xlnm.Print_Area" localSheetId="1">'CITY042-01 - SO 001 - Pří...'!$C$4:$J$36,'CITY042-01 - SO 001 - Pří...'!$C$42:$J$60,'CITY042-01 - SO 001 - Pří...'!$C$66:$K$165</definedName>
    <definedName name="_xlnm.Print_Area" localSheetId="2">'CITY042-02 - SO 002 - Ods...'!$C$4:$J$36,'CITY042-02 - SO 002 - Ods...'!$C$42:$J$60,'CITY042-02 - SO 002 - Ods...'!$C$66:$K$119</definedName>
    <definedName name="_xlnm.Print_Area" localSheetId="3">'CITY042-03 - SO 101 - Rek...'!$C$4:$J$36,'CITY042-03 - SO 101 - Rek...'!$C$42:$J$69,'CITY042-03 - SO 101 - Rek...'!$C$75:$K$848</definedName>
    <definedName name="_xlnm.Print_Area" localSheetId="4">'CITY042-04 - SO 102 - Rek...'!$C$4:$J$36,'CITY042-04 - SO 102 - Rek...'!$C$42:$J$71,'CITY042-04 - SO 102 - Rek...'!$C$77:$K$640</definedName>
    <definedName name="_xlnm.Print_Area" localSheetId="5">'CITY042-05 - SO 103 - Rek...'!$C$4:$J$36,'CITY042-05 - SO 103 - Rek...'!$C$42:$J$70,'CITY042-05 - SO 103 - Rek...'!$C$76:$K$930</definedName>
    <definedName name="_xlnm.Print_Area" localSheetId="6">'CITY042-06 - SO 104 - Rek...'!$C$4:$J$36,'CITY042-06 - SO 104 - Rek...'!$C$42:$J$70,'CITY042-06 - SO 104 - Rek...'!$C$76:$K$883</definedName>
    <definedName name="_xlnm.Print_Area" localSheetId="7">'CITY042-07 - SO 105 - Rek...'!$C$4:$J$36,'CITY042-07 - SO 105 - Rek...'!$C$42:$J$71,'CITY042-07 - SO 105 - Rek...'!$C$77:$K$1266</definedName>
    <definedName name="_xlnm.Print_Area" localSheetId="8">'CITY042-08 - SO 106 - Rek...'!$C$4:$J$36,'CITY042-08 - SO 106 - Rek...'!$C$42:$J$68,'CITY042-08 - SO 106 - Rek...'!$C$74:$K$691</definedName>
    <definedName name="_xlnm.Print_Area" localSheetId="9">'CITY042-09 - SO 107 - Rek...'!$C$4:$J$36,'CITY042-09 - SO 107 - Rek...'!$C$42:$J$64,'CITY042-09 - SO 107 - Rek...'!$C$70:$K$468</definedName>
    <definedName name="_xlnm.Print_Area" localSheetId="10">'CITY042-10 - SO 301 - Deš...'!$C$4:$J$36,'CITY042-10 - SO 301 - Deš...'!$C$42:$J$66,'CITY042-10 - SO 301 - Deš...'!$C$72:$K$919</definedName>
    <definedName name="_xlnm.Print_Area" localSheetId="11">'CITY042-11 - SO 302 - Pře...'!$C$4:$J$36,'CITY042-11 - SO 302 - Pře...'!$C$42:$J$65,'CITY042-11 - SO 302 - Pře...'!$C$71:$K$496</definedName>
    <definedName name="_xlnm.Print_Area" localSheetId="12">'CITY042-12 - SO 410 - Pře...'!$C$4:$J$36,'CITY042-12 - SO 410 - Pře...'!$C$42:$J$60,'CITY042-12 - SO 410 - Pře...'!$C$66:$K$260</definedName>
    <definedName name="_xlnm.Print_Area" localSheetId="13">'CITY042-13 - SO 411 - Pře...'!$C$4:$J$36,'CITY042-13 - SO 411 - Pře...'!$C$42:$J$59,'CITY042-13 - SO 411 - Pře...'!$C$65:$K$81</definedName>
    <definedName name="_xlnm.Print_Area" localSheetId="14">'CITY042-14 - SO 701 - Nov...'!$C$4:$J$36,'CITY042-14 - SO 701 - Nov...'!$C$42:$J$67,'CITY042-14 - SO 701 - Nov...'!$C$73:$K$517</definedName>
    <definedName name="_xlnm.Print_Area" localSheetId="15">'CITY042-15 - DIO - doprav...'!$C$4:$J$36,'CITY042-15 - DIO - doprav...'!$C$42:$J$63,'CITY042-15 - DIO - doprav...'!$C$69:$K$390</definedName>
    <definedName name="_xlnm.Print_Area" localSheetId="16">'CITY042-16 - Vedlejší roz...'!$C$4:$J$36,'CITY042-16 - Vedlejší roz...'!$C$42:$J$61,'CITY042-16 - Vedlejší roz...'!$C$67:$K$97</definedName>
    <definedName name="_xlnm.Print_Area" localSheetId="1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</definedNames>
  <calcPr calcId="152511"/>
</workbook>
</file>

<file path=xl/calcChain.xml><?xml version="1.0" encoding="utf-8"?>
<calcChain xmlns="http://schemas.openxmlformats.org/spreadsheetml/2006/main">
  <c r="AY67" i="1" l="1"/>
  <c r="AX67" i="1"/>
  <c r="BI97" i="17"/>
  <c r="BH97" i="17"/>
  <c r="BG97" i="17"/>
  <c r="BF97" i="17"/>
  <c r="T97" i="17"/>
  <c r="R97" i="17"/>
  <c r="P97" i="17"/>
  <c r="BK97" i="17"/>
  <c r="J97" i="17"/>
  <c r="BE97" i="17" s="1"/>
  <c r="BI96" i="17"/>
  <c r="BH96" i="17"/>
  <c r="BG96" i="17"/>
  <c r="BF96" i="17"/>
  <c r="T96" i="17"/>
  <c r="T95" i="17" s="1"/>
  <c r="R96" i="17"/>
  <c r="R95" i="17" s="1"/>
  <c r="P96" i="17"/>
  <c r="P95" i="17" s="1"/>
  <c r="BK96" i="17"/>
  <c r="BK95" i="17" s="1"/>
  <c r="J95" i="17" s="1"/>
  <c r="J60" i="17" s="1"/>
  <c r="J96" i="17"/>
  <c r="BE96" i="17" s="1"/>
  <c r="BI94" i="17"/>
  <c r="BH94" i="17"/>
  <c r="BG94" i="17"/>
  <c r="BF94" i="17"/>
  <c r="BE94" i="17"/>
  <c r="T94" i="17"/>
  <c r="R94" i="17"/>
  <c r="P94" i="17"/>
  <c r="BK94" i="17"/>
  <c r="J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BE92" i="17"/>
  <c r="T92" i="17"/>
  <c r="T91" i="17" s="1"/>
  <c r="R92" i="17"/>
  <c r="R91" i="17" s="1"/>
  <c r="P92" i="17"/>
  <c r="P91" i="17" s="1"/>
  <c r="BK92" i="17"/>
  <c r="BK91" i="17" s="1"/>
  <c r="J91" i="17" s="1"/>
  <c r="J59" i="17" s="1"/>
  <c r="J92" i="17"/>
  <c r="BI90" i="17"/>
  <c r="BH90" i="17"/>
  <c r="BG90" i="17"/>
  <c r="BF90" i="17"/>
  <c r="T90" i="17"/>
  <c r="R90" i="17"/>
  <c r="P90" i="17"/>
  <c r="BK90" i="17"/>
  <c r="J90" i="17"/>
  <c r="BE90" i="17" s="1"/>
  <c r="BI89" i="17"/>
  <c r="BH89" i="17"/>
  <c r="BG89" i="17"/>
  <c r="BF89" i="17"/>
  <c r="T89" i="17"/>
  <c r="R89" i="17"/>
  <c r="P89" i="17"/>
  <c r="BK89" i="17"/>
  <c r="J89" i="17"/>
  <c r="BE89" i="17" s="1"/>
  <c r="BI88" i="17"/>
  <c r="BH88" i="17"/>
  <c r="BG88" i="17"/>
  <c r="BF88" i="17"/>
  <c r="BE88" i="17"/>
  <c r="T88" i="17"/>
  <c r="R88" i="17"/>
  <c r="P88" i="17"/>
  <c r="BK88" i="17"/>
  <c r="J88" i="17"/>
  <c r="BI87" i="17"/>
  <c r="BH87" i="17"/>
  <c r="BG87" i="17"/>
  <c r="BF87" i="17"/>
  <c r="T87" i="17"/>
  <c r="R87" i="17"/>
  <c r="P87" i="17"/>
  <c r="BK87" i="17"/>
  <c r="J87" i="17"/>
  <c r="BE87" i="17" s="1"/>
  <c r="BI86" i="17"/>
  <c r="BH86" i="17"/>
  <c r="BG86" i="17"/>
  <c r="BF86" i="17"/>
  <c r="BE86" i="17"/>
  <c r="T86" i="17"/>
  <c r="R86" i="17"/>
  <c r="P86" i="17"/>
  <c r="BK86" i="17"/>
  <c r="J86" i="17"/>
  <c r="BI85" i="17"/>
  <c r="BH85" i="17"/>
  <c r="BG85" i="17"/>
  <c r="BF85" i="17"/>
  <c r="BE85" i="17"/>
  <c r="T85" i="17"/>
  <c r="R85" i="17"/>
  <c r="P85" i="17"/>
  <c r="BK85" i="17"/>
  <c r="J85" i="17"/>
  <c r="BI84" i="17"/>
  <c r="BH84" i="17"/>
  <c r="BG84" i="17"/>
  <c r="BF84" i="17"/>
  <c r="BE84" i="17"/>
  <c r="T84" i="17"/>
  <c r="R84" i="17"/>
  <c r="P84" i="17"/>
  <c r="BK84" i="17"/>
  <c r="J84" i="17"/>
  <c r="BI83" i="17"/>
  <c r="F34" i="17" s="1"/>
  <c r="BD67" i="1" s="1"/>
  <c r="BH83" i="17"/>
  <c r="F33" i="17" s="1"/>
  <c r="BC67" i="1" s="1"/>
  <c r="BG83" i="17"/>
  <c r="F32" i="17" s="1"/>
  <c r="BB67" i="1" s="1"/>
  <c r="BF83" i="17"/>
  <c r="J31" i="17" s="1"/>
  <c r="AW67" i="1" s="1"/>
  <c r="BE83" i="17"/>
  <c r="T83" i="17"/>
  <c r="T82" i="17" s="1"/>
  <c r="R83" i="17"/>
  <c r="R82" i="17" s="1"/>
  <c r="R81" i="17" s="1"/>
  <c r="R80" i="17" s="1"/>
  <c r="P83" i="17"/>
  <c r="P82" i="17" s="1"/>
  <c r="P81" i="17" s="1"/>
  <c r="P80" i="17" s="1"/>
  <c r="AU67" i="1" s="1"/>
  <c r="BK83" i="17"/>
  <c r="BK82" i="17" s="1"/>
  <c r="J83" i="17"/>
  <c r="J76" i="17"/>
  <c r="F76" i="17"/>
  <c r="F74" i="17"/>
  <c r="E72" i="17"/>
  <c r="J51" i="17"/>
  <c r="F51" i="17"/>
  <c r="F49" i="17"/>
  <c r="E47" i="17"/>
  <c r="J18" i="17"/>
  <c r="E18" i="17"/>
  <c r="F52" i="17" s="1"/>
  <c r="J17" i="17"/>
  <c r="J12" i="17"/>
  <c r="J49" i="17" s="1"/>
  <c r="E7" i="17"/>
  <c r="E45" i="17" s="1"/>
  <c r="AY66" i="1"/>
  <c r="AX66" i="1"/>
  <c r="BI390" i="16"/>
  <c r="BH390" i="16"/>
  <c r="BG390" i="16"/>
  <c r="BF390" i="16"/>
  <c r="T390" i="16"/>
  <c r="T389" i="16" s="1"/>
  <c r="R390" i="16"/>
  <c r="R389" i="16" s="1"/>
  <c r="P390" i="16"/>
  <c r="P389" i="16" s="1"/>
  <c r="BK390" i="16"/>
  <c r="BK389" i="16" s="1"/>
  <c r="J389" i="16" s="1"/>
  <c r="J62" i="16" s="1"/>
  <c r="J390" i="16"/>
  <c r="BE390" i="16" s="1"/>
  <c r="BI388" i="16"/>
  <c r="BH388" i="16"/>
  <c r="BG388" i="16"/>
  <c r="BF388" i="16"/>
  <c r="T388" i="16"/>
  <c r="R388" i="16"/>
  <c r="P388" i="16"/>
  <c r="BK388" i="16"/>
  <c r="J388" i="16"/>
  <c r="BE388" i="16" s="1"/>
  <c r="BI385" i="16"/>
  <c r="BH385" i="16"/>
  <c r="BG385" i="16"/>
  <c r="BF385" i="16"/>
  <c r="BE385" i="16"/>
  <c r="T385" i="16"/>
  <c r="R385" i="16"/>
  <c r="P385" i="16"/>
  <c r="BK385" i="16"/>
  <c r="J385" i="16"/>
  <c r="BI379" i="16"/>
  <c r="BH379" i="16"/>
  <c r="BG379" i="16"/>
  <c r="BF379" i="16"/>
  <c r="BE379" i="16"/>
  <c r="T379" i="16"/>
  <c r="R379" i="16"/>
  <c r="P379" i="16"/>
  <c r="BK379" i="16"/>
  <c r="J379" i="16"/>
  <c r="BI376" i="16"/>
  <c r="BH376" i="16"/>
  <c r="BG376" i="16"/>
  <c r="BF376" i="16"/>
  <c r="BE376" i="16"/>
  <c r="T376" i="16"/>
  <c r="R376" i="16"/>
  <c r="P376" i="16"/>
  <c r="BK376" i="16"/>
  <c r="J376" i="16"/>
  <c r="BI375" i="16"/>
  <c r="BH375" i="16"/>
  <c r="BG375" i="16"/>
  <c r="BF375" i="16"/>
  <c r="BE375" i="16"/>
  <c r="T375" i="16"/>
  <c r="R375" i="16"/>
  <c r="P375" i="16"/>
  <c r="BK375" i="16"/>
  <c r="J375" i="16"/>
  <c r="BI372" i="16"/>
  <c r="BH372" i="16"/>
  <c r="BG372" i="16"/>
  <c r="BF372" i="16"/>
  <c r="BE372" i="16"/>
  <c r="T372" i="16"/>
  <c r="R372" i="16"/>
  <c r="P372" i="16"/>
  <c r="BK372" i="16"/>
  <c r="J372" i="16"/>
  <c r="BI371" i="16"/>
  <c r="BH371" i="16"/>
  <c r="BG371" i="16"/>
  <c r="BF371" i="16"/>
  <c r="BE371" i="16"/>
  <c r="T371" i="16"/>
  <c r="T370" i="16" s="1"/>
  <c r="R371" i="16"/>
  <c r="R370" i="16" s="1"/>
  <c r="P371" i="16"/>
  <c r="P370" i="16" s="1"/>
  <c r="BK371" i="16"/>
  <c r="BK370" i="16" s="1"/>
  <c r="J370" i="16" s="1"/>
  <c r="J61" i="16" s="1"/>
  <c r="J371" i="16"/>
  <c r="BI369" i="16"/>
  <c r="BH369" i="16"/>
  <c r="BG369" i="16"/>
  <c r="BF369" i="16"/>
  <c r="T369" i="16"/>
  <c r="R369" i="16"/>
  <c r="P369" i="16"/>
  <c r="BK369" i="16"/>
  <c r="J369" i="16"/>
  <c r="BE369" i="16" s="1"/>
  <c r="BI368" i="16"/>
  <c r="BH368" i="16"/>
  <c r="BG368" i="16"/>
  <c r="BF368" i="16"/>
  <c r="T368" i="16"/>
  <c r="R368" i="16"/>
  <c r="P368" i="16"/>
  <c r="BK368" i="16"/>
  <c r="J368" i="16"/>
  <c r="BE368" i="16" s="1"/>
  <c r="BI367" i="16"/>
  <c r="BH367" i="16"/>
  <c r="BG367" i="16"/>
  <c r="BF367" i="16"/>
  <c r="T367" i="16"/>
  <c r="R367" i="16"/>
  <c r="P367" i="16"/>
  <c r="BK367" i="16"/>
  <c r="J367" i="16"/>
  <c r="BE367" i="16" s="1"/>
  <c r="BI366" i="16"/>
  <c r="BH366" i="16"/>
  <c r="BG366" i="16"/>
  <c r="BF366" i="16"/>
  <c r="BE366" i="16"/>
  <c r="T366" i="16"/>
  <c r="R366" i="16"/>
  <c r="P366" i="16"/>
  <c r="BK366" i="16"/>
  <c r="J366" i="16"/>
  <c r="BI365" i="16"/>
  <c r="BH365" i="16"/>
  <c r="BG365" i="16"/>
  <c r="BF365" i="16"/>
  <c r="T365" i="16"/>
  <c r="R365" i="16"/>
  <c r="P365" i="16"/>
  <c r="BK365" i="16"/>
  <c r="J365" i="16"/>
  <c r="BE365" i="16" s="1"/>
  <c r="BI361" i="16"/>
  <c r="BH361" i="16"/>
  <c r="BG361" i="16"/>
  <c r="BF361" i="16"/>
  <c r="BE361" i="16"/>
  <c r="T361" i="16"/>
  <c r="R361" i="16"/>
  <c r="P361" i="16"/>
  <c r="BK361" i="16"/>
  <c r="J361" i="16"/>
  <c r="BI360" i="16"/>
  <c r="BH360" i="16"/>
  <c r="BG360" i="16"/>
  <c r="BF360" i="16"/>
  <c r="BE360" i="16"/>
  <c r="T360" i="16"/>
  <c r="R360" i="16"/>
  <c r="P360" i="16"/>
  <c r="BK360" i="16"/>
  <c r="J360" i="16"/>
  <c r="BI359" i="16"/>
  <c r="BH359" i="16"/>
  <c r="BG359" i="16"/>
  <c r="BF359" i="16"/>
  <c r="BE359" i="16"/>
  <c r="T359" i="16"/>
  <c r="R359" i="16"/>
  <c r="P359" i="16"/>
  <c r="BK359" i="16"/>
  <c r="J359" i="16"/>
  <c r="BI355" i="16"/>
  <c r="BH355" i="16"/>
  <c r="BG355" i="16"/>
  <c r="BF355" i="16"/>
  <c r="BE355" i="16"/>
  <c r="T355" i="16"/>
  <c r="R355" i="16"/>
  <c r="P355" i="16"/>
  <c r="BK355" i="16"/>
  <c r="J355" i="16"/>
  <c r="BI354" i="16"/>
  <c r="BH354" i="16"/>
  <c r="BG354" i="16"/>
  <c r="BF354" i="16"/>
  <c r="BE354" i="16"/>
  <c r="T354" i="16"/>
  <c r="R354" i="16"/>
  <c r="P354" i="16"/>
  <c r="BK354" i="16"/>
  <c r="J354" i="16"/>
  <c r="BI353" i="16"/>
  <c r="BH353" i="16"/>
  <c r="BG353" i="16"/>
  <c r="BF353" i="16"/>
  <c r="BE353" i="16"/>
  <c r="T353" i="16"/>
  <c r="R353" i="16"/>
  <c r="P353" i="16"/>
  <c r="BK353" i="16"/>
  <c r="J353" i="16"/>
  <c r="BI352" i="16"/>
  <c r="BH352" i="16"/>
  <c r="BG352" i="16"/>
  <c r="BF352" i="16"/>
  <c r="BE352" i="16"/>
  <c r="T352" i="16"/>
  <c r="R352" i="16"/>
  <c r="P352" i="16"/>
  <c r="BK352" i="16"/>
  <c r="J352" i="16"/>
  <c r="BI351" i="16"/>
  <c r="BH351" i="16"/>
  <c r="BG351" i="16"/>
  <c r="BF351" i="16"/>
  <c r="BE351" i="16"/>
  <c r="T351" i="16"/>
  <c r="R351" i="16"/>
  <c r="P351" i="16"/>
  <c r="BK351" i="16"/>
  <c r="J351" i="16"/>
  <c r="BI350" i="16"/>
  <c r="BH350" i="16"/>
  <c r="BG350" i="16"/>
  <c r="BF350" i="16"/>
  <c r="BE350" i="16"/>
  <c r="T350" i="16"/>
  <c r="R350" i="16"/>
  <c r="P350" i="16"/>
  <c r="BK350" i="16"/>
  <c r="J350" i="16"/>
  <c r="BI349" i="16"/>
  <c r="BH349" i="16"/>
  <c r="BG349" i="16"/>
  <c r="BF349" i="16"/>
  <c r="BE349" i="16"/>
  <c r="T349" i="16"/>
  <c r="R349" i="16"/>
  <c r="P349" i="16"/>
  <c r="BK349" i="16"/>
  <c r="J349" i="16"/>
  <c r="BI348" i="16"/>
  <c r="BH348" i="16"/>
  <c r="BG348" i="16"/>
  <c r="BF348" i="16"/>
  <c r="BE348" i="16"/>
  <c r="T348" i="16"/>
  <c r="R348" i="16"/>
  <c r="P348" i="16"/>
  <c r="BK348" i="16"/>
  <c r="J348" i="16"/>
  <c r="BI332" i="16"/>
  <c r="BH332" i="16"/>
  <c r="BG332" i="16"/>
  <c r="BF332" i="16"/>
  <c r="BE332" i="16"/>
  <c r="T332" i="16"/>
  <c r="R332" i="16"/>
  <c r="P332" i="16"/>
  <c r="BK332" i="16"/>
  <c r="J332" i="16"/>
  <c r="BI316" i="16"/>
  <c r="BH316" i="16"/>
  <c r="BG316" i="16"/>
  <c r="BF316" i="16"/>
  <c r="BE316" i="16"/>
  <c r="T316" i="16"/>
  <c r="R316" i="16"/>
  <c r="P316" i="16"/>
  <c r="BK316" i="16"/>
  <c r="J316" i="16"/>
  <c r="BI300" i="16"/>
  <c r="BH300" i="16"/>
  <c r="BG300" i="16"/>
  <c r="BF300" i="16"/>
  <c r="BE300" i="16"/>
  <c r="T300" i="16"/>
  <c r="R300" i="16"/>
  <c r="P300" i="16"/>
  <c r="BK300" i="16"/>
  <c r="J300" i="16"/>
  <c r="BI284" i="16"/>
  <c r="BH284" i="16"/>
  <c r="BG284" i="16"/>
  <c r="BF284" i="16"/>
  <c r="BE284" i="16"/>
  <c r="T284" i="16"/>
  <c r="R284" i="16"/>
  <c r="P284" i="16"/>
  <c r="BK284" i="16"/>
  <c r="J284" i="16"/>
  <c r="BI276" i="16"/>
  <c r="BH276" i="16"/>
  <c r="BG276" i="16"/>
  <c r="BF276" i="16"/>
  <c r="BE276" i="16"/>
  <c r="T276" i="16"/>
  <c r="R276" i="16"/>
  <c r="P276" i="16"/>
  <c r="BK276" i="16"/>
  <c r="J276" i="16"/>
  <c r="BI267" i="16"/>
  <c r="BH267" i="16"/>
  <c r="BG267" i="16"/>
  <c r="BF267" i="16"/>
  <c r="BE267" i="16"/>
  <c r="T267" i="16"/>
  <c r="R267" i="16"/>
  <c r="P267" i="16"/>
  <c r="BK267" i="16"/>
  <c r="J267" i="16"/>
  <c r="BI259" i="16"/>
  <c r="BH259" i="16"/>
  <c r="BG259" i="16"/>
  <c r="BF259" i="16"/>
  <c r="BE259" i="16"/>
  <c r="T259" i="16"/>
  <c r="R259" i="16"/>
  <c r="P259" i="16"/>
  <c r="BK259" i="16"/>
  <c r="J259" i="16"/>
  <c r="BI251" i="16"/>
  <c r="BH251" i="16"/>
  <c r="BG251" i="16"/>
  <c r="BF251" i="16"/>
  <c r="BE251" i="16"/>
  <c r="T251" i="16"/>
  <c r="R251" i="16"/>
  <c r="P251" i="16"/>
  <c r="BK251" i="16"/>
  <c r="J251" i="16"/>
  <c r="BI243" i="16"/>
  <c r="BH243" i="16"/>
  <c r="BG243" i="16"/>
  <c r="BF243" i="16"/>
  <c r="BE243" i="16"/>
  <c r="T243" i="16"/>
  <c r="R243" i="16"/>
  <c r="P243" i="16"/>
  <c r="BK243" i="16"/>
  <c r="J243" i="16"/>
  <c r="BI235" i="16"/>
  <c r="BH235" i="16"/>
  <c r="BG235" i="16"/>
  <c r="BF235" i="16"/>
  <c r="BE235" i="16"/>
  <c r="T235" i="16"/>
  <c r="R235" i="16"/>
  <c r="P235" i="16"/>
  <c r="BK235" i="16"/>
  <c r="J235" i="16"/>
  <c r="BI227" i="16"/>
  <c r="BH227" i="16"/>
  <c r="BG227" i="16"/>
  <c r="BF227" i="16"/>
  <c r="BE227" i="16"/>
  <c r="T227" i="16"/>
  <c r="R227" i="16"/>
  <c r="P227" i="16"/>
  <c r="BK227" i="16"/>
  <c r="J227" i="16"/>
  <c r="BI219" i="16"/>
  <c r="BH219" i="16"/>
  <c r="BG219" i="16"/>
  <c r="BF219" i="16"/>
  <c r="BE219" i="16"/>
  <c r="T219" i="16"/>
  <c r="R219" i="16"/>
  <c r="P219" i="16"/>
  <c r="BK219" i="16"/>
  <c r="J219" i="16"/>
  <c r="BI215" i="16"/>
  <c r="BH215" i="16"/>
  <c r="BG215" i="16"/>
  <c r="BF215" i="16"/>
  <c r="BE215" i="16"/>
  <c r="T215" i="16"/>
  <c r="R215" i="16"/>
  <c r="P215" i="16"/>
  <c r="BK215" i="16"/>
  <c r="J215" i="16"/>
  <c r="BI211" i="16"/>
  <c r="BH211" i="16"/>
  <c r="BG211" i="16"/>
  <c r="BF211" i="16"/>
  <c r="BE211" i="16"/>
  <c r="T211" i="16"/>
  <c r="R211" i="16"/>
  <c r="P211" i="16"/>
  <c r="BK211" i="16"/>
  <c r="J211" i="16"/>
  <c r="BI205" i="16"/>
  <c r="BH205" i="16"/>
  <c r="BG205" i="16"/>
  <c r="BF205" i="16"/>
  <c r="BE205" i="16"/>
  <c r="T205" i="16"/>
  <c r="R205" i="16"/>
  <c r="P205" i="16"/>
  <c r="BK205" i="16"/>
  <c r="J205" i="16"/>
  <c r="BI169" i="16"/>
  <c r="BH169" i="16"/>
  <c r="BG169" i="16"/>
  <c r="BF169" i="16"/>
  <c r="BE169" i="16"/>
  <c r="T169" i="16"/>
  <c r="R169" i="16"/>
  <c r="P169" i="16"/>
  <c r="BK169" i="16"/>
  <c r="J169" i="16"/>
  <c r="BI168" i="16"/>
  <c r="BH168" i="16"/>
  <c r="BG168" i="16"/>
  <c r="BF168" i="16"/>
  <c r="BE168" i="16"/>
  <c r="T168" i="16"/>
  <c r="R168" i="16"/>
  <c r="P168" i="16"/>
  <c r="BK168" i="16"/>
  <c r="J168" i="16"/>
  <c r="BI167" i="16"/>
  <c r="BH167" i="16"/>
  <c r="BG167" i="16"/>
  <c r="BF167" i="16"/>
  <c r="BE167" i="16"/>
  <c r="T167" i="16"/>
  <c r="R167" i="16"/>
  <c r="P167" i="16"/>
  <c r="BK167" i="16"/>
  <c r="J167" i="16"/>
  <c r="BI166" i="16"/>
  <c r="BH166" i="16"/>
  <c r="BG166" i="16"/>
  <c r="BF166" i="16"/>
  <c r="BE166" i="16"/>
  <c r="T166" i="16"/>
  <c r="R166" i="16"/>
  <c r="P166" i="16"/>
  <c r="BK166" i="16"/>
  <c r="J166" i="16"/>
  <c r="BI165" i="16"/>
  <c r="BH165" i="16"/>
  <c r="BG165" i="16"/>
  <c r="BF165" i="16"/>
  <c r="BE165" i="16"/>
  <c r="T165" i="16"/>
  <c r="R165" i="16"/>
  <c r="P165" i="16"/>
  <c r="BK165" i="16"/>
  <c r="J165" i="16"/>
  <c r="BI164" i="16"/>
  <c r="BH164" i="16"/>
  <c r="BG164" i="16"/>
  <c r="BF164" i="16"/>
  <c r="BE164" i="16"/>
  <c r="T164" i="16"/>
  <c r="R164" i="16"/>
  <c r="P164" i="16"/>
  <c r="BK164" i="16"/>
  <c r="J164" i="16"/>
  <c r="BI163" i="16"/>
  <c r="BH163" i="16"/>
  <c r="BG163" i="16"/>
  <c r="BF163" i="16"/>
  <c r="BE163" i="16"/>
  <c r="T163" i="16"/>
  <c r="R163" i="16"/>
  <c r="P163" i="16"/>
  <c r="BK163" i="16"/>
  <c r="J163" i="16"/>
  <c r="BI162" i="16"/>
  <c r="BH162" i="16"/>
  <c r="BG162" i="16"/>
  <c r="BF162" i="16"/>
  <c r="BE162" i="16"/>
  <c r="T162" i="16"/>
  <c r="R162" i="16"/>
  <c r="P162" i="16"/>
  <c r="BK162" i="16"/>
  <c r="J162" i="16"/>
  <c r="BI161" i="16"/>
  <c r="BH161" i="16"/>
  <c r="BG161" i="16"/>
  <c r="BF161" i="16"/>
  <c r="BE161" i="16"/>
  <c r="T161" i="16"/>
  <c r="R161" i="16"/>
  <c r="P161" i="16"/>
  <c r="BK161" i="16"/>
  <c r="J161" i="16"/>
  <c r="BI160" i="16"/>
  <c r="BH160" i="16"/>
  <c r="BG160" i="16"/>
  <c r="BF160" i="16"/>
  <c r="BE160" i="16"/>
  <c r="T160" i="16"/>
  <c r="R160" i="16"/>
  <c r="P160" i="16"/>
  <c r="BK160" i="16"/>
  <c r="J160" i="16"/>
  <c r="BI154" i="16"/>
  <c r="BH154" i="16"/>
  <c r="BG154" i="16"/>
  <c r="BF154" i="16"/>
  <c r="BE154" i="16"/>
  <c r="T154" i="16"/>
  <c r="R154" i="16"/>
  <c r="P154" i="16"/>
  <c r="BK154" i="16"/>
  <c r="J154" i="16"/>
  <c r="BI118" i="16"/>
  <c r="BH118" i="16"/>
  <c r="BG118" i="16"/>
  <c r="BF118" i="16"/>
  <c r="BE118" i="16"/>
  <c r="T118" i="16"/>
  <c r="R118" i="16"/>
  <c r="P118" i="16"/>
  <c r="BK118" i="16"/>
  <c r="J118" i="16"/>
  <c r="BI114" i="16"/>
  <c r="BH114" i="16"/>
  <c r="BG114" i="16"/>
  <c r="BF114" i="16"/>
  <c r="BE114" i="16"/>
  <c r="T114" i="16"/>
  <c r="R114" i="16"/>
  <c r="P114" i="16"/>
  <c r="BK114" i="16"/>
  <c r="J114" i="16"/>
  <c r="BI110" i="16"/>
  <c r="BH110" i="16"/>
  <c r="BG110" i="16"/>
  <c r="BF110" i="16"/>
  <c r="BE110" i="16"/>
  <c r="T110" i="16"/>
  <c r="R110" i="16"/>
  <c r="P110" i="16"/>
  <c r="BK110" i="16"/>
  <c r="J110" i="16"/>
  <c r="BI109" i="16"/>
  <c r="BH109" i="16"/>
  <c r="BG109" i="16"/>
  <c r="BF109" i="16"/>
  <c r="BE109" i="16"/>
  <c r="T109" i="16"/>
  <c r="R109" i="16"/>
  <c r="P109" i="16"/>
  <c r="BK109" i="16"/>
  <c r="J109" i="16"/>
  <c r="BI108" i="16"/>
  <c r="BH108" i="16"/>
  <c r="BG108" i="16"/>
  <c r="BF108" i="16"/>
  <c r="BE108" i="16"/>
  <c r="T108" i="16"/>
  <c r="T107" i="16" s="1"/>
  <c r="R108" i="16"/>
  <c r="R107" i="16" s="1"/>
  <c r="P108" i="16"/>
  <c r="P107" i="16" s="1"/>
  <c r="BK108" i="16"/>
  <c r="BK107" i="16" s="1"/>
  <c r="J107" i="16" s="1"/>
  <c r="J60" i="16" s="1"/>
  <c r="J108" i="16"/>
  <c r="BI106" i="16"/>
  <c r="BH106" i="16"/>
  <c r="BG106" i="16"/>
  <c r="BF106" i="16"/>
  <c r="T106" i="16"/>
  <c r="R106" i="16"/>
  <c r="P106" i="16"/>
  <c r="BK106" i="16"/>
  <c r="J106" i="16"/>
  <c r="BE106" i="16" s="1"/>
  <c r="BI100" i="16"/>
  <c r="BH100" i="16"/>
  <c r="BG100" i="16"/>
  <c r="BF100" i="16"/>
  <c r="T100" i="16"/>
  <c r="T99" i="16" s="1"/>
  <c r="R100" i="16"/>
  <c r="R99" i="16" s="1"/>
  <c r="P100" i="16"/>
  <c r="P99" i="16" s="1"/>
  <c r="BK100" i="16"/>
  <c r="BK99" i="16" s="1"/>
  <c r="J99" i="16" s="1"/>
  <c r="J59" i="16" s="1"/>
  <c r="J100" i="16"/>
  <c r="BE100" i="16" s="1"/>
  <c r="BI96" i="16"/>
  <c r="BH96" i="16"/>
  <c r="BG96" i="16"/>
  <c r="BF96" i="16"/>
  <c r="BE96" i="16"/>
  <c r="T96" i="16"/>
  <c r="R96" i="16"/>
  <c r="P96" i="16"/>
  <c r="BK96" i="16"/>
  <c r="J96" i="16"/>
  <c r="BI93" i="16"/>
  <c r="BH93" i="16"/>
  <c r="BG93" i="16"/>
  <c r="BF93" i="16"/>
  <c r="BE93" i="16"/>
  <c r="T93" i="16"/>
  <c r="R93" i="16"/>
  <c r="P93" i="16"/>
  <c r="BK93" i="16"/>
  <c r="J93" i="16"/>
  <c r="BI92" i="16"/>
  <c r="BH92" i="16"/>
  <c r="BG92" i="16"/>
  <c r="BF92" i="16"/>
  <c r="BE92" i="16"/>
  <c r="T92" i="16"/>
  <c r="R92" i="16"/>
  <c r="P92" i="16"/>
  <c r="BK92" i="16"/>
  <c r="J92" i="16"/>
  <c r="BI91" i="16"/>
  <c r="BH91" i="16"/>
  <c r="BG91" i="16"/>
  <c r="BF91" i="16"/>
  <c r="BE91" i="16"/>
  <c r="T91" i="16"/>
  <c r="R91" i="16"/>
  <c r="P91" i="16"/>
  <c r="BK91" i="16"/>
  <c r="J91" i="16"/>
  <c r="BI88" i="16"/>
  <c r="BH88" i="16"/>
  <c r="BG88" i="16"/>
  <c r="BF88" i="16"/>
  <c r="BE88" i="16"/>
  <c r="T88" i="16"/>
  <c r="R88" i="16"/>
  <c r="P88" i="16"/>
  <c r="BK88" i="16"/>
  <c r="J88" i="16"/>
  <c r="BI85" i="16"/>
  <c r="F34" i="16" s="1"/>
  <c r="BD66" i="1" s="1"/>
  <c r="BH85" i="16"/>
  <c r="F33" i="16" s="1"/>
  <c r="BC66" i="1" s="1"/>
  <c r="BG85" i="16"/>
  <c r="F32" i="16" s="1"/>
  <c r="BB66" i="1" s="1"/>
  <c r="BF85" i="16"/>
  <c r="J31" i="16" s="1"/>
  <c r="AW66" i="1" s="1"/>
  <c r="BE85" i="16"/>
  <c r="T85" i="16"/>
  <c r="T84" i="16" s="1"/>
  <c r="T83" i="16" s="1"/>
  <c r="T82" i="16" s="1"/>
  <c r="R85" i="16"/>
  <c r="R84" i="16" s="1"/>
  <c r="R83" i="16" s="1"/>
  <c r="R82" i="16" s="1"/>
  <c r="P85" i="16"/>
  <c r="P84" i="16" s="1"/>
  <c r="BK85" i="16"/>
  <c r="BK84" i="16" s="1"/>
  <c r="J85" i="16"/>
  <c r="J78" i="16"/>
  <c r="F78" i="16"/>
  <c r="F76" i="16"/>
  <c r="E74" i="16"/>
  <c r="E72" i="16"/>
  <c r="J51" i="16"/>
  <c r="F51" i="16"/>
  <c r="F49" i="16"/>
  <c r="E47" i="16"/>
  <c r="J18" i="16"/>
  <c r="E18" i="16"/>
  <c r="F52" i="16" s="1"/>
  <c r="J17" i="16"/>
  <c r="J12" i="16"/>
  <c r="J49" i="16" s="1"/>
  <c r="E7" i="16"/>
  <c r="E45" i="16" s="1"/>
  <c r="BK480" i="15"/>
  <c r="J480" i="15" s="1"/>
  <c r="J66" i="15" s="1"/>
  <c r="AY65" i="1"/>
  <c r="AX65" i="1"/>
  <c r="BI517" i="15"/>
  <c r="BH517" i="15"/>
  <c r="BG517" i="15"/>
  <c r="BF517" i="15"/>
  <c r="T517" i="15"/>
  <c r="R517" i="15"/>
  <c r="P517" i="15"/>
  <c r="BK517" i="15"/>
  <c r="J517" i="15"/>
  <c r="BE517" i="15" s="1"/>
  <c r="BI481" i="15"/>
  <c r="BH481" i="15"/>
  <c r="BG481" i="15"/>
  <c r="BF481" i="15"/>
  <c r="T481" i="15"/>
  <c r="T480" i="15" s="1"/>
  <c r="T479" i="15" s="1"/>
  <c r="R481" i="15"/>
  <c r="R480" i="15" s="1"/>
  <c r="R479" i="15" s="1"/>
  <c r="P481" i="15"/>
  <c r="P480" i="15" s="1"/>
  <c r="P479" i="15" s="1"/>
  <c r="BK481" i="15"/>
  <c r="J481" i="15"/>
  <c r="BE481" i="15" s="1"/>
  <c r="BI478" i="15"/>
  <c r="BH478" i="15"/>
  <c r="BG478" i="15"/>
  <c r="BF478" i="15"/>
  <c r="T478" i="15"/>
  <c r="T477" i="15" s="1"/>
  <c r="R478" i="15"/>
  <c r="R477" i="15" s="1"/>
  <c r="P478" i="15"/>
  <c r="P477" i="15" s="1"/>
  <c r="BK478" i="15"/>
  <c r="BK477" i="15" s="1"/>
  <c r="J477" i="15" s="1"/>
  <c r="J64" i="15" s="1"/>
  <c r="J478" i="15"/>
  <c r="BE478" i="15" s="1"/>
  <c r="BI468" i="15"/>
  <c r="BH468" i="15"/>
  <c r="BG468" i="15"/>
  <c r="BF468" i="15"/>
  <c r="BE468" i="15"/>
  <c r="T468" i="15"/>
  <c r="T467" i="15" s="1"/>
  <c r="R468" i="15"/>
  <c r="R467" i="15" s="1"/>
  <c r="P468" i="15"/>
  <c r="P467" i="15" s="1"/>
  <c r="BK468" i="15"/>
  <c r="BK467" i="15" s="1"/>
  <c r="J467" i="15" s="1"/>
  <c r="J63" i="15" s="1"/>
  <c r="J468" i="15"/>
  <c r="BI458" i="15"/>
  <c r="BH458" i="15"/>
  <c r="BG458" i="15"/>
  <c r="BF458" i="15"/>
  <c r="T458" i="15"/>
  <c r="T457" i="15" s="1"/>
  <c r="R458" i="15"/>
  <c r="R457" i="15" s="1"/>
  <c r="P458" i="15"/>
  <c r="P457" i="15" s="1"/>
  <c r="BK458" i="15"/>
  <c r="BK457" i="15" s="1"/>
  <c r="J457" i="15" s="1"/>
  <c r="J62" i="15" s="1"/>
  <c r="J458" i="15"/>
  <c r="BE458" i="15" s="1"/>
  <c r="BI454" i="15"/>
  <c r="BH454" i="15"/>
  <c r="BG454" i="15"/>
  <c r="BF454" i="15"/>
  <c r="BE454" i="15"/>
  <c r="T454" i="15"/>
  <c r="R454" i="15"/>
  <c r="P454" i="15"/>
  <c r="BK454" i="15"/>
  <c r="J454" i="15"/>
  <c r="BI453" i="15"/>
  <c r="BH453" i="15"/>
  <c r="BG453" i="15"/>
  <c r="BF453" i="15"/>
  <c r="BE453" i="15"/>
  <c r="T453" i="15"/>
  <c r="T452" i="15" s="1"/>
  <c r="R453" i="15"/>
  <c r="R452" i="15" s="1"/>
  <c r="P453" i="15"/>
  <c r="P452" i="15" s="1"/>
  <c r="BK453" i="15"/>
  <c r="BK452" i="15" s="1"/>
  <c r="J452" i="15" s="1"/>
  <c r="J61" i="15" s="1"/>
  <c r="J453" i="15"/>
  <c r="BI427" i="15"/>
  <c r="BH427" i="15"/>
  <c r="BG427" i="15"/>
  <c r="BF427" i="15"/>
  <c r="T427" i="15"/>
  <c r="R427" i="15"/>
  <c r="P427" i="15"/>
  <c r="BK427" i="15"/>
  <c r="J427" i="15"/>
  <c r="BE427" i="15" s="1"/>
  <c r="BI402" i="15"/>
  <c r="BH402" i="15"/>
  <c r="BG402" i="15"/>
  <c r="BF402" i="15"/>
  <c r="T402" i="15"/>
  <c r="R402" i="15"/>
  <c r="P402" i="15"/>
  <c r="BK402" i="15"/>
  <c r="J402" i="15"/>
  <c r="BE402" i="15" s="1"/>
  <c r="BI388" i="15"/>
  <c r="BH388" i="15"/>
  <c r="BG388" i="15"/>
  <c r="BF388" i="15"/>
  <c r="T388" i="15"/>
  <c r="R388" i="15"/>
  <c r="P388" i="15"/>
  <c r="BK388" i="15"/>
  <c r="J388" i="15"/>
  <c r="BE388" i="15" s="1"/>
  <c r="BI369" i="15"/>
  <c r="BH369" i="15"/>
  <c r="BG369" i="15"/>
  <c r="BF369" i="15"/>
  <c r="T369" i="15"/>
  <c r="R369" i="15"/>
  <c r="P369" i="15"/>
  <c r="BK369" i="15"/>
  <c r="J369" i="15"/>
  <c r="BE369" i="15" s="1"/>
  <c r="BI338" i="15"/>
  <c r="BH338" i="15"/>
  <c r="BG338" i="15"/>
  <c r="BF338" i="15"/>
  <c r="T338" i="15"/>
  <c r="R338" i="15"/>
  <c r="P338" i="15"/>
  <c r="BK338" i="15"/>
  <c r="J338" i="15"/>
  <c r="BE338" i="15" s="1"/>
  <c r="BI332" i="15"/>
  <c r="BH332" i="15"/>
  <c r="BG332" i="15"/>
  <c r="BF332" i="15"/>
  <c r="T332" i="15"/>
  <c r="R332" i="15"/>
  <c r="P332" i="15"/>
  <c r="BK332" i="15"/>
  <c r="J332" i="15"/>
  <c r="BE332" i="15" s="1"/>
  <c r="BI318" i="15"/>
  <c r="BH318" i="15"/>
  <c r="BG318" i="15"/>
  <c r="BF318" i="15"/>
  <c r="T318" i="15"/>
  <c r="R318" i="15"/>
  <c r="P318" i="15"/>
  <c r="BK318" i="15"/>
  <c r="J318" i="15"/>
  <c r="BE318" i="15" s="1"/>
  <c r="BI309" i="15"/>
  <c r="BH309" i="15"/>
  <c r="BG309" i="15"/>
  <c r="BF309" i="15"/>
  <c r="T309" i="15"/>
  <c r="R309" i="15"/>
  <c r="P309" i="15"/>
  <c r="BK309" i="15"/>
  <c r="J309" i="15"/>
  <c r="BE309" i="15" s="1"/>
  <c r="BI284" i="15"/>
  <c r="BH284" i="15"/>
  <c r="BG284" i="15"/>
  <c r="BF284" i="15"/>
  <c r="T284" i="15"/>
  <c r="T283" i="15" s="1"/>
  <c r="R284" i="15"/>
  <c r="R283" i="15" s="1"/>
  <c r="P284" i="15"/>
  <c r="P283" i="15" s="1"/>
  <c r="BK284" i="15"/>
  <c r="BK283" i="15" s="1"/>
  <c r="J283" i="15" s="1"/>
  <c r="J60" i="15" s="1"/>
  <c r="J284" i="15"/>
  <c r="BE284" i="15" s="1"/>
  <c r="BI280" i="15"/>
  <c r="BH280" i="15"/>
  <c r="BG280" i="15"/>
  <c r="BF280" i="15"/>
  <c r="T280" i="15"/>
  <c r="R280" i="15"/>
  <c r="P280" i="15"/>
  <c r="BK280" i="15"/>
  <c r="J280" i="15"/>
  <c r="BE280" i="15" s="1"/>
  <c r="BI277" i="15"/>
  <c r="BH277" i="15"/>
  <c r="BG277" i="15"/>
  <c r="BF277" i="15"/>
  <c r="BE277" i="15"/>
  <c r="T277" i="15"/>
  <c r="R277" i="15"/>
  <c r="P277" i="15"/>
  <c r="BK277" i="15"/>
  <c r="J277" i="15"/>
  <c r="BI274" i="15"/>
  <c r="BH274" i="15"/>
  <c r="BG274" i="15"/>
  <c r="BF274" i="15"/>
  <c r="T274" i="15"/>
  <c r="R274" i="15"/>
  <c r="P274" i="15"/>
  <c r="BK274" i="15"/>
  <c r="J274" i="15"/>
  <c r="BE274" i="15" s="1"/>
  <c r="BI271" i="15"/>
  <c r="BH271" i="15"/>
  <c r="BG271" i="15"/>
  <c r="BF271" i="15"/>
  <c r="BE271" i="15"/>
  <c r="T271" i="15"/>
  <c r="R271" i="15"/>
  <c r="P271" i="15"/>
  <c r="BK271" i="15"/>
  <c r="J271" i="15"/>
  <c r="BI267" i="15"/>
  <c r="BH267" i="15"/>
  <c r="BG267" i="15"/>
  <c r="BF267" i="15"/>
  <c r="BE267" i="15"/>
  <c r="T267" i="15"/>
  <c r="T266" i="15" s="1"/>
  <c r="R267" i="15"/>
  <c r="R266" i="15" s="1"/>
  <c r="P267" i="15"/>
  <c r="P266" i="15" s="1"/>
  <c r="BK267" i="15"/>
  <c r="BK266" i="15" s="1"/>
  <c r="J266" i="15" s="1"/>
  <c r="J59" i="15" s="1"/>
  <c r="J267" i="15"/>
  <c r="BI230" i="15"/>
  <c r="BH230" i="15"/>
  <c r="BG230" i="15"/>
  <c r="BF230" i="15"/>
  <c r="T230" i="15"/>
  <c r="R230" i="15"/>
  <c r="P230" i="15"/>
  <c r="BK230" i="15"/>
  <c r="J230" i="15"/>
  <c r="BE230" i="15" s="1"/>
  <c r="BI227" i="15"/>
  <c r="BH227" i="15"/>
  <c r="BG227" i="15"/>
  <c r="BF227" i="15"/>
  <c r="T227" i="15"/>
  <c r="R227" i="15"/>
  <c r="P227" i="15"/>
  <c r="BK227" i="15"/>
  <c r="J227" i="15"/>
  <c r="BE227" i="15" s="1"/>
  <c r="BI190" i="15"/>
  <c r="BH190" i="15"/>
  <c r="BG190" i="15"/>
  <c r="BF190" i="15"/>
  <c r="T190" i="15"/>
  <c r="R190" i="15"/>
  <c r="P190" i="15"/>
  <c r="BK190" i="15"/>
  <c r="J190" i="15"/>
  <c r="BE190" i="15" s="1"/>
  <c r="BI189" i="15"/>
  <c r="BH189" i="15"/>
  <c r="BG189" i="15"/>
  <c r="BF189" i="15"/>
  <c r="BE189" i="15"/>
  <c r="T189" i="15"/>
  <c r="R189" i="15"/>
  <c r="P189" i="15"/>
  <c r="BK189" i="15"/>
  <c r="J189" i="15"/>
  <c r="BI181" i="15"/>
  <c r="BH181" i="15"/>
  <c r="BG181" i="15"/>
  <c r="BF181" i="15"/>
  <c r="BE181" i="15"/>
  <c r="T181" i="15"/>
  <c r="R181" i="15"/>
  <c r="P181" i="15"/>
  <c r="BK181" i="15"/>
  <c r="J181" i="15"/>
  <c r="BI178" i="15"/>
  <c r="BH178" i="15"/>
  <c r="BG178" i="15"/>
  <c r="BF178" i="15"/>
  <c r="BE178" i="15"/>
  <c r="T178" i="15"/>
  <c r="R178" i="15"/>
  <c r="P178" i="15"/>
  <c r="BK178" i="15"/>
  <c r="J178" i="15"/>
  <c r="BI175" i="15"/>
  <c r="BH175" i="15"/>
  <c r="BG175" i="15"/>
  <c r="BF175" i="15"/>
  <c r="BE175" i="15"/>
  <c r="T175" i="15"/>
  <c r="R175" i="15"/>
  <c r="P175" i="15"/>
  <c r="BK175" i="15"/>
  <c r="J175" i="15"/>
  <c r="BI172" i="15"/>
  <c r="BH172" i="15"/>
  <c r="BG172" i="15"/>
  <c r="BF172" i="15"/>
  <c r="BE172" i="15"/>
  <c r="T172" i="15"/>
  <c r="R172" i="15"/>
  <c r="P172" i="15"/>
  <c r="BK172" i="15"/>
  <c r="J172" i="15"/>
  <c r="BI171" i="15"/>
  <c r="BH171" i="15"/>
  <c r="BG171" i="15"/>
  <c r="BF171" i="15"/>
  <c r="BE171" i="15"/>
  <c r="T171" i="15"/>
  <c r="R171" i="15"/>
  <c r="P171" i="15"/>
  <c r="BK171" i="15"/>
  <c r="J171" i="15"/>
  <c r="BI135" i="15"/>
  <c r="BH135" i="15"/>
  <c r="BG135" i="15"/>
  <c r="BF135" i="15"/>
  <c r="BE135" i="15"/>
  <c r="T135" i="15"/>
  <c r="R135" i="15"/>
  <c r="P135" i="15"/>
  <c r="BK135" i="15"/>
  <c r="J135" i="15"/>
  <c r="BI134" i="15"/>
  <c r="BH134" i="15"/>
  <c r="BG134" i="15"/>
  <c r="BF134" i="15"/>
  <c r="BE134" i="15"/>
  <c r="T134" i="15"/>
  <c r="R134" i="15"/>
  <c r="P134" i="15"/>
  <c r="BK134" i="15"/>
  <c r="J134" i="15"/>
  <c r="BI89" i="15"/>
  <c r="F34" i="15" s="1"/>
  <c r="BD65" i="1" s="1"/>
  <c r="BH89" i="15"/>
  <c r="F33" i="15" s="1"/>
  <c r="BC65" i="1" s="1"/>
  <c r="BG89" i="15"/>
  <c r="F32" i="15" s="1"/>
  <c r="BB65" i="1" s="1"/>
  <c r="BF89" i="15"/>
  <c r="J31" i="15" s="1"/>
  <c r="AW65" i="1" s="1"/>
  <c r="BE89" i="15"/>
  <c r="T89" i="15"/>
  <c r="T88" i="15" s="1"/>
  <c r="T87" i="15" s="1"/>
  <c r="T86" i="15" s="1"/>
  <c r="R89" i="15"/>
  <c r="R88" i="15" s="1"/>
  <c r="P89" i="15"/>
  <c r="P88" i="15" s="1"/>
  <c r="BK89" i="15"/>
  <c r="BK88" i="15" s="1"/>
  <c r="J89" i="15"/>
  <c r="J82" i="15"/>
  <c r="F82" i="15"/>
  <c r="F80" i="15"/>
  <c r="E78" i="15"/>
  <c r="J51" i="15"/>
  <c r="F51" i="15"/>
  <c r="F49" i="15"/>
  <c r="E47" i="15"/>
  <c r="J18" i="15"/>
  <c r="E18" i="15"/>
  <c r="F52" i="15" s="1"/>
  <c r="J17" i="15"/>
  <c r="J12" i="15"/>
  <c r="J80" i="15" s="1"/>
  <c r="E7" i="15"/>
  <c r="E45" i="15" s="1"/>
  <c r="AY64" i="1"/>
  <c r="AX64" i="1"/>
  <c r="F34" i="14"/>
  <c r="BD64" i="1" s="1"/>
  <c r="F31" i="14"/>
  <c r="BA64" i="1" s="1"/>
  <c r="BI81" i="14"/>
  <c r="BH81" i="14"/>
  <c r="F33" i="14" s="1"/>
  <c r="BC64" i="1" s="1"/>
  <c r="BG81" i="14"/>
  <c r="F32" i="14" s="1"/>
  <c r="BB64" i="1" s="1"/>
  <c r="BF81" i="14"/>
  <c r="J31" i="14" s="1"/>
  <c r="AW64" i="1" s="1"/>
  <c r="T81" i="14"/>
  <c r="T80" i="14" s="1"/>
  <c r="T79" i="14" s="1"/>
  <c r="T78" i="14" s="1"/>
  <c r="R81" i="14"/>
  <c r="R80" i="14" s="1"/>
  <c r="R79" i="14" s="1"/>
  <c r="R78" i="14" s="1"/>
  <c r="P81" i="14"/>
  <c r="P80" i="14" s="1"/>
  <c r="P79" i="14" s="1"/>
  <c r="P78" i="14" s="1"/>
  <c r="AU64" i="1" s="1"/>
  <c r="BK81" i="14"/>
  <c r="BK80" i="14" s="1"/>
  <c r="J81" i="14"/>
  <c r="BE81" i="14" s="1"/>
  <c r="J74" i="14"/>
  <c r="F74" i="14"/>
  <c r="F72" i="14"/>
  <c r="E70" i="14"/>
  <c r="J51" i="14"/>
  <c r="F51" i="14"/>
  <c r="F49" i="14"/>
  <c r="E47" i="14"/>
  <c r="E45" i="14"/>
  <c r="J18" i="14"/>
  <c r="E18" i="14"/>
  <c r="F75" i="14" s="1"/>
  <c r="J17" i="14"/>
  <c r="J12" i="14"/>
  <c r="J49" i="14" s="1"/>
  <c r="E7" i="14"/>
  <c r="E68" i="14" s="1"/>
  <c r="AY63" i="1"/>
  <c r="AX63" i="1"/>
  <c r="BI258" i="13"/>
  <c r="BH258" i="13"/>
  <c r="BG258" i="13"/>
  <c r="BF258" i="13"/>
  <c r="BE258" i="13"/>
  <c r="T258" i="13"/>
  <c r="R258" i="13"/>
  <c r="P258" i="13"/>
  <c r="BK258" i="13"/>
  <c r="J258" i="13"/>
  <c r="BI257" i="13"/>
  <c r="BH257" i="13"/>
  <c r="BG257" i="13"/>
  <c r="BF257" i="13"/>
  <c r="T257" i="13"/>
  <c r="R257" i="13"/>
  <c r="P257" i="13"/>
  <c r="BK257" i="13"/>
  <c r="J257" i="13"/>
  <c r="BE257" i="13" s="1"/>
  <c r="BI256" i="13"/>
  <c r="BH256" i="13"/>
  <c r="BG256" i="13"/>
  <c r="BF256" i="13"/>
  <c r="BE256" i="13"/>
  <c r="T256" i="13"/>
  <c r="R256" i="13"/>
  <c r="P256" i="13"/>
  <c r="BK256" i="13"/>
  <c r="J256" i="13"/>
  <c r="BI255" i="13"/>
  <c r="BH255" i="13"/>
  <c r="BG255" i="13"/>
  <c r="BF255" i="13"/>
  <c r="T255" i="13"/>
  <c r="R255" i="13"/>
  <c r="P255" i="13"/>
  <c r="BK255" i="13"/>
  <c r="J255" i="13"/>
  <c r="BE255" i="13" s="1"/>
  <c r="BI254" i="13"/>
  <c r="BH254" i="13"/>
  <c r="BG254" i="13"/>
  <c r="BF254" i="13"/>
  <c r="BE254" i="13"/>
  <c r="T254" i="13"/>
  <c r="R254" i="13"/>
  <c r="P254" i="13"/>
  <c r="BK254" i="13"/>
  <c r="J254" i="13"/>
  <c r="BI251" i="13"/>
  <c r="BH251" i="13"/>
  <c r="BG251" i="13"/>
  <c r="BF251" i="13"/>
  <c r="T251" i="13"/>
  <c r="R251" i="13"/>
  <c r="P251" i="13"/>
  <c r="BK251" i="13"/>
  <c r="J251" i="13"/>
  <c r="BE251" i="13" s="1"/>
  <c r="BI250" i="13"/>
  <c r="BH250" i="13"/>
  <c r="BG250" i="13"/>
  <c r="BF250" i="13"/>
  <c r="BE250" i="13"/>
  <c r="T250" i="13"/>
  <c r="R250" i="13"/>
  <c r="P250" i="13"/>
  <c r="BK250" i="13"/>
  <c r="J250" i="13"/>
  <c r="BI247" i="13"/>
  <c r="BH247" i="13"/>
  <c r="BG247" i="13"/>
  <c r="BF247" i="13"/>
  <c r="T247" i="13"/>
  <c r="R247" i="13"/>
  <c r="P247" i="13"/>
  <c r="BK247" i="13"/>
  <c r="J247" i="13"/>
  <c r="BE247" i="13" s="1"/>
  <c r="BI246" i="13"/>
  <c r="BH246" i="13"/>
  <c r="BG246" i="13"/>
  <c r="BF246" i="13"/>
  <c r="BE246" i="13"/>
  <c r="T246" i="13"/>
  <c r="R246" i="13"/>
  <c r="P246" i="13"/>
  <c r="BK246" i="13"/>
  <c r="J246" i="13"/>
  <c r="BI243" i="13"/>
  <c r="BH243" i="13"/>
  <c r="BG243" i="13"/>
  <c r="BF243" i="13"/>
  <c r="T243" i="13"/>
  <c r="R243" i="13"/>
  <c r="P243" i="13"/>
  <c r="BK243" i="13"/>
  <c r="J243" i="13"/>
  <c r="BE243" i="13" s="1"/>
  <c r="BI240" i="13"/>
  <c r="BH240" i="13"/>
  <c r="BG240" i="13"/>
  <c r="BF240" i="13"/>
  <c r="BE240" i="13"/>
  <c r="T240" i="13"/>
  <c r="R240" i="13"/>
  <c r="P240" i="13"/>
  <c r="BK240" i="13"/>
  <c r="J240" i="13"/>
  <c r="BI235" i="13"/>
  <c r="BH235" i="13"/>
  <c r="BG235" i="13"/>
  <c r="BF235" i="13"/>
  <c r="T235" i="13"/>
  <c r="R235" i="13"/>
  <c r="P235" i="13"/>
  <c r="BK235" i="13"/>
  <c r="J235" i="13"/>
  <c r="BE235" i="13" s="1"/>
  <c r="BI232" i="13"/>
  <c r="BH232" i="13"/>
  <c r="BG232" i="13"/>
  <c r="BF232" i="13"/>
  <c r="BE232" i="13"/>
  <c r="T232" i="13"/>
  <c r="R232" i="13"/>
  <c r="P232" i="13"/>
  <c r="BK232" i="13"/>
  <c r="J232" i="13"/>
  <c r="BI231" i="13"/>
  <c r="BH231" i="13"/>
  <c r="BG231" i="13"/>
  <c r="BF231" i="13"/>
  <c r="T231" i="13"/>
  <c r="R231" i="13"/>
  <c r="P231" i="13"/>
  <c r="BK231" i="13"/>
  <c r="J231" i="13"/>
  <c r="BE231" i="13" s="1"/>
  <c r="BI228" i="13"/>
  <c r="BH228" i="13"/>
  <c r="BG228" i="13"/>
  <c r="BF228" i="13"/>
  <c r="BE228" i="13"/>
  <c r="T228" i="13"/>
  <c r="R228" i="13"/>
  <c r="P228" i="13"/>
  <c r="BK228" i="13"/>
  <c r="J228" i="13"/>
  <c r="BI227" i="13"/>
  <c r="BH227" i="13"/>
  <c r="BG227" i="13"/>
  <c r="BF227" i="13"/>
  <c r="T227" i="13"/>
  <c r="R227" i="13"/>
  <c r="P227" i="13"/>
  <c r="BK227" i="13"/>
  <c r="J227" i="13"/>
  <c r="BE227" i="13" s="1"/>
  <c r="BI226" i="13"/>
  <c r="BH226" i="13"/>
  <c r="BG226" i="13"/>
  <c r="BF226" i="13"/>
  <c r="BE226" i="13"/>
  <c r="T226" i="13"/>
  <c r="R226" i="13"/>
  <c r="P226" i="13"/>
  <c r="BK226" i="13"/>
  <c r="J226" i="13"/>
  <c r="BI225" i="13"/>
  <c r="BH225" i="13"/>
  <c r="BG225" i="13"/>
  <c r="BF225" i="13"/>
  <c r="T225" i="13"/>
  <c r="R225" i="13"/>
  <c r="P225" i="13"/>
  <c r="BK225" i="13"/>
  <c r="J225" i="13"/>
  <c r="BE225" i="13" s="1"/>
  <c r="BI224" i="13"/>
  <c r="BH224" i="13"/>
  <c r="BG224" i="13"/>
  <c r="BF224" i="13"/>
  <c r="BE224" i="13"/>
  <c r="T224" i="13"/>
  <c r="R224" i="13"/>
  <c r="P224" i="13"/>
  <c r="BK224" i="13"/>
  <c r="J224" i="13"/>
  <c r="BI223" i="13"/>
  <c r="BH223" i="13"/>
  <c r="BG223" i="13"/>
  <c r="BF223" i="13"/>
  <c r="T223" i="13"/>
  <c r="R223" i="13"/>
  <c r="P223" i="13"/>
  <c r="BK223" i="13"/>
  <c r="J223" i="13"/>
  <c r="BE223" i="13" s="1"/>
  <c r="BI217" i="13"/>
  <c r="BH217" i="13"/>
  <c r="BG217" i="13"/>
  <c r="BF217" i="13"/>
  <c r="BE217" i="13"/>
  <c r="T217" i="13"/>
  <c r="R217" i="13"/>
  <c r="P217" i="13"/>
  <c r="BK217" i="13"/>
  <c r="J217" i="13"/>
  <c r="BI216" i="13"/>
  <c r="BH216" i="13"/>
  <c r="BG216" i="13"/>
  <c r="BF216" i="13"/>
  <c r="T216" i="13"/>
  <c r="R216" i="13"/>
  <c r="P216" i="13"/>
  <c r="BK216" i="13"/>
  <c r="J216" i="13"/>
  <c r="BE216" i="13" s="1"/>
  <c r="BI215" i="13"/>
  <c r="BH215" i="13"/>
  <c r="BG215" i="13"/>
  <c r="BF215" i="13"/>
  <c r="BE215" i="13"/>
  <c r="T215" i="13"/>
  <c r="R215" i="13"/>
  <c r="P215" i="13"/>
  <c r="BK215" i="13"/>
  <c r="J215" i="13"/>
  <c r="BI214" i="13"/>
  <c r="BH214" i="13"/>
  <c r="BG214" i="13"/>
  <c r="BF214" i="13"/>
  <c r="T214" i="13"/>
  <c r="R214" i="13"/>
  <c r="P214" i="13"/>
  <c r="BK214" i="13"/>
  <c r="J214" i="13"/>
  <c r="BE214" i="13" s="1"/>
  <c r="BI206" i="13"/>
  <c r="BH206" i="13"/>
  <c r="BG206" i="13"/>
  <c r="BF206" i="13"/>
  <c r="BE206" i="13"/>
  <c r="T206" i="13"/>
  <c r="R206" i="13"/>
  <c r="P206" i="13"/>
  <c r="BK206" i="13"/>
  <c r="J206" i="13"/>
  <c r="BI205" i="13"/>
  <c r="BH205" i="13"/>
  <c r="BG205" i="13"/>
  <c r="BF205" i="13"/>
  <c r="T205" i="13"/>
  <c r="R205" i="13"/>
  <c r="P205" i="13"/>
  <c r="BK205" i="13"/>
  <c r="J205" i="13"/>
  <c r="BE205" i="13" s="1"/>
  <c r="BI204" i="13"/>
  <c r="BH204" i="13"/>
  <c r="BG204" i="13"/>
  <c r="BF204" i="13"/>
  <c r="BE204" i="13"/>
  <c r="T204" i="13"/>
  <c r="R204" i="13"/>
  <c r="P204" i="13"/>
  <c r="BK204" i="13"/>
  <c r="J204" i="13"/>
  <c r="BI200" i="13"/>
  <c r="BH200" i="13"/>
  <c r="BG200" i="13"/>
  <c r="BF200" i="13"/>
  <c r="T200" i="13"/>
  <c r="R200" i="13"/>
  <c r="P200" i="13"/>
  <c r="BK200" i="13"/>
  <c r="J200" i="13"/>
  <c r="BE200" i="13" s="1"/>
  <c r="BI199" i="13"/>
  <c r="BH199" i="13"/>
  <c r="BG199" i="13"/>
  <c r="BF199" i="13"/>
  <c r="BE199" i="13"/>
  <c r="T199" i="13"/>
  <c r="R199" i="13"/>
  <c r="P199" i="13"/>
  <c r="BK199" i="13"/>
  <c r="J199" i="13"/>
  <c r="BI196" i="13"/>
  <c r="BH196" i="13"/>
  <c r="BG196" i="13"/>
  <c r="BF196" i="13"/>
  <c r="T196" i="13"/>
  <c r="R196" i="13"/>
  <c r="P196" i="13"/>
  <c r="BK196" i="13"/>
  <c r="J196" i="13"/>
  <c r="BE196" i="13" s="1"/>
  <c r="BI195" i="13"/>
  <c r="BH195" i="13"/>
  <c r="BG195" i="13"/>
  <c r="BF195" i="13"/>
  <c r="BE195" i="13"/>
  <c r="T195" i="13"/>
  <c r="R195" i="13"/>
  <c r="P195" i="13"/>
  <c r="BK195" i="13"/>
  <c r="J195" i="13"/>
  <c r="BI191" i="13"/>
  <c r="BH191" i="13"/>
  <c r="BG191" i="13"/>
  <c r="BF191" i="13"/>
  <c r="T191" i="13"/>
  <c r="R191" i="13"/>
  <c r="P191" i="13"/>
  <c r="BK191" i="13"/>
  <c r="J191" i="13"/>
  <c r="BE191" i="13" s="1"/>
  <c r="BI188" i="13"/>
  <c r="BH188" i="13"/>
  <c r="BG188" i="13"/>
  <c r="BF188" i="13"/>
  <c r="BE188" i="13"/>
  <c r="T188" i="13"/>
  <c r="R188" i="13"/>
  <c r="P188" i="13"/>
  <c r="BK188" i="13"/>
  <c r="J188" i="13"/>
  <c r="BI183" i="13"/>
  <c r="BH183" i="13"/>
  <c r="BG183" i="13"/>
  <c r="BF183" i="13"/>
  <c r="T183" i="13"/>
  <c r="R183" i="13"/>
  <c r="P183" i="13"/>
  <c r="BK183" i="13"/>
  <c r="J183" i="13"/>
  <c r="BE183" i="13" s="1"/>
  <c r="BI178" i="13"/>
  <c r="BH178" i="13"/>
  <c r="BG178" i="13"/>
  <c r="BF178" i="13"/>
  <c r="BE178" i="13"/>
  <c r="T178" i="13"/>
  <c r="R178" i="13"/>
  <c r="P178" i="13"/>
  <c r="BK178" i="13"/>
  <c r="J178" i="13"/>
  <c r="BI174" i="13"/>
  <c r="BH174" i="13"/>
  <c r="BG174" i="13"/>
  <c r="BF174" i="13"/>
  <c r="T174" i="13"/>
  <c r="R174" i="13"/>
  <c r="P174" i="13"/>
  <c r="BK174" i="13"/>
  <c r="J174" i="13"/>
  <c r="BE174" i="13" s="1"/>
  <c r="BI169" i="13"/>
  <c r="BH169" i="13"/>
  <c r="BG169" i="13"/>
  <c r="BF169" i="13"/>
  <c r="BE169" i="13"/>
  <c r="T169" i="13"/>
  <c r="R169" i="13"/>
  <c r="P169" i="13"/>
  <c r="BK169" i="13"/>
  <c r="J169" i="13"/>
  <c r="BI164" i="13"/>
  <c r="BH164" i="13"/>
  <c r="BG164" i="13"/>
  <c r="BF164" i="13"/>
  <c r="T164" i="13"/>
  <c r="R164" i="13"/>
  <c r="P164" i="13"/>
  <c r="BK164" i="13"/>
  <c r="J164" i="13"/>
  <c r="BE164" i="13" s="1"/>
  <c r="BI163" i="13"/>
  <c r="BH163" i="13"/>
  <c r="BG163" i="13"/>
  <c r="BF163" i="13"/>
  <c r="BE163" i="13"/>
  <c r="T163" i="13"/>
  <c r="R163" i="13"/>
  <c r="P163" i="13"/>
  <c r="BK163" i="13"/>
  <c r="J163" i="13"/>
  <c r="BI155" i="13"/>
  <c r="BH155" i="13"/>
  <c r="BG155" i="13"/>
  <c r="BF155" i="13"/>
  <c r="T155" i="13"/>
  <c r="R155" i="13"/>
  <c r="P155" i="13"/>
  <c r="BK155" i="13"/>
  <c r="J155" i="13"/>
  <c r="BE155" i="13" s="1"/>
  <c r="BI154" i="13"/>
  <c r="BH154" i="13"/>
  <c r="BG154" i="13"/>
  <c r="BF154" i="13"/>
  <c r="F31" i="13" s="1"/>
  <c r="BA63" i="1" s="1"/>
  <c r="BE154" i="13"/>
  <c r="T154" i="13"/>
  <c r="R154" i="13"/>
  <c r="R153" i="13" s="1"/>
  <c r="P154" i="13"/>
  <c r="P153" i="13" s="1"/>
  <c r="BK154" i="13"/>
  <c r="BK153" i="13" s="1"/>
  <c r="J153" i="13" s="1"/>
  <c r="J154" i="13"/>
  <c r="J59" i="13"/>
  <c r="BI150" i="13"/>
  <c r="BH150" i="13"/>
  <c r="BG150" i="13"/>
  <c r="BF150" i="13"/>
  <c r="BE150" i="13"/>
  <c r="T150" i="13"/>
  <c r="R150" i="13"/>
  <c r="P150" i="13"/>
  <c r="BK150" i="13"/>
  <c r="J150" i="13"/>
  <c r="BI147" i="13"/>
  <c r="BH147" i="13"/>
  <c r="BG147" i="13"/>
  <c r="BF147" i="13"/>
  <c r="T147" i="13"/>
  <c r="R147" i="13"/>
  <c r="P147" i="13"/>
  <c r="BK147" i="13"/>
  <c r="J147" i="13"/>
  <c r="BE147" i="13" s="1"/>
  <c r="BI144" i="13"/>
  <c r="BH144" i="13"/>
  <c r="BG144" i="13"/>
  <c r="BF144" i="13"/>
  <c r="BE144" i="13"/>
  <c r="T144" i="13"/>
  <c r="R144" i="13"/>
  <c r="P144" i="13"/>
  <c r="BK144" i="13"/>
  <c r="J144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BE140" i="13"/>
  <c r="T140" i="13"/>
  <c r="R140" i="13"/>
  <c r="P140" i="13"/>
  <c r="BK140" i="13"/>
  <c r="J140" i="13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BE138" i="13"/>
  <c r="T138" i="13"/>
  <c r="R138" i="13"/>
  <c r="P138" i="13"/>
  <c r="BK138" i="13"/>
  <c r="J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BE136" i="13"/>
  <c r="T136" i="13"/>
  <c r="R136" i="13"/>
  <c r="P136" i="13"/>
  <c r="BK136" i="13"/>
  <c r="J136" i="13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BE134" i="13"/>
  <c r="T134" i="13"/>
  <c r="R134" i="13"/>
  <c r="P134" i="13"/>
  <c r="BK134" i="13"/>
  <c r="J134" i="13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BE132" i="13"/>
  <c r="T132" i="13"/>
  <c r="R132" i="13"/>
  <c r="P132" i="13"/>
  <c r="BK132" i="13"/>
  <c r="J132" i="13"/>
  <c r="BI131" i="13"/>
  <c r="BH131" i="13"/>
  <c r="BG131" i="13"/>
  <c r="BF131" i="13"/>
  <c r="T131" i="13"/>
  <c r="R131" i="13"/>
  <c r="P131" i="13"/>
  <c r="BK131" i="13"/>
  <c r="J131" i="13"/>
  <c r="BE131" i="13" s="1"/>
  <c r="BI130" i="13"/>
  <c r="BH130" i="13"/>
  <c r="BG130" i="13"/>
  <c r="BF130" i="13"/>
  <c r="BE130" i="13"/>
  <c r="T130" i="13"/>
  <c r="R130" i="13"/>
  <c r="P130" i="13"/>
  <c r="BK130" i="13"/>
  <c r="J130" i="13"/>
  <c r="BI129" i="13"/>
  <c r="BH129" i="13"/>
  <c r="BG129" i="13"/>
  <c r="BF129" i="13"/>
  <c r="T129" i="13"/>
  <c r="R129" i="13"/>
  <c r="P129" i="13"/>
  <c r="BK129" i="13"/>
  <c r="J129" i="13"/>
  <c r="BE129" i="13" s="1"/>
  <c r="BI126" i="13"/>
  <c r="BH126" i="13"/>
  <c r="BG126" i="13"/>
  <c r="BF126" i="13"/>
  <c r="BE126" i="13"/>
  <c r="T126" i="13"/>
  <c r="R126" i="13"/>
  <c r="P126" i="13"/>
  <c r="BK126" i="13"/>
  <c r="J126" i="13"/>
  <c r="BI125" i="13"/>
  <c r="BH125" i="13"/>
  <c r="BG125" i="13"/>
  <c r="BF125" i="13"/>
  <c r="T125" i="13"/>
  <c r="R125" i="13"/>
  <c r="P125" i="13"/>
  <c r="BK125" i="13"/>
  <c r="J125" i="13"/>
  <c r="BE125" i="13" s="1"/>
  <c r="BI120" i="13"/>
  <c r="BH120" i="13"/>
  <c r="BG120" i="13"/>
  <c r="BF120" i="13"/>
  <c r="BE120" i="13"/>
  <c r="T120" i="13"/>
  <c r="R120" i="13"/>
  <c r="P120" i="13"/>
  <c r="BK120" i="13"/>
  <c r="J120" i="13"/>
  <c r="BI119" i="13"/>
  <c r="BH119" i="13"/>
  <c r="BG119" i="13"/>
  <c r="BF119" i="13"/>
  <c r="T119" i="13"/>
  <c r="R119" i="13"/>
  <c r="P119" i="13"/>
  <c r="BK119" i="13"/>
  <c r="J119" i="13"/>
  <c r="BE119" i="13" s="1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T117" i="13"/>
  <c r="R117" i="13"/>
  <c r="P117" i="13"/>
  <c r="BK117" i="13"/>
  <c r="J117" i="13"/>
  <c r="BE117" i="13" s="1"/>
  <c r="BI116" i="13"/>
  <c r="BH116" i="13"/>
  <c r="BG116" i="13"/>
  <c r="BF116" i="13"/>
  <c r="BE116" i="13"/>
  <c r="T116" i="13"/>
  <c r="R116" i="13"/>
  <c r="P116" i="13"/>
  <c r="BK116" i="13"/>
  <c r="J116" i="13"/>
  <c r="BI113" i="13"/>
  <c r="BH113" i="13"/>
  <c r="BG113" i="13"/>
  <c r="BF113" i="13"/>
  <c r="T113" i="13"/>
  <c r="R113" i="13"/>
  <c r="P113" i="13"/>
  <c r="BK113" i="13"/>
  <c r="J113" i="13"/>
  <c r="BE113" i="13" s="1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BE108" i="13"/>
  <c r="T108" i="13"/>
  <c r="R108" i="13"/>
  <c r="P108" i="13"/>
  <c r="BK108" i="13"/>
  <c r="J108" i="13"/>
  <c r="BI107" i="13"/>
  <c r="BH107" i="13"/>
  <c r="BG107" i="13"/>
  <c r="BF107" i="13"/>
  <c r="BE107" i="13"/>
  <c r="T107" i="13"/>
  <c r="R107" i="13"/>
  <c r="P107" i="13"/>
  <c r="BK107" i="13"/>
  <c r="J107" i="13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BE105" i="13"/>
  <c r="T105" i="13"/>
  <c r="R105" i="13"/>
  <c r="P105" i="13"/>
  <c r="BK105" i="13"/>
  <c r="J105" i="13"/>
  <c r="BI104" i="13"/>
  <c r="BH104" i="13"/>
  <c r="BG104" i="13"/>
  <c r="BF104" i="13"/>
  <c r="BE104" i="13"/>
  <c r="T104" i="13"/>
  <c r="R104" i="13"/>
  <c r="P104" i="13"/>
  <c r="BK104" i="13"/>
  <c r="J104" i="13"/>
  <c r="BI103" i="13"/>
  <c r="BH103" i="13"/>
  <c r="BG103" i="13"/>
  <c r="BF103" i="13"/>
  <c r="BE103" i="13"/>
  <c r="T103" i="13"/>
  <c r="R103" i="13"/>
  <c r="P103" i="13"/>
  <c r="BK103" i="13"/>
  <c r="J103" i="13"/>
  <c r="BI102" i="13"/>
  <c r="BH102" i="13"/>
  <c r="BG102" i="13"/>
  <c r="BF102" i="13"/>
  <c r="BE102" i="13"/>
  <c r="T102" i="13"/>
  <c r="R102" i="13"/>
  <c r="P102" i="13"/>
  <c r="BK102" i="13"/>
  <c r="J102" i="13"/>
  <c r="BI101" i="13"/>
  <c r="BH101" i="13"/>
  <c r="BG101" i="13"/>
  <c r="BF101" i="13"/>
  <c r="BE101" i="13"/>
  <c r="T101" i="13"/>
  <c r="R101" i="13"/>
  <c r="P101" i="13"/>
  <c r="BK101" i="13"/>
  <c r="J101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BE99" i="13"/>
  <c r="T99" i="13"/>
  <c r="R99" i="13"/>
  <c r="P99" i="13"/>
  <c r="BK99" i="13"/>
  <c r="J99" i="13"/>
  <c r="BI98" i="13"/>
  <c r="BH98" i="13"/>
  <c r="BG98" i="13"/>
  <c r="BF98" i="13"/>
  <c r="BE98" i="13"/>
  <c r="T98" i="13"/>
  <c r="R98" i="13"/>
  <c r="P98" i="13"/>
  <c r="BK98" i="13"/>
  <c r="J98" i="13"/>
  <c r="BI97" i="13"/>
  <c r="BH97" i="13"/>
  <c r="BG97" i="13"/>
  <c r="BF97" i="13"/>
  <c r="BE97" i="13"/>
  <c r="T97" i="13"/>
  <c r="R97" i="13"/>
  <c r="P97" i="13"/>
  <c r="BK97" i="13"/>
  <c r="J97" i="13"/>
  <c r="BI96" i="13"/>
  <c r="BH96" i="13"/>
  <c r="BG96" i="13"/>
  <c r="BF96" i="13"/>
  <c r="BE96" i="13"/>
  <c r="T96" i="13"/>
  <c r="R96" i="13"/>
  <c r="P96" i="13"/>
  <c r="BK96" i="13"/>
  <c r="J96" i="13"/>
  <c r="BI95" i="13"/>
  <c r="BH95" i="13"/>
  <c r="BG95" i="13"/>
  <c r="BF95" i="13"/>
  <c r="BE95" i="13"/>
  <c r="T95" i="13"/>
  <c r="R95" i="13"/>
  <c r="P95" i="13"/>
  <c r="BK95" i="13"/>
  <c r="J95" i="13"/>
  <c r="BI94" i="13"/>
  <c r="BH94" i="13"/>
  <c r="BG94" i="13"/>
  <c r="BF94" i="13"/>
  <c r="BE94" i="13"/>
  <c r="T94" i="13"/>
  <c r="R94" i="13"/>
  <c r="P94" i="13"/>
  <c r="BK94" i="13"/>
  <c r="J94" i="13"/>
  <c r="BI93" i="13"/>
  <c r="BH93" i="13"/>
  <c r="BG93" i="13"/>
  <c r="BF93" i="13"/>
  <c r="BE93" i="13"/>
  <c r="T93" i="13"/>
  <c r="R93" i="13"/>
  <c r="P93" i="13"/>
  <c r="BK93" i="13"/>
  <c r="J93" i="13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BE90" i="13"/>
  <c r="T90" i="13"/>
  <c r="R90" i="13"/>
  <c r="P90" i="13"/>
  <c r="BK90" i="13"/>
  <c r="J90" i="13"/>
  <c r="BI89" i="13"/>
  <c r="BH89" i="13"/>
  <c r="BG89" i="13"/>
  <c r="BF89" i="13"/>
  <c r="BE89" i="13"/>
  <c r="T89" i="13"/>
  <c r="R89" i="13"/>
  <c r="P89" i="13"/>
  <c r="BK89" i="13"/>
  <c r="J89" i="13"/>
  <c r="BI88" i="13"/>
  <c r="BH88" i="13"/>
  <c r="BG88" i="13"/>
  <c r="BF88" i="13"/>
  <c r="BE88" i="13"/>
  <c r="T88" i="13"/>
  <c r="R88" i="13"/>
  <c r="P88" i="13"/>
  <c r="BK88" i="13"/>
  <c r="J88" i="13"/>
  <c r="BI87" i="13"/>
  <c r="BH87" i="13"/>
  <c r="BG87" i="13"/>
  <c r="BF87" i="13"/>
  <c r="BE87" i="13"/>
  <c r="T87" i="13"/>
  <c r="R87" i="13"/>
  <c r="P87" i="13"/>
  <c r="BK87" i="13"/>
  <c r="J87" i="13"/>
  <c r="BI86" i="13"/>
  <c r="BH86" i="13"/>
  <c r="BG86" i="13"/>
  <c r="BF86" i="13"/>
  <c r="BE86" i="13"/>
  <c r="T86" i="13"/>
  <c r="R86" i="13"/>
  <c r="P86" i="13"/>
  <c r="BK86" i="13"/>
  <c r="J86" i="13"/>
  <c r="BI85" i="13"/>
  <c r="BH85" i="13"/>
  <c r="BG85" i="13"/>
  <c r="BF85" i="13"/>
  <c r="BE85" i="13"/>
  <c r="T85" i="13"/>
  <c r="R85" i="13"/>
  <c r="P85" i="13"/>
  <c r="BK85" i="13"/>
  <c r="J85" i="13"/>
  <c r="BI84" i="13"/>
  <c r="BH84" i="13"/>
  <c r="BG84" i="13"/>
  <c r="BF84" i="13"/>
  <c r="BE84" i="13"/>
  <c r="T84" i="13"/>
  <c r="R84" i="13"/>
  <c r="P84" i="13"/>
  <c r="BK84" i="13"/>
  <c r="J84" i="13"/>
  <c r="BI83" i="13"/>
  <c r="BH83" i="13"/>
  <c r="BG83" i="13"/>
  <c r="BF83" i="13"/>
  <c r="BE83" i="13"/>
  <c r="T83" i="13"/>
  <c r="R83" i="13"/>
  <c r="P83" i="13"/>
  <c r="BK83" i="13"/>
  <c r="J83" i="13"/>
  <c r="BI82" i="13"/>
  <c r="BH82" i="13"/>
  <c r="BG82" i="13"/>
  <c r="BF82" i="13"/>
  <c r="BE82" i="13"/>
  <c r="T82" i="13"/>
  <c r="T81" i="13" s="1"/>
  <c r="R82" i="13"/>
  <c r="P82" i="13"/>
  <c r="P81" i="13" s="1"/>
  <c r="BK82" i="13"/>
  <c r="J82" i="13"/>
  <c r="J75" i="13"/>
  <c r="F75" i="13"/>
  <c r="F73" i="13"/>
  <c r="E71" i="13"/>
  <c r="J51" i="13"/>
  <c r="F51" i="13"/>
  <c r="F49" i="13"/>
  <c r="E47" i="13"/>
  <c r="J18" i="13"/>
  <c r="E18" i="13"/>
  <c r="F52" i="13" s="1"/>
  <c r="J17" i="13"/>
  <c r="J12" i="13"/>
  <c r="J49" i="13" s="1"/>
  <c r="E7" i="13"/>
  <c r="E45" i="13" s="1"/>
  <c r="T495" i="12"/>
  <c r="BK495" i="12"/>
  <c r="J495" i="12" s="1"/>
  <c r="J64" i="12" s="1"/>
  <c r="BK349" i="12"/>
  <c r="J349" i="12" s="1"/>
  <c r="J60" i="12" s="1"/>
  <c r="AY62" i="1"/>
  <c r="AX62" i="1"/>
  <c r="F32" i="12"/>
  <c r="BB62" i="1" s="1"/>
  <c r="BI496" i="12"/>
  <c r="BH496" i="12"/>
  <c r="BG496" i="12"/>
  <c r="BF496" i="12"/>
  <c r="BE496" i="12"/>
  <c r="T496" i="12"/>
  <c r="R496" i="12"/>
  <c r="R495" i="12" s="1"/>
  <c r="P496" i="12"/>
  <c r="P495" i="12" s="1"/>
  <c r="BK496" i="12"/>
  <c r="J496" i="12"/>
  <c r="BI492" i="12"/>
  <c r="BH492" i="12"/>
  <c r="BG492" i="12"/>
  <c r="BF492" i="12"/>
  <c r="BE492" i="12"/>
  <c r="T492" i="12"/>
  <c r="R492" i="12"/>
  <c r="P492" i="12"/>
  <c r="BK492" i="12"/>
  <c r="J492" i="12"/>
  <c r="BI489" i="12"/>
  <c r="BH489" i="12"/>
  <c r="BG489" i="12"/>
  <c r="BF489" i="12"/>
  <c r="BE489" i="12"/>
  <c r="T489" i="12"/>
  <c r="R489" i="12"/>
  <c r="P489" i="12"/>
  <c r="BK489" i="12"/>
  <c r="J489" i="12"/>
  <c r="BI486" i="12"/>
  <c r="BH486" i="12"/>
  <c r="BG486" i="12"/>
  <c r="BF486" i="12"/>
  <c r="BE486" i="12"/>
  <c r="T486" i="12"/>
  <c r="R486" i="12"/>
  <c r="P486" i="12"/>
  <c r="BK486" i="12"/>
  <c r="J486" i="12"/>
  <c r="BI482" i="12"/>
  <c r="BH482" i="12"/>
  <c r="BG482" i="12"/>
  <c r="BF482" i="12"/>
  <c r="BE482" i="12"/>
  <c r="T482" i="12"/>
  <c r="R482" i="12"/>
  <c r="P482" i="12"/>
  <c r="BK482" i="12"/>
  <c r="J482" i="12"/>
  <c r="BI479" i="12"/>
  <c r="BH479" i="12"/>
  <c r="BG479" i="12"/>
  <c r="BF479" i="12"/>
  <c r="BE479" i="12"/>
  <c r="T479" i="12"/>
  <c r="R479" i="12"/>
  <c r="P479" i="12"/>
  <c r="BK479" i="12"/>
  <c r="J479" i="12"/>
  <c r="BI476" i="12"/>
  <c r="BH476" i="12"/>
  <c r="BG476" i="12"/>
  <c r="BF476" i="12"/>
  <c r="BE476" i="12"/>
  <c r="T476" i="12"/>
  <c r="T475" i="12" s="1"/>
  <c r="R476" i="12"/>
  <c r="R475" i="12" s="1"/>
  <c r="P476" i="12"/>
  <c r="P475" i="12" s="1"/>
  <c r="BK476" i="12"/>
  <c r="J476" i="12"/>
  <c r="BI467" i="12"/>
  <c r="BH467" i="12"/>
  <c r="BG467" i="12"/>
  <c r="BF467" i="12"/>
  <c r="T467" i="12"/>
  <c r="R467" i="12"/>
  <c r="P467" i="12"/>
  <c r="P454" i="12" s="1"/>
  <c r="BK467" i="12"/>
  <c r="J467" i="12"/>
  <c r="BE467" i="12" s="1"/>
  <c r="BI463" i="12"/>
  <c r="BH463" i="12"/>
  <c r="BG463" i="12"/>
  <c r="BF463" i="12"/>
  <c r="T463" i="12"/>
  <c r="R463" i="12"/>
  <c r="P463" i="12"/>
  <c r="BK463" i="12"/>
  <c r="J463" i="12"/>
  <c r="BE463" i="12" s="1"/>
  <c r="BI459" i="12"/>
  <c r="BH459" i="12"/>
  <c r="BG459" i="12"/>
  <c r="BF459" i="12"/>
  <c r="T459" i="12"/>
  <c r="R459" i="12"/>
  <c r="P459" i="12"/>
  <c r="BK459" i="12"/>
  <c r="J459" i="12"/>
  <c r="BE459" i="12" s="1"/>
  <c r="BI455" i="12"/>
  <c r="BH455" i="12"/>
  <c r="BG455" i="12"/>
  <c r="BF455" i="12"/>
  <c r="T455" i="12"/>
  <c r="T454" i="12" s="1"/>
  <c r="R455" i="12"/>
  <c r="R454" i="12" s="1"/>
  <c r="P455" i="12"/>
  <c r="BK455" i="12"/>
  <c r="BK454" i="12" s="1"/>
  <c r="J454" i="12" s="1"/>
  <c r="J62" i="12" s="1"/>
  <c r="J455" i="12"/>
  <c r="BE455" i="12" s="1"/>
  <c r="BI448" i="12"/>
  <c r="BH448" i="12"/>
  <c r="BG448" i="12"/>
  <c r="BF448" i="12"/>
  <c r="T448" i="12"/>
  <c r="R448" i="12"/>
  <c r="P448" i="12"/>
  <c r="BK448" i="12"/>
  <c r="J448" i="12"/>
  <c r="BE448" i="12" s="1"/>
  <c r="BI441" i="12"/>
  <c r="BH441" i="12"/>
  <c r="BG441" i="12"/>
  <c r="BF441" i="12"/>
  <c r="BE441" i="12"/>
  <c r="T441" i="12"/>
  <c r="R441" i="12"/>
  <c r="P441" i="12"/>
  <c r="BK441" i="12"/>
  <c r="J441" i="12"/>
  <c r="BI440" i="12"/>
  <c r="BH440" i="12"/>
  <c r="BG440" i="12"/>
  <c r="BF440" i="12"/>
  <c r="BE440" i="12"/>
  <c r="T440" i="12"/>
  <c r="R440" i="12"/>
  <c r="P440" i="12"/>
  <c r="BK440" i="12"/>
  <c r="J440" i="12"/>
  <c r="BI439" i="12"/>
  <c r="BH439" i="12"/>
  <c r="BG439" i="12"/>
  <c r="BF439" i="12"/>
  <c r="BE439" i="12"/>
  <c r="T439" i="12"/>
  <c r="R439" i="12"/>
  <c r="P439" i="12"/>
  <c r="BK439" i="12"/>
  <c r="J439" i="12"/>
  <c r="BI438" i="12"/>
  <c r="BH438" i="12"/>
  <c r="BG438" i="12"/>
  <c r="BF438" i="12"/>
  <c r="BE438" i="12"/>
  <c r="T438" i="12"/>
  <c r="R438" i="12"/>
  <c r="P438" i="12"/>
  <c r="BK438" i="12"/>
  <c r="J438" i="12"/>
  <c r="BI437" i="12"/>
  <c r="BH437" i="12"/>
  <c r="BG437" i="12"/>
  <c r="BF437" i="12"/>
  <c r="BE437" i="12"/>
  <c r="T437" i="12"/>
  <c r="R437" i="12"/>
  <c r="P437" i="12"/>
  <c r="BK437" i="12"/>
  <c r="J437" i="12"/>
  <c r="BI436" i="12"/>
  <c r="BH436" i="12"/>
  <c r="BG436" i="12"/>
  <c r="BF436" i="12"/>
  <c r="BE436" i="12"/>
  <c r="T436" i="12"/>
  <c r="R436" i="12"/>
  <c r="P436" i="12"/>
  <c r="BK436" i="12"/>
  <c r="J436" i="12"/>
  <c r="BI435" i="12"/>
  <c r="BH435" i="12"/>
  <c r="BG435" i="12"/>
  <c r="BF435" i="12"/>
  <c r="BE435" i="12"/>
  <c r="T435" i="12"/>
  <c r="R435" i="12"/>
  <c r="P435" i="12"/>
  <c r="BK435" i="12"/>
  <c r="J435" i="12"/>
  <c r="BI434" i="12"/>
  <c r="BH434" i="12"/>
  <c r="BG434" i="12"/>
  <c r="BF434" i="12"/>
  <c r="BE434" i="12"/>
  <c r="T434" i="12"/>
  <c r="R434" i="12"/>
  <c r="P434" i="12"/>
  <c r="BK434" i="12"/>
  <c r="J434" i="12"/>
  <c r="BI433" i="12"/>
  <c r="BH433" i="12"/>
  <c r="BG433" i="12"/>
  <c r="BF433" i="12"/>
  <c r="BE433" i="12"/>
  <c r="T433" i="12"/>
  <c r="R433" i="12"/>
  <c r="P433" i="12"/>
  <c r="BK433" i="12"/>
  <c r="J433" i="12"/>
  <c r="BI430" i="12"/>
  <c r="BH430" i="12"/>
  <c r="BG430" i="12"/>
  <c r="BF430" i="12"/>
  <c r="BE430" i="12"/>
  <c r="T430" i="12"/>
  <c r="R430" i="12"/>
  <c r="P430" i="12"/>
  <c r="BK430" i="12"/>
  <c r="J430" i="12"/>
  <c r="BI429" i="12"/>
  <c r="BH429" i="12"/>
  <c r="BG429" i="12"/>
  <c r="BF429" i="12"/>
  <c r="BE429" i="12"/>
  <c r="T429" i="12"/>
  <c r="R429" i="12"/>
  <c r="P429" i="12"/>
  <c r="BK429" i="12"/>
  <c r="J429" i="12"/>
  <c r="BI428" i="12"/>
  <c r="BH428" i="12"/>
  <c r="BG428" i="12"/>
  <c r="BF428" i="12"/>
  <c r="BE428" i="12"/>
  <c r="T428" i="12"/>
  <c r="R428" i="12"/>
  <c r="P428" i="12"/>
  <c r="BK428" i="12"/>
  <c r="J428" i="12"/>
  <c r="BI427" i="12"/>
  <c r="BH427" i="12"/>
  <c r="BG427" i="12"/>
  <c r="BF427" i="12"/>
  <c r="BE427" i="12"/>
  <c r="T427" i="12"/>
  <c r="R427" i="12"/>
  <c r="P427" i="12"/>
  <c r="BK427" i="12"/>
  <c r="J427" i="12"/>
  <c r="BI426" i="12"/>
  <c r="BH426" i="12"/>
  <c r="BG426" i="12"/>
  <c r="BF426" i="12"/>
  <c r="BE426" i="12"/>
  <c r="T426" i="12"/>
  <c r="R426" i="12"/>
  <c r="P426" i="12"/>
  <c r="BK426" i="12"/>
  <c r="J426" i="12"/>
  <c r="BI425" i="12"/>
  <c r="BH425" i="12"/>
  <c r="BG425" i="12"/>
  <c r="BF425" i="12"/>
  <c r="BE425" i="12"/>
  <c r="T425" i="12"/>
  <c r="R425" i="12"/>
  <c r="P425" i="12"/>
  <c r="BK425" i="12"/>
  <c r="J425" i="12"/>
  <c r="BI424" i="12"/>
  <c r="BH424" i="12"/>
  <c r="BG424" i="12"/>
  <c r="BF424" i="12"/>
  <c r="BE424" i="12"/>
  <c r="T424" i="12"/>
  <c r="R424" i="12"/>
  <c r="P424" i="12"/>
  <c r="BK424" i="12"/>
  <c r="J424" i="12"/>
  <c r="BI423" i="12"/>
  <c r="BH423" i="12"/>
  <c r="BG423" i="12"/>
  <c r="BF423" i="12"/>
  <c r="BE423" i="12"/>
  <c r="T423" i="12"/>
  <c r="R423" i="12"/>
  <c r="P423" i="12"/>
  <c r="BK423" i="12"/>
  <c r="J423" i="12"/>
  <c r="BI422" i="12"/>
  <c r="BH422" i="12"/>
  <c r="BG422" i="12"/>
  <c r="BF422" i="12"/>
  <c r="BE422" i="12"/>
  <c r="T422" i="12"/>
  <c r="R422" i="12"/>
  <c r="P422" i="12"/>
  <c r="BK422" i="12"/>
  <c r="J422" i="12"/>
  <c r="BI421" i="12"/>
  <c r="BH421" i="12"/>
  <c r="BG421" i="12"/>
  <c r="BF421" i="12"/>
  <c r="BE421" i="12"/>
  <c r="T421" i="12"/>
  <c r="R421" i="12"/>
  <c r="P421" i="12"/>
  <c r="BK421" i="12"/>
  <c r="J421" i="12"/>
  <c r="BI420" i="12"/>
  <c r="BH420" i="12"/>
  <c r="BG420" i="12"/>
  <c r="BF420" i="12"/>
  <c r="BE420" i="12"/>
  <c r="T420" i="12"/>
  <c r="R420" i="12"/>
  <c r="P420" i="12"/>
  <c r="BK420" i="12"/>
  <c r="J420" i="12"/>
  <c r="BI419" i="12"/>
  <c r="BH419" i="12"/>
  <c r="BG419" i="12"/>
  <c r="BF419" i="12"/>
  <c r="BE419" i="12"/>
  <c r="T419" i="12"/>
  <c r="R419" i="12"/>
  <c r="P419" i="12"/>
  <c r="BK419" i="12"/>
  <c r="J419" i="12"/>
  <c r="BI418" i="12"/>
  <c r="BH418" i="12"/>
  <c r="BG418" i="12"/>
  <c r="BF418" i="12"/>
  <c r="BE418" i="12"/>
  <c r="T418" i="12"/>
  <c r="R418" i="12"/>
  <c r="P418" i="12"/>
  <c r="BK418" i="12"/>
  <c r="J418" i="12"/>
  <c r="BI417" i="12"/>
  <c r="BH417" i="12"/>
  <c r="BG417" i="12"/>
  <c r="BF417" i="12"/>
  <c r="BE417" i="12"/>
  <c r="T417" i="12"/>
  <c r="R417" i="12"/>
  <c r="P417" i="12"/>
  <c r="BK417" i="12"/>
  <c r="J417" i="12"/>
  <c r="BI416" i="12"/>
  <c r="BH416" i="12"/>
  <c r="BG416" i="12"/>
  <c r="BF416" i="12"/>
  <c r="BE416" i="12"/>
  <c r="T416" i="12"/>
  <c r="R416" i="12"/>
  <c r="P416" i="12"/>
  <c r="BK416" i="12"/>
  <c r="J416" i="12"/>
  <c r="BI415" i="12"/>
  <c r="BH415" i="12"/>
  <c r="BG415" i="12"/>
  <c r="BF415" i="12"/>
  <c r="BE415" i="12"/>
  <c r="T415" i="12"/>
  <c r="R415" i="12"/>
  <c r="P415" i="12"/>
  <c r="BK415" i="12"/>
  <c r="J415" i="12"/>
  <c r="BI414" i="12"/>
  <c r="BH414" i="12"/>
  <c r="BG414" i="12"/>
  <c r="BF414" i="12"/>
  <c r="BE414" i="12"/>
  <c r="T414" i="12"/>
  <c r="R414" i="12"/>
  <c r="P414" i="12"/>
  <c r="BK414" i="12"/>
  <c r="J414" i="12"/>
  <c r="BI413" i="12"/>
  <c r="BH413" i="12"/>
  <c r="BG413" i="12"/>
  <c r="BF413" i="12"/>
  <c r="BE413" i="12"/>
  <c r="T413" i="12"/>
  <c r="R413" i="12"/>
  <c r="P413" i="12"/>
  <c r="BK413" i="12"/>
  <c r="J413" i="12"/>
  <c r="BI412" i="12"/>
  <c r="BH412" i="12"/>
  <c r="BG412" i="12"/>
  <c r="BF412" i="12"/>
  <c r="BE412" i="12"/>
  <c r="T412" i="12"/>
  <c r="R412" i="12"/>
  <c r="P412" i="12"/>
  <c r="BK412" i="12"/>
  <c r="J412" i="12"/>
  <c r="BI411" i="12"/>
  <c r="BH411" i="12"/>
  <c r="BG411" i="12"/>
  <c r="BF411" i="12"/>
  <c r="BE411" i="12"/>
  <c r="T411" i="12"/>
  <c r="R411" i="12"/>
  <c r="P411" i="12"/>
  <c r="BK411" i="12"/>
  <c r="J411" i="12"/>
  <c r="BI410" i="12"/>
  <c r="BH410" i="12"/>
  <c r="BG410" i="12"/>
  <c r="BF410" i="12"/>
  <c r="BE410" i="12"/>
  <c r="T410" i="12"/>
  <c r="R410" i="12"/>
  <c r="P410" i="12"/>
  <c r="BK410" i="12"/>
  <c r="J410" i="12"/>
  <c r="BI409" i="12"/>
  <c r="BH409" i="12"/>
  <c r="BG409" i="12"/>
  <c r="BF409" i="12"/>
  <c r="BE409" i="12"/>
  <c r="T409" i="12"/>
  <c r="R409" i="12"/>
  <c r="P409" i="12"/>
  <c r="BK409" i="12"/>
  <c r="J409" i="12"/>
  <c r="BI408" i="12"/>
  <c r="BH408" i="12"/>
  <c r="BG408" i="12"/>
  <c r="BF408" i="12"/>
  <c r="BE408" i="12"/>
  <c r="T408" i="12"/>
  <c r="R408" i="12"/>
  <c r="P408" i="12"/>
  <c r="BK408" i="12"/>
  <c r="J408" i="12"/>
  <c r="BI405" i="12"/>
  <c r="BH405" i="12"/>
  <c r="BG405" i="12"/>
  <c r="BF405" i="12"/>
  <c r="BE405" i="12"/>
  <c r="T405" i="12"/>
  <c r="R405" i="12"/>
  <c r="P405" i="12"/>
  <c r="BK405" i="12"/>
  <c r="J405" i="12"/>
  <c r="BI402" i="12"/>
  <c r="BH402" i="12"/>
  <c r="BG402" i="12"/>
  <c r="BF402" i="12"/>
  <c r="BE402" i="12"/>
  <c r="T402" i="12"/>
  <c r="R402" i="12"/>
  <c r="P402" i="12"/>
  <c r="BK402" i="12"/>
  <c r="J402" i="12"/>
  <c r="BI401" i="12"/>
  <c r="BH401" i="12"/>
  <c r="BG401" i="12"/>
  <c r="BF401" i="12"/>
  <c r="BE401" i="12"/>
  <c r="T401" i="12"/>
  <c r="R401" i="12"/>
  <c r="P401" i="12"/>
  <c r="BK401" i="12"/>
  <c r="J401" i="12"/>
  <c r="BI400" i="12"/>
  <c r="BH400" i="12"/>
  <c r="BG400" i="12"/>
  <c r="BF400" i="12"/>
  <c r="BE400" i="12"/>
  <c r="T400" i="12"/>
  <c r="R400" i="12"/>
  <c r="P400" i="12"/>
  <c r="BK400" i="12"/>
  <c r="J400" i="12"/>
  <c r="BI399" i="12"/>
  <c r="BH399" i="12"/>
  <c r="BG399" i="12"/>
  <c r="BF399" i="12"/>
  <c r="BE399" i="12"/>
  <c r="T399" i="12"/>
  <c r="R399" i="12"/>
  <c r="P399" i="12"/>
  <c r="BK399" i="12"/>
  <c r="J399" i="12"/>
  <c r="BI398" i="12"/>
  <c r="BH398" i="12"/>
  <c r="BG398" i="12"/>
  <c r="BF398" i="12"/>
  <c r="BE398" i="12"/>
  <c r="T398" i="12"/>
  <c r="R398" i="12"/>
  <c r="P398" i="12"/>
  <c r="BK398" i="12"/>
  <c r="J398" i="12"/>
  <c r="BI395" i="12"/>
  <c r="BH395" i="12"/>
  <c r="BG395" i="12"/>
  <c r="BF395" i="12"/>
  <c r="BE395" i="12"/>
  <c r="T395" i="12"/>
  <c r="R395" i="12"/>
  <c r="P395" i="12"/>
  <c r="BK395" i="12"/>
  <c r="J395" i="12"/>
  <c r="BI394" i="12"/>
  <c r="BH394" i="12"/>
  <c r="BG394" i="12"/>
  <c r="BF394" i="12"/>
  <c r="BE394" i="12"/>
  <c r="T394" i="12"/>
  <c r="R394" i="12"/>
  <c r="P394" i="12"/>
  <c r="BK394" i="12"/>
  <c r="J394" i="12"/>
  <c r="BI393" i="12"/>
  <c r="BH393" i="12"/>
  <c r="BG393" i="12"/>
  <c r="BF393" i="12"/>
  <c r="BE393" i="12"/>
  <c r="T393" i="12"/>
  <c r="R393" i="12"/>
  <c r="P393" i="12"/>
  <c r="BK393" i="12"/>
  <c r="J393" i="12"/>
  <c r="BI390" i="12"/>
  <c r="BH390" i="12"/>
  <c r="BG390" i="12"/>
  <c r="BF390" i="12"/>
  <c r="BE390" i="12"/>
  <c r="T390" i="12"/>
  <c r="R390" i="12"/>
  <c r="P390" i="12"/>
  <c r="BK390" i="12"/>
  <c r="J390" i="12"/>
  <c r="BI385" i="12"/>
  <c r="BH385" i="12"/>
  <c r="BG385" i="12"/>
  <c r="BF385" i="12"/>
  <c r="BE385" i="12"/>
  <c r="T385" i="12"/>
  <c r="R385" i="12"/>
  <c r="P385" i="12"/>
  <c r="BK385" i="12"/>
  <c r="J385" i="12"/>
  <c r="BI382" i="12"/>
  <c r="BH382" i="12"/>
  <c r="BG382" i="12"/>
  <c r="BF382" i="12"/>
  <c r="BE382" i="12"/>
  <c r="T382" i="12"/>
  <c r="R382" i="12"/>
  <c r="P382" i="12"/>
  <c r="BK382" i="12"/>
  <c r="J382" i="12"/>
  <c r="BI379" i="12"/>
  <c r="BH379" i="12"/>
  <c r="BG379" i="12"/>
  <c r="BF379" i="12"/>
  <c r="BE379" i="12"/>
  <c r="T379" i="12"/>
  <c r="T378" i="12" s="1"/>
  <c r="R379" i="12"/>
  <c r="R378" i="12" s="1"/>
  <c r="P379" i="12"/>
  <c r="P378" i="12" s="1"/>
  <c r="BK379" i="12"/>
  <c r="J379" i="12"/>
  <c r="BI370" i="12"/>
  <c r="BH370" i="12"/>
  <c r="BG370" i="12"/>
  <c r="BF370" i="12"/>
  <c r="T370" i="12"/>
  <c r="R370" i="12"/>
  <c r="P370" i="12"/>
  <c r="BK370" i="12"/>
  <c r="J370" i="12"/>
  <c r="BE370" i="12" s="1"/>
  <c r="BI366" i="12"/>
  <c r="BH366" i="12"/>
  <c r="BG366" i="12"/>
  <c r="BF366" i="12"/>
  <c r="T366" i="12"/>
  <c r="R366" i="12"/>
  <c r="P366" i="12"/>
  <c r="BK366" i="12"/>
  <c r="J366" i="12"/>
  <c r="BE366" i="12" s="1"/>
  <c r="BI362" i="12"/>
  <c r="BH362" i="12"/>
  <c r="BG362" i="12"/>
  <c r="BF362" i="12"/>
  <c r="T362" i="12"/>
  <c r="R362" i="12"/>
  <c r="P362" i="12"/>
  <c r="BK362" i="12"/>
  <c r="J362" i="12"/>
  <c r="BE362" i="12" s="1"/>
  <c r="BI358" i="12"/>
  <c r="BH358" i="12"/>
  <c r="BG358" i="12"/>
  <c r="BF358" i="12"/>
  <c r="T358" i="12"/>
  <c r="T349" i="12" s="1"/>
  <c r="R358" i="12"/>
  <c r="P358" i="12"/>
  <c r="BK358" i="12"/>
  <c r="J358" i="12"/>
  <c r="BE358" i="12" s="1"/>
  <c r="BI350" i="12"/>
  <c r="BH350" i="12"/>
  <c r="BG350" i="12"/>
  <c r="BF350" i="12"/>
  <c r="T350" i="12"/>
  <c r="R350" i="12"/>
  <c r="R349" i="12" s="1"/>
  <c r="P350" i="12"/>
  <c r="BK350" i="12"/>
  <c r="J350" i="12"/>
  <c r="BE350" i="12" s="1"/>
  <c r="BI333" i="12"/>
  <c r="BH333" i="12"/>
  <c r="BG333" i="12"/>
  <c r="BF333" i="12"/>
  <c r="BE333" i="12"/>
  <c r="T333" i="12"/>
  <c r="T332" i="12" s="1"/>
  <c r="R333" i="12"/>
  <c r="R332" i="12" s="1"/>
  <c r="P333" i="12"/>
  <c r="P332" i="12" s="1"/>
  <c r="BK333" i="12"/>
  <c r="BK332" i="12" s="1"/>
  <c r="J332" i="12" s="1"/>
  <c r="J333" i="12"/>
  <c r="J59" i="12"/>
  <c r="BI329" i="12"/>
  <c r="BH329" i="12"/>
  <c r="BG329" i="12"/>
  <c r="BF329" i="12"/>
  <c r="T329" i="12"/>
  <c r="R329" i="12"/>
  <c r="P329" i="12"/>
  <c r="BK329" i="12"/>
  <c r="J329" i="12"/>
  <c r="BE329" i="12" s="1"/>
  <c r="BI313" i="12"/>
  <c r="BH313" i="12"/>
  <c r="BG313" i="12"/>
  <c r="BF313" i="12"/>
  <c r="T313" i="12"/>
  <c r="R313" i="12"/>
  <c r="P313" i="12"/>
  <c r="BK313" i="12"/>
  <c r="J313" i="12"/>
  <c r="BE313" i="12" s="1"/>
  <c r="BI294" i="12"/>
  <c r="BH294" i="12"/>
  <c r="BG294" i="12"/>
  <c r="BF294" i="12"/>
  <c r="T294" i="12"/>
  <c r="R294" i="12"/>
  <c r="P294" i="12"/>
  <c r="BK294" i="12"/>
  <c r="J294" i="12"/>
  <c r="BE294" i="12" s="1"/>
  <c r="BI280" i="12"/>
  <c r="BH280" i="12"/>
  <c r="BG280" i="12"/>
  <c r="BF280" i="12"/>
  <c r="T280" i="12"/>
  <c r="R280" i="12"/>
  <c r="P280" i="12"/>
  <c r="BK280" i="12"/>
  <c r="J280" i="12"/>
  <c r="BE280" i="12" s="1"/>
  <c r="BI277" i="12"/>
  <c r="BH277" i="12"/>
  <c r="BG277" i="12"/>
  <c r="BF277" i="12"/>
  <c r="T277" i="12"/>
  <c r="R277" i="12"/>
  <c r="P277" i="12"/>
  <c r="BK277" i="12"/>
  <c r="J277" i="12"/>
  <c r="BE277" i="12" s="1"/>
  <c r="BI274" i="12"/>
  <c r="BH274" i="12"/>
  <c r="BG274" i="12"/>
  <c r="BF274" i="12"/>
  <c r="T274" i="12"/>
  <c r="R274" i="12"/>
  <c r="P274" i="12"/>
  <c r="BK274" i="12"/>
  <c r="J274" i="12"/>
  <c r="BE274" i="12" s="1"/>
  <c r="BI267" i="12"/>
  <c r="BH267" i="12"/>
  <c r="BG267" i="12"/>
  <c r="BF267" i="12"/>
  <c r="T267" i="12"/>
  <c r="R267" i="12"/>
  <c r="P267" i="12"/>
  <c r="BK267" i="12"/>
  <c r="J267" i="12"/>
  <c r="BE267" i="12" s="1"/>
  <c r="BI224" i="12"/>
  <c r="BH224" i="12"/>
  <c r="BG224" i="12"/>
  <c r="BF224" i="12"/>
  <c r="T224" i="12"/>
  <c r="R224" i="12"/>
  <c r="P224" i="12"/>
  <c r="BK224" i="12"/>
  <c r="J224" i="12"/>
  <c r="BE224" i="12" s="1"/>
  <c r="BI223" i="12"/>
  <c r="BH223" i="12"/>
  <c r="BG223" i="12"/>
  <c r="BF223" i="12"/>
  <c r="T223" i="12"/>
  <c r="R223" i="12"/>
  <c r="P223" i="12"/>
  <c r="BK223" i="12"/>
  <c r="J223" i="12"/>
  <c r="BE223" i="12" s="1"/>
  <c r="BI193" i="12"/>
  <c r="BH193" i="12"/>
  <c r="BG193" i="12"/>
  <c r="BF193" i="12"/>
  <c r="T193" i="12"/>
  <c r="R193" i="12"/>
  <c r="P193" i="12"/>
  <c r="BK193" i="12"/>
  <c r="J193" i="12"/>
  <c r="BE193" i="12" s="1"/>
  <c r="BI192" i="12"/>
  <c r="BH192" i="12"/>
  <c r="BG192" i="12"/>
  <c r="BF192" i="12"/>
  <c r="T192" i="12"/>
  <c r="R192" i="12"/>
  <c r="P192" i="12"/>
  <c r="BK192" i="12"/>
  <c r="J192" i="12"/>
  <c r="BE192" i="12" s="1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T177" i="12"/>
  <c r="R177" i="12"/>
  <c r="P177" i="12"/>
  <c r="BK177" i="12"/>
  <c r="J177" i="12"/>
  <c r="BE177" i="12" s="1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 s="1"/>
  <c r="BI145" i="12"/>
  <c r="BH145" i="12"/>
  <c r="BG145" i="12"/>
  <c r="BF145" i="12"/>
  <c r="T145" i="12"/>
  <c r="R145" i="12"/>
  <c r="P145" i="12"/>
  <c r="BK145" i="12"/>
  <c r="J145" i="12"/>
  <c r="BE145" i="12" s="1"/>
  <c r="BI141" i="12"/>
  <c r="BH141" i="12"/>
  <c r="BG141" i="12"/>
  <c r="BF141" i="12"/>
  <c r="T141" i="12"/>
  <c r="R141" i="12"/>
  <c r="P141" i="12"/>
  <c r="BK141" i="12"/>
  <c r="J141" i="12"/>
  <c r="BE141" i="12" s="1"/>
  <c r="BI133" i="12"/>
  <c r="BH133" i="12"/>
  <c r="BG133" i="12"/>
  <c r="BF133" i="12"/>
  <c r="T133" i="12"/>
  <c r="R133" i="12"/>
  <c r="P133" i="12"/>
  <c r="BK133" i="12"/>
  <c r="J133" i="12"/>
  <c r="BE133" i="12" s="1"/>
  <c r="BI127" i="12"/>
  <c r="BH127" i="12"/>
  <c r="BG127" i="12"/>
  <c r="BF127" i="12"/>
  <c r="T127" i="12"/>
  <c r="R127" i="12"/>
  <c r="P127" i="12"/>
  <c r="BK127" i="12"/>
  <c r="J127" i="12"/>
  <c r="BE127" i="12" s="1"/>
  <c r="BI124" i="12"/>
  <c r="BH124" i="12"/>
  <c r="BG124" i="12"/>
  <c r="BF124" i="12"/>
  <c r="T124" i="12"/>
  <c r="R124" i="12"/>
  <c r="P124" i="12"/>
  <c r="BK124" i="12"/>
  <c r="J124" i="12"/>
  <c r="BE124" i="12" s="1"/>
  <c r="BI121" i="12"/>
  <c r="BH121" i="12"/>
  <c r="BG121" i="12"/>
  <c r="BF121" i="12"/>
  <c r="T121" i="12"/>
  <c r="R121" i="12"/>
  <c r="P121" i="12"/>
  <c r="BK121" i="12"/>
  <c r="J121" i="12"/>
  <c r="BE121" i="12" s="1"/>
  <c r="BI117" i="12"/>
  <c r="BH117" i="12"/>
  <c r="BG117" i="12"/>
  <c r="BF117" i="12"/>
  <c r="T117" i="12"/>
  <c r="R117" i="12"/>
  <c r="P117" i="12"/>
  <c r="BK117" i="12"/>
  <c r="J117" i="12"/>
  <c r="BE117" i="12" s="1"/>
  <c r="BI113" i="12"/>
  <c r="BH113" i="12"/>
  <c r="BG113" i="12"/>
  <c r="BF113" i="12"/>
  <c r="T113" i="12"/>
  <c r="R113" i="12"/>
  <c r="P113" i="12"/>
  <c r="BK113" i="12"/>
  <c r="J113" i="12"/>
  <c r="BE113" i="12" s="1"/>
  <c r="BI105" i="12"/>
  <c r="BH105" i="12"/>
  <c r="BG105" i="12"/>
  <c r="BF105" i="12"/>
  <c r="T105" i="12"/>
  <c r="R105" i="12"/>
  <c r="P105" i="12"/>
  <c r="BK105" i="12"/>
  <c r="J105" i="12"/>
  <c r="BE105" i="12" s="1"/>
  <c r="BI97" i="12"/>
  <c r="BH97" i="12"/>
  <c r="BG97" i="12"/>
  <c r="BF97" i="12"/>
  <c r="T97" i="12"/>
  <c r="R97" i="12"/>
  <c r="P97" i="12"/>
  <c r="BK97" i="12"/>
  <c r="J97" i="12"/>
  <c r="BE97" i="12" s="1"/>
  <c r="BI92" i="12"/>
  <c r="BH92" i="12"/>
  <c r="BG92" i="12"/>
  <c r="BF92" i="12"/>
  <c r="T92" i="12"/>
  <c r="R92" i="12"/>
  <c r="P92" i="12"/>
  <c r="P86" i="12" s="1"/>
  <c r="BK92" i="12"/>
  <c r="J92" i="12"/>
  <c r="BE92" i="12" s="1"/>
  <c r="BI87" i="12"/>
  <c r="BH87" i="12"/>
  <c r="F33" i="12" s="1"/>
  <c r="BC62" i="1" s="1"/>
  <c r="BG87" i="12"/>
  <c r="BF87" i="12"/>
  <c r="T87" i="12"/>
  <c r="R87" i="12"/>
  <c r="R86" i="12" s="1"/>
  <c r="R85" i="12" s="1"/>
  <c r="R84" i="12" s="1"/>
  <c r="P87" i="12"/>
  <c r="BK87" i="12"/>
  <c r="BK86" i="12" s="1"/>
  <c r="J87" i="12"/>
  <c r="BE87" i="12" s="1"/>
  <c r="J80" i="12"/>
  <c r="F80" i="12"/>
  <c r="J78" i="12"/>
  <c r="F78" i="12"/>
  <c r="E76" i="12"/>
  <c r="F52" i="12"/>
  <c r="J51" i="12"/>
  <c r="F51" i="12"/>
  <c r="F49" i="12"/>
  <c r="E47" i="12"/>
  <c r="J18" i="12"/>
  <c r="E18" i="12"/>
  <c r="F81" i="12" s="1"/>
  <c r="J17" i="12"/>
  <c r="J12" i="12"/>
  <c r="J49" i="12" s="1"/>
  <c r="E7" i="12"/>
  <c r="R918" i="11"/>
  <c r="T903" i="11"/>
  <c r="P903" i="11"/>
  <c r="J624" i="11"/>
  <c r="R563" i="11"/>
  <c r="AY61" i="1"/>
  <c r="AX61" i="1"/>
  <c r="BI919" i="11"/>
  <c r="BH919" i="11"/>
  <c r="BG919" i="11"/>
  <c r="BF919" i="11"/>
  <c r="T919" i="11"/>
  <c r="T918" i="11" s="1"/>
  <c r="R919" i="11"/>
  <c r="P919" i="11"/>
  <c r="P918" i="11" s="1"/>
  <c r="BK919" i="11"/>
  <c r="BK918" i="11" s="1"/>
  <c r="J918" i="11" s="1"/>
  <c r="J65" i="11" s="1"/>
  <c r="J919" i="11"/>
  <c r="BE919" i="11" s="1"/>
  <c r="BI917" i="11"/>
  <c r="BH917" i="11"/>
  <c r="BG917" i="11"/>
  <c r="BF917" i="11"/>
  <c r="BE917" i="11"/>
  <c r="T917" i="11"/>
  <c r="R917" i="11"/>
  <c r="P917" i="11"/>
  <c r="BK917" i="11"/>
  <c r="J917" i="11"/>
  <c r="BI914" i="11"/>
  <c r="BH914" i="11"/>
  <c r="BG914" i="11"/>
  <c r="BF914" i="11"/>
  <c r="BE914" i="11"/>
  <c r="T914" i="11"/>
  <c r="R914" i="11"/>
  <c r="P914" i="11"/>
  <c r="BK914" i="11"/>
  <c r="J914" i="11"/>
  <c r="BI910" i="11"/>
  <c r="BH910" i="11"/>
  <c r="BG910" i="11"/>
  <c r="BF910" i="11"/>
  <c r="BE910" i="11"/>
  <c r="T910" i="11"/>
  <c r="R910" i="11"/>
  <c r="P910" i="11"/>
  <c r="BK910" i="11"/>
  <c r="J910" i="11"/>
  <c r="BI907" i="11"/>
  <c r="BH907" i="11"/>
  <c r="BG907" i="11"/>
  <c r="BF907" i="11"/>
  <c r="BE907" i="11"/>
  <c r="T907" i="11"/>
  <c r="R907" i="11"/>
  <c r="P907" i="11"/>
  <c r="BK907" i="11"/>
  <c r="J907" i="11"/>
  <c r="BI904" i="11"/>
  <c r="BH904" i="11"/>
  <c r="BG904" i="11"/>
  <c r="BF904" i="11"/>
  <c r="BE904" i="11"/>
  <c r="T904" i="11"/>
  <c r="R904" i="11"/>
  <c r="R903" i="11" s="1"/>
  <c r="P904" i="11"/>
  <c r="BK904" i="11"/>
  <c r="BK903" i="11" s="1"/>
  <c r="J903" i="11" s="1"/>
  <c r="J64" i="11" s="1"/>
  <c r="J904" i="11"/>
  <c r="BI899" i="11"/>
  <c r="BH899" i="11"/>
  <c r="BG899" i="11"/>
  <c r="BF899" i="11"/>
  <c r="T899" i="11"/>
  <c r="R899" i="11"/>
  <c r="P899" i="11"/>
  <c r="BK899" i="11"/>
  <c r="J899" i="11"/>
  <c r="BE899" i="11" s="1"/>
  <c r="BI895" i="11"/>
  <c r="BH895" i="11"/>
  <c r="BG895" i="11"/>
  <c r="BF895" i="11"/>
  <c r="T895" i="11"/>
  <c r="R895" i="11"/>
  <c r="P895" i="11"/>
  <c r="BK895" i="11"/>
  <c r="J895" i="11"/>
  <c r="BE895" i="11" s="1"/>
  <c r="BI891" i="11"/>
  <c r="BH891" i="11"/>
  <c r="BG891" i="11"/>
  <c r="BF891" i="11"/>
  <c r="T891" i="11"/>
  <c r="R891" i="11"/>
  <c r="P891" i="11"/>
  <c r="BK891" i="11"/>
  <c r="J891" i="11"/>
  <c r="BE891" i="11" s="1"/>
  <c r="BI887" i="11"/>
  <c r="BH887" i="11"/>
  <c r="BG887" i="11"/>
  <c r="BF887" i="11"/>
  <c r="T887" i="11"/>
  <c r="R887" i="11"/>
  <c r="P887" i="11"/>
  <c r="BK887" i="11"/>
  <c r="J887" i="11"/>
  <c r="BE887" i="11" s="1"/>
  <c r="BI883" i="11"/>
  <c r="BH883" i="11"/>
  <c r="BG883" i="11"/>
  <c r="BF883" i="11"/>
  <c r="T883" i="11"/>
  <c r="R883" i="11"/>
  <c r="P883" i="11"/>
  <c r="BK883" i="11"/>
  <c r="J883" i="11"/>
  <c r="BE883" i="11" s="1"/>
  <c r="BI877" i="11"/>
  <c r="BH877" i="11"/>
  <c r="BG877" i="11"/>
  <c r="BF877" i="11"/>
  <c r="T877" i="11"/>
  <c r="R877" i="11"/>
  <c r="P877" i="11"/>
  <c r="BK877" i="11"/>
  <c r="J877" i="11"/>
  <c r="BE877" i="11" s="1"/>
  <c r="BI873" i="11"/>
  <c r="BH873" i="11"/>
  <c r="BG873" i="11"/>
  <c r="BF873" i="11"/>
  <c r="T873" i="11"/>
  <c r="R873" i="11"/>
  <c r="P873" i="11"/>
  <c r="BK873" i="11"/>
  <c r="J873" i="11"/>
  <c r="BE873" i="11" s="1"/>
  <c r="BI869" i="11"/>
  <c r="BH869" i="11"/>
  <c r="BG869" i="11"/>
  <c r="BF869" i="11"/>
  <c r="T869" i="11"/>
  <c r="R869" i="11"/>
  <c r="P869" i="11"/>
  <c r="BK869" i="11"/>
  <c r="J869" i="11"/>
  <c r="BE869" i="11" s="1"/>
  <c r="BI864" i="11"/>
  <c r="BH864" i="11"/>
  <c r="BG864" i="11"/>
  <c r="BF864" i="11"/>
  <c r="T864" i="11"/>
  <c r="R864" i="11"/>
  <c r="P864" i="11"/>
  <c r="BK864" i="11"/>
  <c r="J864" i="11"/>
  <c r="BE864" i="11" s="1"/>
  <c r="BI860" i="11"/>
  <c r="BH860" i="11"/>
  <c r="BG860" i="11"/>
  <c r="BF860" i="11"/>
  <c r="T860" i="11"/>
  <c r="R860" i="11"/>
  <c r="P860" i="11"/>
  <c r="BK860" i="11"/>
  <c r="J860" i="11"/>
  <c r="BE860" i="11" s="1"/>
  <c r="BI859" i="11"/>
  <c r="BH859" i="11"/>
  <c r="BG859" i="11"/>
  <c r="BF859" i="11"/>
  <c r="T859" i="11"/>
  <c r="R859" i="11"/>
  <c r="P859" i="11"/>
  <c r="BK859" i="11"/>
  <c r="J859" i="11"/>
  <c r="BE859" i="11" s="1"/>
  <c r="BI855" i="11"/>
  <c r="BH855" i="11"/>
  <c r="BG855" i="11"/>
  <c r="BF855" i="11"/>
  <c r="T855" i="11"/>
  <c r="R855" i="11"/>
  <c r="P855" i="11"/>
  <c r="BK855" i="11"/>
  <c r="J855" i="11"/>
  <c r="BE855" i="11" s="1"/>
  <c r="BI849" i="11"/>
  <c r="BH849" i="11"/>
  <c r="BG849" i="11"/>
  <c r="BF849" i="11"/>
  <c r="T849" i="11"/>
  <c r="R849" i="11"/>
  <c r="P849" i="11"/>
  <c r="BK849" i="11"/>
  <c r="J849" i="11"/>
  <c r="BE849" i="11" s="1"/>
  <c r="BI845" i="11"/>
  <c r="BH845" i="11"/>
  <c r="BG845" i="11"/>
  <c r="BF845" i="11"/>
  <c r="T845" i="11"/>
  <c r="R845" i="11"/>
  <c r="P845" i="11"/>
  <c r="BK845" i="11"/>
  <c r="J845" i="11"/>
  <c r="BE845" i="11" s="1"/>
  <c r="BI841" i="11"/>
  <c r="BH841" i="11"/>
  <c r="BG841" i="11"/>
  <c r="BF841" i="11"/>
  <c r="T841" i="11"/>
  <c r="R841" i="11"/>
  <c r="P841" i="11"/>
  <c r="BK841" i="11"/>
  <c r="J841" i="11"/>
  <c r="BE841" i="11" s="1"/>
  <c r="BI837" i="11"/>
  <c r="BH837" i="11"/>
  <c r="BG837" i="11"/>
  <c r="BF837" i="11"/>
  <c r="T837" i="11"/>
  <c r="R837" i="11"/>
  <c r="P837" i="11"/>
  <c r="BK837" i="11"/>
  <c r="J837" i="11"/>
  <c r="BE837" i="11" s="1"/>
  <c r="BI828" i="11"/>
  <c r="BH828" i="11"/>
  <c r="BG828" i="11"/>
  <c r="BF828" i="11"/>
  <c r="T828" i="11"/>
  <c r="R828" i="11"/>
  <c r="P828" i="11"/>
  <c r="BK828" i="11"/>
  <c r="J828" i="11"/>
  <c r="BE828" i="11" s="1"/>
  <c r="BI827" i="11"/>
  <c r="BH827" i="11"/>
  <c r="BG827" i="11"/>
  <c r="BF827" i="11"/>
  <c r="T827" i="11"/>
  <c r="R827" i="11"/>
  <c r="R826" i="11" s="1"/>
  <c r="P827" i="11"/>
  <c r="BK827" i="11"/>
  <c r="J827" i="11"/>
  <c r="BE827" i="11" s="1"/>
  <c r="BI818" i="11"/>
  <c r="BH818" i="11"/>
  <c r="BG818" i="11"/>
  <c r="BF818" i="11"/>
  <c r="BE818" i="11"/>
  <c r="T818" i="11"/>
  <c r="R818" i="11"/>
  <c r="P818" i="11"/>
  <c r="BK818" i="11"/>
  <c r="J818" i="11"/>
  <c r="BI813" i="11"/>
  <c r="BH813" i="11"/>
  <c r="BG813" i="11"/>
  <c r="BF813" i="11"/>
  <c r="T813" i="11"/>
  <c r="R813" i="11"/>
  <c r="P813" i="11"/>
  <c r="BK813" i="11"/>
  <c r="J813" i="11"/>
  <c r="BE813" i="11" s="1"/>
  <c r="BI812" i="11"/>
  <c r="BH812" i="11"/>
  <c r="BG812" i="11"/>
  <c r="BF812" i="11"/>
  <c r="BE812" i="11"/>
  <c r="T812" i="11"/>
  <c r="R812" i="11"/>
  <c r="P812" i="11"/>
  <c r="BK812" i="11"/>
  <c r="J812" i="11"/>
  <c r="BI811" i="11"/>
  <c r="BH811" i="11"/>
  <c r="BG811" i="11"/>
  <c r="BF811" i="11"/>
  <c r="T811" i="11"/>
  <c r="R811" i="11"/>
  <c r="P811" i="11"/>
  <c r="BK811" i="11"/>
  <c r="J811" i="11"/>
  <c r="BE811" i="11" s="1"/>
  <c r="BI810" i="11"/>
  <c r="BH810" i="11"/>
  <c r="BG810" i="11"/>
  <c r="BF810" i="11"/>
  <c r="BE810" i="11"/>
  <c r="T810" i="11"/>
  <c r="R810" i="11"/>
  <c r="P810" i="11"/>
  <c r="BK810" i="11"/>
  <c r="J810" i="11"/>
  <c r="BI809" i="11"/>
  <c r="BH809" i="11"/>
  <c r="BG809" i="11"/>
  <c r="BF809" i="11"/>
  <c r="T809" i="11"/>
  <c r="R809" i="11"/>
  <c r="P809" i="11"/>
  <c r="BK809" i="11"/>
  <c r="J809" i="11"/>
  <c r="BE809" i="11" s="1"/>
  <c r="BI808" i="11"/>
  <c r="BH808" i="11"/>
  <c r="BG808" i="11"/>
  <c r="BF808" i="11"/>
  <c r="BE808" i="11"/>
  <c r="T808" i="11"/>
  <c r="R808" i="11"/>
  <c r="P808" i="11"/>
  <c r="BK808" i="11"/>
  <c r="J808" i="11"/>
  <c r="BI807" i="11"/>
  <c r="BH807" i="11"/>
  <c r="BG807" i="11"/>
  <c r="BF807" i="11"/>
  <c r="T807" i="11"/>
  <c r="R807" i="11"/>
  <c r="P807" i="11"/>
  <c r="BK807" i="11"/>
  <c r="J807" i="11"/>
  <c r="BE807" i="11" s="1"/>
  <c r="BI806" i="11"/>
  <c r="BH806" i="11"/>
  <c r="BG806" i="11"/>
  <c r="BF806" i="11"/>
  <c r="BE806" i="11"/>
  <c r="T806" i="11"/>
  <c r="R806" i="11"/>
  <c r="P806" i="11"/>
  <c r="BK806" i="11"/>
  <c r="J806" i="11"/>
  <c r="BI805" i="11"/>
  <c r="BH805" i="11"/>
  <c r="BG805" i="11"/>
  <c r="BF805" i="11"/>
  <c r="T805" i="11"/>
  <c r="R805" i="11"/>
  <c r="P805" i="11"/>
  <c r="BK805" i="11"/>
  <c r="J805" i="11"/>
  <c r="BE805" i="11" s="1"/>
  <c r="BI802" i="11"/>
  <c r="BH802" i="11"/>
  <c r="BG802" i="11"/>
  <c r="BF802" i="11"/>
  <c r="BE802" i="11"/>
  <c r="T802" i="11"/>
  <c r="R802" i="11"/>
  <c r="P802" i="11"/>
  <c r="BK802" i="11"/>
  <c r="J802" i="11"/>
  <c r="BI798" i="11"/>
  <c r="BH798" i="11"/>
  <c r="BG798" i="11"/>
  <c r="BF798" i="11"/>
  <c r="T798" i="11"/>
  <c r="R798" i="11"/>
  <c r="P798" i="11"/>
  <c r="BK798" i="11"/>
  <c r="J798" i="11"/>
  <c r="BE798" i="11" s="1"/>
  <c r="BI792" i="11"/>
  <c r="BH792" i="11"/>
  <c r="BG792" i="11"/>
  <c r="BF792" i="11"/>
  <c r="BE792" i="11"/>
  <c r="T792" i="11"/>
  <c r="R792" i="11"/>
  <c r="P792" i="11"/>
  <c r="BK792" i="11"/>
  <c r="J792" i="11"/>
  <c r="BI791" i="11"/>
  <c r="BH791" i="11"/>
  <c r="BG791" i="11"/>
  <c r="BF791" i="11"/>
  <c r="T791" i="11"/>
  <c r="R791" i="11"/>
  <c r="P791" i="11"/>
  <c r="BK791" i="11"/>
  <c r="J791" i="11"/>
  <c r="BE791" i="11" s="1"/>
  <c r="BI790" i="11"/>
  <c r="BH790" i="11"/>
  <c r="BG790" i="11"/>
  <c r="BF790" i="11"/>
  <c r="BE790" i="11"/>
  <c r="T790" i="11"/>
  <c r="R790" i="11"/>
  <c r="P790" i="11"/>
  <c r="BK790" i="11"/>
  <c r="J790" i="11"/>
  <c r="BI789" i="11"/>
  <c r="BH789" i="11"/>
  <c r="BG789" i="11"/>
  <c r="BF789" i="11"/>
  <c r="T789" i="11"/>
  <c r="R789" i="11"/>
  <c r="P789" i="11"/>
  <c r="BK789" i="11"/>
  <c r="J789" i="11"/>
  <c r="BE789" i="11" s="1"/>
  <c r="BI788" i="11"/>
  <c r="BH788" i="11"/>
  <c r="BG788" i="11"/>
  <c r="BF788" i="11"/>
  <c r="BE788" i="11"/>
  <c r="T788" i="11"/>
  <c r="R788" i="11"/>
  <c r="P788" i="11"/>
  <c r="BK788" i="11"/>
  <c r="J788" i="11"/>
  <c r="BI787" i="11"/>
  <c r="BH787" i="11"/>
  <c r="BG787" i="11"/>
  <c r="BF787" i="11"/>
  <c r="T787" i="11"/>
  <c r="R787" i="11"/>
  <c r="P787" i="11"/>
  <c r="BK787" i="11"/>
  <c r="J787" i="11"/>
  <c r="BE787" i="11" s="1"/>
  <c r="BI786" i="11"/>
  <c r="BH786" i="11"/>
  <c r="BG786" i="11"/>
  <c r="BF786" i="11"/>
  <c r="BE786" i="11"/>
  <c r="T786" i="11"/>
  <c r="R786" i="11"/>
  <c r="P786" i="11"/>
  <c r="BK786" i="11"/>
  <c r="J786" i="11"/>
  <c r="BI785" i="11"/>
  <c r="BH785" i="11"/>
  <c r="BG785" i="11"/>
  <c r="BF785" i="11"/>
  <c r="T785" i="11"/>
  <c r="R785" i="11"/>
  <c r="P785" i="11"/>
  <c r="BK785" i="11"/>
  <c r="J785" i="11"/>
  <c r="BE785" i="11" s="1"/>
  <c r="BI784" i="11"/>
  <c r="BH784" i="11"/>
  <c r="BG784" i="11"/>
  <c r="BF784" i="11"/>
  <c r="BE784" i="11"/>
  <c r="T784" i="11"/>
  <c r="R784" i="11"/>
  <c r="P784" i="11"/>
  <c r="BK784" i="11"/>
  <c r="J784" i="11"/>
  <c r="BI783" i="11"/>
  <c r="BH783" i="11"/>
  <c r="BG783" i="11"/>
  <c r="BF783" i="11"/>
  <c r="T783" i="11"/>
  <c r="R783" i="11"/>
  <c r="P783" i="11"/>
  <c r="BK783" i="11"/>
  <c r="J783" i="11"/>
  <c r="BE783" i="11" s="1"/>
  <c r="BI782" i="11"/>
  <c r="BH782" i="11"/>
  <c r="BG782" i="11"/>
  <c r="BF782" i="11"/>
  <c r="BE782" i="11"/>
  <c r="T782" i="11"/>
  <c r="R782" i="11"/>
  <c r="P782" i="11"/>
  <c r="BK782" i="11"/>
  <c r="J782" i="11"/>
  <c r="BI781" i="11"/>
  <c r="BH781" i="11"/>
  <c r="BG781" i="11"/>
  <c r="BF781" i="11"/>
  <c r="T781" i="11"/>
  <c r="R781" i="11"/>
  <c r="P781" i="11"/>
  <c r="BK781" i="11"/>
  <c r="J781" i="11"/>
  <c r="BE781" i="11" s="1"/>
  <c r="BI780" i="11"/>
  <c r="BH780" i="11"/>
  <c r="BG780" i="11"/>
  <c r="BF780" i="11"/>
  <c r="BE780" i="11"/>
  <c r="T780" i="11"/>
  <c r="R780" i="11"/>
  <c r="P780" i="11"/>
  <c r="BK780" i="11"/>
  <c r="J780" i="11"/>
  <c r="BI776" i="11"/>
  <c r="BH776" i="11"/>
  <c r="BG776" i="11"/>
  <c r="BF776" i="11"/>
  <c r="T776" i="11"/>
  <c r="R776" i="11"/>
  <c r="P776" i="11"/>
  <c r="BK776" i="11"/>
  <c r="J776" i="11"/>
  <c r="BE776" i="11" s="1"/>
  <c r="BI770" i="11"/>
  <c r="BH770" i="11"/>
  <c r="BG770" i="11"/>
  <c r="BF770" i="11"/>
  <c r="BE770" i="11"/>
  <c r="T770" i="11"/>
  <c r="R770" i="11"/>
  <c r="P770" i="11"/>
  <c r="BK770" i="11"/>
  <c r="J770" i="11"/>
  <c r="BI766" i="11"/>
  <c r="BH766" i="11"/>
  <c r="BG766" i="11"/>
  <c r="BF766" i="11"/>
  <c r="T766" i="11"/>
  <c r="R766" i="11"/>
  <c r="P766" i="11"/>
  <c r="BK766" i="11"/>
  <c r="J766" i="11"/>
  <c r="BE766" i="11" s="1"/>
  <c r="BI762" i="11"/>
  <c r="BH762" i="11"/>
  <c r="BG762" i="11"/>
  <c r="BF762" i="11"/>
  <c r="BE762" i="11"/>
  <c r="T762" i="11"/>
  <c r="R762" i="11"/>
  <c r="P762" i="11"/>
  <c r="BK762" i="11"/>
  <c r="J762" i="11"/>
  <c r="BI759" i="11"/>
  <c r="BH759" i="11"/>
  <c r="BG759" i="11"/>
  <c r="BF759" i="11"/>
  <c r="T759" i="11"/>
  <c r="R759" i="11"/>
  <c r="P759" i="11"/>
  <c r="BK759" i="11"/>
  <c r="J759" i="11"/>
  <c r="BE759" i="11" s="1"/>
  <c r="BI756" i="11"/>
  <c r="BH756" i="11"/>
  <c r="BG756" i="11"/>
  <c r="BF756" i="11"/>
  <c r="BE756" i="11"/>
  <c r="T756" i="11"/>
  <c r="R756" i="11"/>
  <c r="P756" i="11"/>
  <c r="BK756" i="11"/>
  <c r="J756" i="11"/>
  <c r="BI753" i="11"/>
  <c r="BH753" i="11"/>
  <c r="BG753" i="11"/>
  <c r="BF753" i="11"/>
  <c r="T753" i="11"/>
  <c r="R753" i="11"/>
  <c r="P753" i="11"/>
  <c r="BK753" i="11"/>
  <c r="J753" i="11"/>
  <c r="BE753" i="11" s="1"/>
  <c r="BI750" i="11"/>
  <c r="BH750" i="11"/>
  <c r="BG750" i="11"/>
  <c r="BF750" i="11"/>
  <c r="BE750" i="11"/>
  <c r="T750" i="11"/>
  <c r="R750" i="11"/>
  <c r="P750" i="11"/>
  <c r="BK750" i="11"/>
  <c r="J750" i="11"/>
  <c r="BI749" i="11"/>
  <c r="BH749" i="11"/>
  <c r="BG749" i="11"/>
  <c r="BF749" i="11"/>
  <c r="T749" i="11"/>
  <c r="R749" i="11"/>
  <c r="P749" i="11"/>
  <c r="BK749" i="11"/>
  <c r="J749" i="11"/>
  <c r="BE749" i="11" s="1"/>
  <c r="BI746" i="11"/>
  <c r="BH746" i="11"/>
  <c r="BG746" i="11"/>
  <c r="BF746" i="11"/>
  <c r="BE746" i="11"/>
  <c r="T746" i="11"/>
  <c r="R746" i="11"/>
  <c r="P746" i="11"/>
  <c r="BK746" i="11"/>
  <c r="J746" i="11"/>
  <c r="BI745" i="11"/>
  <c r="BH745" i="11"/>
  <c r="BG745" i="11"/>
  <c r="BF745" i="11"/>
  <c r="T745" i="11"/>
  <c r="R745" i="11"/>
  <c r="P745" i="11"/>
  <c r="BK745" i="11"/>
  <c r="J745" i="11"/>
  <c r="BE745" i="11" s="1"/>
  <c r="BI744" i="11"/>
  <c r="BH744" i="11"/>
  <c r="BG744" i="11"/>
  <c r="BF744" i="11"/>
  <c r="BE744" i="11"/>
  <c r="T744" i="11"/>
  <c r="R744" i="11"/>
  <c r="P744" i="11"/>
  <c r="BK744" i="11"/>
  <c r="J744" i="11"/>
  <c r="BI743" i="11"/>
  <c r="BH743" i="11"/>
  <c r="BG743" i="11"/>
  <c r="BF743" i="11"/>
  <c r="T743" i="11"/>
  <c r="R743" i="11"/>
  <c r="P743" i="11"/>
  <c r="BK743" i="11"/>
  <c r="J743" i="11"/>
  <c r="BE743" i="11" s="1"/>
  <c r="BI742" i="11"/>
  <c r="BH742" i="11"/>
  <c r="BG742" i="11"/>
  <c r="BF742" i="11"/>
  <c r="BE742" i="11"/>
  <c r="T742" i="11"/>
  <c r="R742" i="11"/>
  <c r="P742" i="11"/>
  <c r="BK742" i="11"/>
  <c r="J742" i="11"/>
  <c r="BI741" i="11"/>
  <c r="BH741" i="11"/>
  <c r="BG741" i="11"/>
  <c r="BF741" i="11"/>
  <c r="T741" i="11"/>
  <c r="R741" i="11"/>
  <c r="P741" i="11"/>
  <c r="BK741" i="11"/>
  <c r="J741" i="11"/>
  <c r="BE741" i="11" s="1"/>
  <c r="BI740" i="11"/>
  <c r="BH740" i="11"/>
  <c r="BG740" i="11"/>
  <c r="BF740" i="11"/>
  <c r="BE740" i="11"/>
  <c r="T740" i="11"/>
  <c r="R740" i="11"/>
  <c r="P740" i="11"/>
  <c r="BK740" i="11"/>
  <c r="J740" i="11"/>
  <c r="BI739" i="11"/>
  <c r="BH739" i="11"/>
  <c r="BG739" i="11"/>
  <c r="BF739" i="11"/>
  <c r="T739" i="11"/>
  <c r="R739" i="11"/>
  <c r="P739" i="11"/>
  <c r="BK739" i="11"/>
  <c r="J739" i="11"/>
  <c r="BE739" i="11" s="1"/>
  <c r="BI738" i="11"/>
  <c r="BH738" i="11"/>
  <c r="BG738" i="11"/>
  <c r="BF738" i="11"/>
  <c r="BE738" i="11"/>
  <c r="T738" i="11"/>
  <c r="R738" i="11"/>
  <c r="P738" i="11"/>
  <c r="BK738" i="11"/>
  <c r="J738" i="11"/>
  <c r="BI737" i="11"/>
  <c r="BH737" i="11"/>
  <c r="BG737" i="11"/>
  <c r="BF737" i="11"/>
  <c r="T737" i="11"/>
  <c r="R737" i="11"/>
  <c r="P737" i="11"/>
  <c r="BK737" i="11"/>
  <c r="J737" i="11"/>
  <c r="BE737" i="11" s="1"/>
  <c r="BI736" i="11"/>
  <c r="BH736" i="11"/>
  <c r="BG736" i="11"/>
  <c r="BF736" i="11"/>
  <c r="BE736" i="11"/>
  <c r="T736" i="11"/>
  <c r="R736" i="11"/>
  <c r="P736" i="11"/>
  <c r="BK736" i="11"/>
  <c r="J736" i="11"/>
  <c r="BI735" i="11"/>
  <c r="BH735" i="11"/>
  <c r="BG735" i="11"/>
  <c r="BF735" i="11"/>
  <c r="T735" i="11"/>
  <c r="R735" i="11"/>
  <c r="P735" i="11"/>
  <c r="BK735" i="11"/>
  <c r="J735" i="11"/>
  <c r="BE735" i="11" s="1"/>
  <c r="BI734" i="11"/>
  <c r="BH734" i="11"/>
  <c r="BG734" i="11"/>
  <c r="BF734" i="11"/>
  <c r="BE734" i="11"/>
  <c r="T734" i="11"/>
  <c r="R734" i="11"/>
  <c r="P734" i="11"/>
  <c r="BK734" i="11"/>
  <c r="J734" i="11"/>
  <c r="BI733" i="11"/>
  <c r="BH733" i="11"/>
  <c r="BG733" i="11"/>
  <c r="BF733" i="11"/>
  <c r="T733" i="11"/>
  <c r="R733" i="11"/>
  <c r="P733" i="11"/>
  <c r="BK733" i="11"/>
  <c r="J733" i="11"/>
  <c r="BE733" i="11" s="1"/>
  <c r="BI732" i="11"/>
  <c r="BH732" i="11"/>
  <c r="BG732" i="11"/>
  <c r="BF732" i="11"/>
  <c r="BE732" i="11"/>
  <c r="T732" i="11"/>
  <c r="R732" i="11"/>
  <c r="P732" i="11"/>
  <c r="BK732" i="11"/>
  <c r="J732" i="11"/>
  <c r="BI731" i="11"/>
  <c r="BH731" i="11"/>
  <c r="BG731" i="11"/>
  <c r="BF731" i="11"/>
  <c r="T731" i="11"/>
  <c r="R731" i="11"/>
  <c r="P731" i="11"/>
  <c r="BK731" i="11"/>
  <c r="J731" i="11"/>
  <c r="BE731" i="11" s="1"/>
  <c r="BI730" i="11"/>
  <c r="BH730" i="11"/>
  <c r="BG730" i="11"/>
  <c r="BF730" i="11"/>
  <c r="BE730" i="11"/>
  <c r="T730" i="11"/>
  <c r="R730" i="11"/>
  <c r="P730" i="11"/>
  <c r="BK730" i="11"/>
  <c r="J730" i="11"/>
  <c r="BI729" i="11"/>
  <c r="BH729" i="11"/>
  <c r="BG729" i="11"/>
  <c r="BF729" i="11"/>
  <c r="T729" i="11"/>
  <c r="R729" i="11"/>
  <c r="P729" i="11"/>
  <c r="BK729" i="11"/>
  <c r="J729" i="11"/>
  <c r="BE729" i="11" s="1"/>
  <c r="BI728" i="11"/>
  <c r="BH728" i="11"/>
  <c r="BG728" i="11"/>
  <c r="BF728" i="11"/>
  <c r="BE728" i="11"/>
  <c r="T728" i="11"/>
  <c r="R728" i="11"/>
  <c r="P728" i="11"/>
  <c r="BK728" i="11"/>
  <c r="J728" i="11"/>
  <c r="BI727" i="11"/>
  <c r="BH727" i="11"/>
  <c r="BG727" i="11"/>
  <c r="BF727" i="11"/>
  <c r="T727" i="11"/>
  <c r="R727" i="11"/>
  <c r="P727" i="11"/>
  <c r="BK727" i="11"/>
  <c r="J727" i="11"/>
  <c r="BE727" i="11" s="1"/>
  <c r="BI726" i="11"/>
  <c r="BH726" i="11"/>
  <c r="BG726" i="11"/>
  <c r="BF726" i="11"/>
  <c r="BE726" i="11"/>
  <c r="T726" i="11"/>
  <c r="R726" i="11"/>
  <c r="P726" i="11"/>
  <c r="BK726" i="11"/>
  <c r="J726" i="11"/>
  <c r="BI725" i="11"/>
  <c r="BH725" i="11"/>
  <c r="BG725" i="11"/>
  <c r="BF725" i="11"/>
  <c r="T725" i="11"/>
  <c r="R725" i="11"/>
  <c r="P725" i="11"/>
  <c r="BK725" i="11"/>
  <c r="J725" i="11"/>
  <c r="BE725" i="11" s="1"/>
  <c r="BI724" i="11"/>
  <c r="BH724" i="11"/>
  <c r="BG724" i="11"/>
  <c r="BF724" i="11"/>
  <c r="BE724" i="11"/>
  <c r="T724" i="11"/>
  <c r="R724" i="11"/>
  <c r="P724" i="11"/>
  <c r="BK724" i="11"/>
  <c r="J724" i="11"/>
  <c r="BI723" i="11"/>
  <c r="BH723" i="11"/>
  <c r="BG723" i="11"/>
  <c r="BF723" i="11"/>
  <c r="T723" i="11"/>
  <c r="R723" i="11"/>
  <c r="P723" i="11"/>
  <c r="BK723" i="11"/>
  <c r="J723" i="11"/>
  <c r="BE723" i="11" s="1"/>
  <c r="BI722" i="11"/>
  <c r="BH722" i="11"/>
  <c r="BG722" i="11"/>
  <c r="BF722" i="11"/>
  <c r="BE722" i="11"/>
  <c r="T722" i="11"/>
  <c r="R722" i="11"/>
  <c r="P722" i="11"/>
  <c r="BK722" i="11"/>
  <c r="J722" i="11"/>
  <c r="BI721" i="11"/>
  <c r="BH721" i="11"/>
  <c r="BG721" i="11"/>
  <c r="BF721" i="11"/>
  <c r="T721" i="11"/>
  <c r="R721" i="11"/>
  <c r="P721" i="11"/>
  <c r="BK721" i="11"/>
  <c r="J721" i="11"/>
  <c r="BE721" i="11" s="1"/>
  <c r="BI720" i="11"/>
  <c r="BH720" i="11"/>
  <c r="BG720" i="11"/>
  <c r="BF720" i="11"/>
  <c r="BE720" i="11"/>
  <c r="T720" i="11"/>
  <c r="R720" i="11"/>
  <c r="P720" i="11"/>
  <c r="BK720" i="11"/>
  <c r="J720" i="11"/>
  <c r="BI719" i="11"/>
  <c r="BH719" i="11"/>
  <c r="BG719" i="11"/>
  <c r="BF719" i="11"/>
  <c r="T719" i="11"/>
  <c r="R719" i="11"/>
  <c r="P719" i="11"/>
  <c r="BK719" i="11"/>
  <c r="J719" i="11"/>
  <c r="BE719" i="11" s="1"/>
  <c r="BI718" i="11"/>
  <c r="BH718" i="11"/>
  <c r="BG718" i="11"/>
  <c r="BF718" i="11"/>
  <c r="BE718" i="11"/>
  <c r="T718" i="11"/>
  <c r="R718" i="11"/>
  <c r="P718" i="11"/>
  <c r="BK718" i="11"/>
  <c r="J718" i="11"/>
  <c r="BI710" i="11"/>
  <c r="BH710" i="11"/>
  <c r="BG710" i="11"/>
  <c r="BF710" i="11"/>
  <c r="T710" i="11"/>
  <c r="R710" i="11"/>
  <c r="P710" i="11"/>
  <c r="BK710" i="11"/>
  <c r="J710" i="11"/>
  <c r="BE710" i="11" s="1"/>
  <c r="BI709" i="11"/>
  <c r="BH709" i="11"/>
  <c r="BG709" i="11"/>
  <c r="BF709" i="11"/>
  <c r="BE709" i="11"/>
  <c r="T709" i="11"/>
  <c r="R709" i="11"/>
  <c r="P709" i="11"/>
  <c r="BK709" i="11"/>
  <c r="J709" i="11"/>
  <c r="BI663" i="11"/>
  <c r="BH663" i="11"/>
  <c r="BG663" i="11"/>
  <c r="BF663" i="11"/>
  <c r="T663" i="11"/>
  <c r="R663" i="11"/>
  <c r="P663" i="11"/>
  <c r="BK663" i="11"/>
  <c r="J663" i="11"/>
  <c r="BE663" i="11" s="1"/>
  <c r="BI662" i="11"/>
  <c r="BH662" i="11"/>
  <c r="BG662" i="11"/>
  <c r="BF662" i="11"/>
  <c r="BE662" i="11"/>
  <c r="T662" i="11"/>
  <c r="R662" i="11"/>
  <c r="P662" i="11"/>
  <c r="BK662" i="11"/>
  <c r="J662" i="11"/>
  <c r="BI646" i="11"/>
  <c r="BH646" i="11"/>
  <c r="BG646" i="11"/>
  <c r="BF646" i="11"/>
  <c r="T646" i="11"/>
  <c r="R646" i="11"/>
  <c r="P646" i="11"/>
  <c r="BK646" i="11"/>
  <c r="J646" i="11"/>
  <c r="BE646" i="11" s="1"/>
  <c r="BI645" i="11"/>
  <c r="BH645" i="11"/>
  <c r="BG645" i="11"/>
  <c r="BF645" i="11"/>
  <c r="BE645" i="11"/>
  <c r="T645" i="11"/>
  <c r="R645" i="11"/>
  <c r="P645" i="11"/>
  <c r="BK645" i="11"/>
  <c r="J645" i="11"/>
  <c r="BI636" i="11"/>
  <c r="BH636" i="11"/>
  <c r="BG636" i="11"/>
  <c r="BF636" i="11"/>
  <c r="T636" i="11"/>
  <c r="R636" i="11"/>
  <c r="P636" i="11"/>
  <c r="BK636" i="11"/>
  <c r="J636" i="11"/>
  <c r="BE636" i="11" s="1"/>
  <c r="BI635" i="11"/>
  <c r="BH635" i="11"/>
  <c r="BG635" i="11"/>
  <c r="BF635" i="11"/>
  <c r="BE635" i="11"/>
  <c r="T635" i="11"/>
  <c r="R635" i="11"/>
  <c r="P635" i="11"/>
  <c r="BK635" i="11"/>
  <c r="J635" i="11"/>
  <c r="BI630" i="11"/>
  <c r="BH630" i="11"/>
  <c r="BG630" i="11"/>
  <c r="BF630" i="11"/>
  <c r="T630" i="11"/>
  <c r="T629" i="11" s="1"/>
  <c r="R630" i="11"/>
  <c r="P630" i="11"/>
  <c r="BK630" i="11"/>
  <c r="J630" i="11"/>
  <c r="BE630" i="11" s="1"/>
  <c r="BI625" i="11"/>
  <c r="BH625" i="11"/>
  <c r="BG625" i="11"/>
  <c r="BF625" i="11"/>
  <c r="T625" i="11"/>
  <c r="T624" i="11" s="1"/>
  <c r="R625" i="11"/>
  <c r="R624" i="11" s="1"/>
  <c r="P625" i="11"/>
  <c r="P624" i="11" s="1"/>
  <c r="BK625" i="11"/>
  <c r="BK624" i="11" s="1"/>
  <c r="J625" i="11"/>
  <c r="BE625" i="11" s="1"/>
  <c r="J61" i="11"/>
  <c r="BI619" i="11"/>
  <c r="BH619" i="11"/>
  <c r="BG619" i="11"/>
  <c r="BF619" i="11"/>
  <c r="BE619" i="11"/>
  <c r="T619" i="11"/>
  <c r="R619" i="11"/>
  <c r="P619" i="11"/>
  <c r="BK619" i="11"/>
  <c r="J619" i="11"/>
  <c r="BI615" i="11"/>
  <c r="BH615" i="11"/>
  <c r="BG615" i="11"/>
  <c r="BF615" i="11"/>
  <c r="T615" i="11"/>
  <c r="R615" i="11"/>
  <c r="P615" i="11"/>
  <c r="BK615" i="11"/>
  <c r="J615" i="11"/>
  <c r="BE615" i="11" s="1"/>
  <c r="BI614" i="11"/>
  <c r="BH614" i="11"/>
  <c r="BG614" i="11"/>
  <c r="BF614" i="11"/>
  <c r="BE614" i="11"/>
  <c r="T614" i="11"/>
  <c r="R614" i="11"/>
  <c r="P614" i="11"/>
  <c r="BK614" i="11"/>
  <c r="J614" i="11"/>
  <c r="BI613" i="11"/>
  <c r="BH613" i="11"/>
  <c r="BG613" i="11"/>
  <c r="BF613" i="11"/>
  <c r="T613" i="11"/>
  <c r="R613" i="11"/>
  <c r="P613" i="11"/>
  <c r="BK613" i="11"/>
  <c r="J613" i="11"/>
  <c r="BE613" i="11" s="1"/>
  <c r="BI612" i="11"/>
  <c r="BH612" i="11"/>
  <c r="BG612" i="11"/>
  <c r="BF612" i="11"/>
  <c r="BE612" i="11"/>
  <c r="T612" i="11"/>
  <c r="R612" i="11"/>
  <c r="P612" i="11"/>
  <c r="BK612" i="11"/>
  <c r="J612" i="11"/>
  <c r="BI611" i="11"/>
  <c r="BH611" i="11"/>
  <c r="BG611" i="11"/>
  <c r="BF611" i="11"/>
  <c r="T611" i="11"/>
  <c r="R611" i="11"/>
  <c r="P611" i="11"/>
  <c r="BK611" i="11"/>
  <c r="J611" i="11"/>
  <c r="BE611" i="11" s="1"/>
  <c r="BI610" i="11"/>
  <c r="BH610" i="11"/>
  <c r="BG610" i="11"/>
  <c r="BF610" i="11"/>
  <c r="BE610" i="11"/>
  <c r="T610" i="11"/>
  <c r="R610" i="11"/>
  <c r="P610" i="11"/>
  <c r="BK610" i="11"/>
  <c r="J610" i="11"/>
  <c r="BI572" i="11"/>
  <c r="BH572" i="11"/>
  <c r="BG572" i="11"/>
  <c r="BF572" i="11"/>
  <c r="T572" i="11"/>
  <c r="R572" i="11"/>
  <c r="P572" i="11"/>
  <c r="BK572" i="11"/>
  <c r="J572" i="11"/>
  <c r="BE572" i="11" s="1"/>
  <c r="BI571" i="11"/>
  <c r="BH571" i="11"/>
  <c r="BG571" i="11"/>
  <c r="BF571" i="11"/>
  <c r="BE571" i="11"/>
  <c r="T571" i="11"/>
  <c r="R571" i="11"/>
  <c r="P571" i="11"/>
  <c r="BK571" i="11"/>
  <c r="J571" i="11"/>
  <c r="BI570" i="11"/>
  <c r="BH570" i="11"/>
  <c r="BG570" i="11"/>
  <c r="BF570" i="11"/>
  <c r="T570" i="11"/>
  <c r="R570" i="11"/>
  <c r="P570" i="11"/>
  <c r="P569" i="11" s="1"/>
  <c r="BK570" i="11"/>
  <c r="J570" i="11"/>
  <c r="BE570" i="11" s="1"/>
  <c r="BI568" i="11"/>
  <c r="BH568" i="11"/>
  <c r="BG568" i="11"/>
  <c r="BF568" i="11"/>
  <c r="T568" i="11"/>
  <c r="R568" i="11"/>
  <c r="P568" i="11"/>
  <c r="BK568" i="11"/>
  <c r="J568" i="11"/>
  <c r="BE568" i="11" s="1"/>
  <c r="BI564" i="11"/>
  <c r="BH564" i="11"/>
  <c r="BG564" i="11"/>
  <c r="BF564" i="11"/>
  <c r="T564" i="11"/>
  <c r="T563" i="11" s="1"/>
  <c r="R564" i="11"/>
  <c r="P564" i="11"/>
  <c r="BK564" i="11"/>
  <c r="BK563" i="11" s="1"/>
  <c r="J563" i="11" s="1"/>
  <c r="J59" i="11" s="1"/>
  <c r="J564" i="11"/>
  <c r="BE564" i="11" s="1"/>
  <c r="BI560" i="11"/>
  <c r="BH560" i="11"/>
  <c r="BG560" i="11"/>
  <c r="BF560" i="11"/>
  <c r="T560" i="11"/>
  <c r="R560" i="11"/>
  <c r="P560" i="11"/>
  <c r="BK560" i="11"/>
  <c r="J560" i="11"/>
  <c r="BE560" i="11" s="1"/>
  <c r="BI515" i="11"/>
  <c r="BH515" i="11"/>
  <c r="BG515" i="11"/>
  <c r="BF515" i="11"/>
  <c r="BE515" i="11"/>
  <c r="T515" i="11"/>
  <c r="R515" i="11"/>
  <c r="P515" i="11"/>
  <c r="BK515" i="11"/>
  <c r="J515" i="11"/>
  <c r="BI514" i="11"/>
  <c r="BH514" i="11"/>
  <c r="BG514" i="11"/>
  <c r="BF514" i="11"/>
  <c r="T514" i="11"/>
  <c r="R514" i="11"/>
  <c r="P514" i="11"/>
  <c r="BK514" i="11"/>
  <c r="J514" i="11"/>
  <c r="BE514" i="11" s="1"/>
  <c r="BI497" i="11"/>
  <c r="BH497" i="11"/>
  <c r="BG497" i="11"/>
  <c r="BF497" i="11"/>
  <c r="BE497" i="11"/>
  <c r="T497" i="11"/>
  <c r="R497" i="11"/>
  <c r="P497" i="11"/>
  <c r="BK497" i="11"/>
  <c r="J497" i="11"/>
  <c r="BI494" i="11"/>
  <c r="BH494" i="11"/>
  <c r="BG494" i="11"/>
  <c r="BF494" i="11"/>
  <c r="T494" i="11"/>
  <c r="R494" i="11"/>
  <c r="P494" i="11"/>
  <c r="BK494" i="11"/>
  <c r="J494" i="11"/>
  <c r="BE494" i="11" s="1"/>
  <c r="BI491" i="11"/>
  <c r="BH491" i="11"/>
  <c r="BG491" i="11"/>
  <c r="BF491" i="11"/>
  <c r="BE491" i="11"/>
  <c r="T491" i="11"/>
  <c r="R491" i="11"/>
  <c r="P491" i="11"/>
  <c r="BK491" i="11"/>
  <c r="J491" i="11"/>
  <c r="BI488" i="11"/>
  <c r="BH488" i="11"/>
  <c r="BG488" i="11"/>
  <c r="BF488" i="11"/>
  <c r="T488" i="11"/>
  <c r="R488" i="11"/>
  <c r="P488" i="11"/>
  <c r="BK488" i="11"/>
  <c r="J488" i="11"/>
  <c r="BE488" i="11" s="1"/>
  <c r="BI463" i="11"/>
  <c r="BH463" i="11"/>
  <c r="BG463" i="11"/>
  <c r="BF463" i="11"/>
  <c r="BE463" i="11"/>
  <c r="T463" i="11"/>
  <c r="R463" i="11"/>
  <c r="P463" i="11"/>
  <c r="BK463" i="11"/>
  <c r="J463" i="1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T363" i="11"/>
  <c r="R363" i="11"/>
  <c r="P363" i="11"/>
  <c r="BK363" i="11"/>
  <c r="J363" i="11"/>
  <c r="BE363" i="11" s="1"/>
  <c r="BI311" i="11"/>
  <c r="BH311" i="11"/>
  <c r="BG311" i="11"/>
  <c r="BF311" i="11"/>
  <c r="BE311" i="11"/>
  <c r="T311" i="11"/>
  <c r="R311" i="11"/>
  <c r="P311" i="11"/>
  <c r="BK311" i="11"/>
  <c r="J311" i="11"/>
  <c r="BI236" i="11"/>
  <c r="BH236" i="11"/>
  <c r="BG236" i="11"/>
  <c r="BF236" i="11"/>
  <c r="T236" i="11"/>
  <c r="R236" i="11"/>
  <c r="P236" i="11"/>
  <c r="BK236" i="11"/>
  <c r="J236" i="11"/>
  <c r="BE236" i="11" s="1"/>
  <c r="BI235" i="11"/>
  <c r="BH235" i="11"/>
  <c r="BG235" i="11"/>
  <c r="BF235" i="11"/>
  <c r="BE235" i="11"/>
  <c r="T235" i="11"/>
  <c r="R235" i="11"/>
  <c r="P235" i="11"/>
  <c r="BK235" i="11"/>
  <c r="J235" i="1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BE202" i="11"/>
  <c r="T202" i="11"/>
  <c r="R202" i="11"/>
  <c r="P202" i="11"/>
  <c r="BK202" i="11"/>
  <c r="J202" i="11"/>
  <c r="BI118" i="11"/>
  <c r="BH118" i="11"/>
  <c r="BG118" i="11"/>
  <c r="BF118" i="11"/>
  <c r="T118" i="11"/>
  <c r="R118" i="11"/>
  <c r="P118" i="11"/>
  <c r="BK118" i="11"/>
  <c r="J118" i="11"/>
  <c r="BE118" i="11" s="1"/>
  <c r="BI108" i="11"/>
  <c r="BH108" i="11"/>
  <c r="BG108" i="11"/>
  <c r="BF108" i="11"/>
  <c r="BE108" i="11"/>
  <c r="T108" i="11"/>
  <c r="R108" i="11"/>
  <c r="P108" i="11"/>
  <c r="BK108" i="11"/>
  <c r="J108" i="11"/>
  <c r="BI104" i="11"/>
  <c r="BH104" i="11"/>
  <c r="BG104" i="11"/>
  <c r="BF104" i="11"/>
  <c r="T104" i="11"/>
  <c r="R104" i="11"/>
  <c r="P104" i="11"/>
  <c r="BK104" i="11"/>
  <c r="J104" i="11"/>
  <c r="BE104" i="11" s="1"/>
  <c r="BI100" i="11"/>
  <c r="BH100" i="11"/>
  <c r="BG100" i="11"/>
  <c r="BF100" i="11"/>
  <c r="BE100" i="11"/>
  <c r="T100" i="11"/>
  <c r="R100" i="11"/>
  <c r="P100" i="11"/>
  <c r="BK100" i="11"/>
  <c r="J100" i="11"/>
  <c r="BI94" i="11"/>
  <c r="BH94" i="11"/>
  <c r="BG94" i="11"/>
  <c r="BF94" i="11"/>
  <c r="T94" i="11"/>
  <c r="R94" i="11"/>
  <c r="P94" i="11"/>
  <c r="BK94" i="11"/>
  <c r="J94" i="11"/>
  <c r="BE94" i="11" s="1"/>
  <c r="BI91" i="11"/>
  <c r="BH91" i="11"/>
  <c r="BG91" i="11"/>
  <c r="BF91" i="11"/>
  <c r="BE91" i="11"/>
  <c r="T91" i="11"/>
  <c r="R91" i="11"/>
  <c r="P91" i="11"/>
  <c r="BK91" i="11"/>
  <c r="J91" i="11"/>
  <c r="BI88" i="11"/>
  <c r="BH88" i="11"/>
  <c r="BG88" i="11"/>
  <c r="BF88" i="11"/>
  <c r="T88" i="11"/>
  <c r="T87" i="11" s="1"/>
  <c r="R88" i="11"/>
  <c r="P88" i="11"/>
  <c r="BK88" i="11"/>
  <c r="J88" i="11"/>
  <c r="BE88" i="11" s="1"/>
  <c r="J81" i="11"/>
  <c r="F81" i="11"/>
  <c r="F79" i="11"/>
  <c r="E77" i="11"/>
  <c r="E75" i="11"/>
  <c r="J51" i="11"/>
  <c r="F51" i="11"/>
  <c r="F49" i="11"/>
  <c r="E47" i="11"/>
  <c r="E45" i="11"/>
  <c r="J18" i="11"/>
  <c r="E18" i="11"/>
  <c r="F52" i="11" s="1"/>
  <c r="J17" i="11"/>
  <c r="J12" i="11"/>
  <c r="J79" i="11" s="1"/>
  <c r="E7" i="11"/>
  <c r="J209" i="10"/>
  <c r="AY60" i="1"/>
  <c r="AX60" i="1"/>
  <c r="BI468" i="10"/>
  <c r="BH468" i="10"/>
  <c r="BG468" i="10"/>
  <c r="BF468" i="10"/>
  <c r="T468" i="10"/>
  <c r="T467" i="10" s="1"/>
  <c r="R468" i="10"/>
  <c r="R467" i="10" s="1"/>
  <c r="P468" i="10"/>
  <c r="P467" i="10" s="1"/>
  <c r="BK468" i="10"/>
  <c r="BK467" i="10" s="1"/>
  <c r="J467" i="10" s="1"/>
  <c r="J468" i="10"/>
  <c r="BE468" i="10" s="1"/>
  <c r="J63" i="10"/>
  <c r="BI464" i="10"/>
  <c r="BH464" i="10"/>
  <c r="BG464" i="10"/>
  <c r="BF464" i="10"/>
  <c r="BE464" i="10"/>
  <c r="T464" i="10"/>
  <c r="R464" i="10"/>
  <c r="P464" i="10"/>
  <c r="BK464" i="10"/>
  <c r="J464" i="10"/>
  <c r="BI461" i="10"/>
  <c r="BH461" i="10"/>
  <c r="BG461" i="10"/>
  <c r="BF461" i="10"/>
  <c r="T461" i="10"/>
  <c r="R461" i="10"/>
  <c r="P461" i="10"/>
  <c r="BK461" i="10"/>
  <c r="J461" i="10"/>
  <c r="BE461" i="10" s="1"/>
  <c r="BI458" i="10"/>
  <c r="BH458" i="10"/>
  <c r="BG458" i="10"/>
  <c r="BF458" i="10"/>
  <c r="BE458" i="10"/>
  <c r="T458" i="10"/>
  <c r="R458" i="10"/>
  <c r="P458" i="10"/>
  <c r="BK458" i="10"/>
  <c r="J458" i="10"/>
  <c r="BI454" i="10"/>
  <c r="BH454" i="10"/>
  <c r="BG454" i="10"/>
  <c r="BF454" i="10"/>
  <c r="T454" i="10"/>
  <c r="R454" i="10"/>
  <c r="P454" i="10"/>
  <c r="BK454" i="10"/>
  <c r="J454" i="10"/>
  <c r="BE454" i="10" s="1"/>
  <c r="BI451" i="10"/>
  <c r="BH451" i="10"/>
  <c r="BG451" i="10"/>
  <c r="BF451" i="10"/>
  <c r="BE451" i="10"/>
  <c r="T451" i="10"/>
  <c r="R451" i="10"/>
  <c r="P451" i="10"/>
  <c r="BK451" i="10"/>
  <c r="J451" i="10"/>
  <c r="BI448" i="10"/>
  <c r="BH448" i="10"/>
  <c r="BG448" i="10"/>
  <c r="BF448" i="10"/>
  <c r="T448" i="10"/>
  <c r="R448" i="10"/>
  <c r="P448" i="10"/>
  <c r="BK448" i="10"/>
  <c r="J448" i="10"/>
  <c r="BE448" i="10" s="1"/>
  <c r="BI445" i="10"/>
  <c r="BH445" i="10"/>
  <c r="BG445" i="10"/>
  <c r="BF445" i="10"/>
  <c r="BE445" i="10"/>
  <c r="T445" i="10"/>
  <c r="R445" i="10"/>
  <c r="P445" i="10"/>
  <c r="BK445" i="10"/>
  <c r="J445" i="10"/>
  <c r="BI444" i="10"/>
  <c r="BH444" i="10"/>
  <c r="BG444" i="10"/>
  <c r="BF444" i="10"/>
  <c r="T444" i="10"/>
  <c r="T443" i="10" s="1"/>
  <c r="R444" i="10"/>
  <c r="P444" i="10"/>
  <c r="BK444" i="10"/>
  <c r="J444" i="10"/>
  <c r="BE444" i="10" s="1"/>
  <c r="BI439" i="10"/>
  <c r="BH439" i="10"/>
  <c r="BG439" i="10"/>
  <c r="BF439" i="10"/>
  <c r="T439" i="10"/>
  <c r="R439" i="10"/>
  <c r="P439" i="10"/>
  <c r="BK439" i="10"/>
  <c r="J439" i="10"/>
  <c r="BE439" i="10" s="1"/>
  <c r="BI435" i="10"/>
  <c r="BH435" i="10"/>
  <c r="BG435" i="10"/>
  <c r="BF435" i="10"/>
  <c r="T435" i="10"/>
  <c r="R435" i="10"/>
  <c r="P435" i="10"/>
  <c r="BK435" i="10"/>
  <c r="J435" i="10"/>
  <c r="BE435" i="10" s="1"/>
  <c r="BI431" i="10"/>
  <c r="BH431" i="10"/>
  <c r="BG431" i="10"/>
  <c r="BF431" i="10"/>
  <c r="T431" i="10"/>
  <c r="R431" i="10"/>
  <c r="P431" i="10"/>
  <c r="BK431" i="10"/>
  <c r="J431" i="10"/>
  <c r="BE431" i="10" s="1"/>
  <c r="BI425" i="10"/>
  <c r="BH425" i="10"/>
  <c r="BG425" i="10"/>
  <c r="BF425" i="10"/>
  <c r="T425" i="10"/>
  <c r="R425" i="10"/>
  <c r="P425" i="10"/>
  <c r="BK425" i="10"/>
  <c r="J425" i="10"/>
  <c r="BE425" i="10" s="1"/>
  <c r="BI417" i="10"/>
  <c r="BH417" i="10"/>
  <c r="BG417" i="10"/>
  <c r="BF417" i="10"/>
  <c r="T417" i="10"/>
  <c r="R417" i="10"/>
  <c r="P417" i="10"/>
  <c r="BK417" i="10"/>
  <c r="J417" i="10"/>
  <c r="BE417" i="10" s="1"/>
  <c r="BI413" i="10"/>
  <c r="BH413" i="10"/>
  <c r="BG413" i="10"/>
  <c r="BF413" i="10"/>
  <c r="T413" i="10"/>
  <c r="R413" i="10"/>
  <c r="P413" i="10"/>
  <c r="BK413" i="10"/>
  <c r="J413" i="10"/>
  <c r="BE413" i="10" s="1"/>
  <c r="BI409" i="10"/>
  <c r="BH409" i="10"/>
  <c r="BG409" i="10"/>
  <c r="BF409" i="10"/>
  <c r="T409" i="10"/>
  <c r="R409" i="10"/>
  <c r="P409" i="10"/>
  <c r="BK409" i="10"/>
  <c r="J409" i="10"/>
  <c r="BE409" i="10" s="1"/>
  <c r="BI408" i="10"/>
  <c r="BH408" i="10"/>
  <c r="BG408" i="10"/>
  <c r="BF408" i="10"/>
  <c r="T408" i="10"/>
  <c r="R408" i="10"/>
  <c r="P408" i="10"/>
  <c r="BK408" i="10"/>
  <c r="J408" i="10"/>
  <c r="BE408" i="10" s="1"/>
  <c r="BI405" i="10"/>
  <c r="BH405" i="10"/>
  <c r="BG405" i="10"/>
  <c r="BF405" i="10"/>
  <c r="T405" i="10"/>
  <c r="R405" i="10"/>
  <c r="P405" i="10"/>
  <c r="BK405" i="10"/>
  <c r="J405" i="10"/>
  <c r="BE405" i="10" s="1"/>
  <c r="BI404" i="10"/>
  <c r="BH404" i="10"/>
  <c r="BG404" i="10"/>
  <c r="BF404" i="10"/>
  <c r="T404" i="10"/>
  <c r="R404" i="10"/>
  <c r="P404" i="10"/>
  <c r="BK404" i="10"/>
  <c r="J404" i="10"/>
  <c r="BE404" i="10" s="1"/>
  <c r="BI400" i="10"/>
  <c r="BH400" i="10"/>
  <c r="BG400" i="10"/>
  <c r="BF400" i="10"/>
  <c r="T400" i="10"/>
  <c r="R400" i="10"/>
  <c r="P400" i="10"/>
  <c r="BK400" i="10"/>
  <c r="J400" i="10"/>
  <c r="BE400" i="10" s="1"/>
  <c r="BI396" i="10"/>
  <c r="BH396" i="10"/>
  <c r="BG396" i="10"/>
  <c r="BF396" i="10"/>
  <c r="T396" i="10"/>
  <c r="R396" i="10"/>
  <c r="P396" i="10"/>
  <c r="BK396" i="10"/>
  <c r="J396" i="10"/>
  <c r="BE396" i="10" s="1"/>
  <c r="BI391" i="10"/>
  <c r="BH391" i="10"/>
  <c r="BG391" i="10"/>
  <c r="BF391" i="10"/>
  <c r="T391" i="10"/>
  <c r="R391" i="10"/>
  <c r="P391" i="10"/>
  <c r="BK391" i="10"/>
  <c r="J391" i="10"/>
  <c r="BE391" i="10" s="1"/>
  <c r="BI379" i="10"/>
  <c r="BH379" i="10"/>
  <c r="BG379" i="10"/>
  <c r="BF379" i="10"/>
  <c r="T379" i="10"/>
  <c r="R379" i="10"/>
  <c r="P379" i="10"/>
  <c r="BK379" i="10"/>
  <c r="J379" i="10"/>
  <c r="BE379" i="10" s="1"/>
  <c r="BI376" i="10"/>
  <c r="BH376" i="10"/>
  <c r="BG376" i="10"/>
  <c r="BF376" i="10"/>
  <c r="T376" i="10"/>
  <c r="R376" i="10"/>
  <c r="P376" i="10"/>
  <c r="BK376" i="10"/>
  <c r="J376" i="10"/>
  <c r="BE376" i="10" s="1"/>
  <c r="BI373" i="10"/>
  <c r="BH373" i="10"/>
  <c r="BG373" i="10"/>
  <c r="BF373" i="10"/>
  <c r="T373" i="10"/>
  <c r="R373" i="10"/>
  <c r="P373" i="10"/>
  <c r="BK373" i="10"/>
  <c r="J373" i="10"/>
  <c r="BE373" i="10" s="1"/>
  <c r="BI369" i="10"/>
  <c r="BH369" i="10"/>
  <c r="BG369" i="10"/>
  <c r="BF369" i="10"/>
  <c r="T369" i="10"/>
  <c r="R369" i="10"/>
  <c r="P369" i="10"/>
  <c r="BK369" i="10"/>
  <c r="J369" i="10"/>
  <c r="BE369" i="10" s="1"/>
  <c r="BI364" i="10"/>
  <c r="BH364" i="10"/>
  <c r="BG364" i="10"/>
  <c r="BF364" i="10"/>
  <c r="T364" i="10"/>
  <c r="R364" i="10"/>
  <c r="P364" i="10"/>
  <c r="BK364" i="10"/>
  <c r="J364" i="10"/>
  <c r="BE364" i="10" s="1"/>
  <c r="BI361" i="10"/>
  <c r="BH361" i="10"/>
  <c r="BG361" i="10"/>
  <c r="BF361" i="10"/>
  <c r="T361" i="10"/>
  <c r="R361" i="10"/>
  <c r="P361" i="10"/>
  <c r="BK361" i="10"/>
  <c r="J361" i="10"/>
  <c r="BE361" i="10" s="1"/>
  <c r="BI360" i="10"/>
  <c r="BH360" i="10"/>
  <c r="BG360" i="10"/>
  <c r="BF360" i="10"/>
  <c r="T360" i="10"/>
  <c r="R360" i="10"/>
  <c r="P360" i="10"/>
  <c r="BK360" i="10"/>
  <c r="J360" i="10"/>
  <c r="BE360" i="10" s="1"/>
  <c r="BI355" i="10"/>
  <c r="BH355" i="10"/>
  <c r="BG355" i="10"/>
  <c r="BF355" i="10"/>
  <c r="T355" i="10"/>
  <c r="R355" i="10"/>
  <c r="P355" i="10"/>
  <c r="BK355" i="10"/>
  <c r="J355" i="10"/>
  <c r="BE355" i="10" s="1"/>
  <c r="BI350" i="10"/>
  <c r="BH350" i="10"/>
  <c r="BG350" i="10"/>
  <c r="BF350" i="10"/>
  <c r="T350" i="10"/>
  <c r="R350" i="10"/>
  <c r="P350" i="10"/>
  <c r="BK350" i="10"/>
  <c r="J350" i="10"/>
  <c r="BE350" i="10" s="1"/>
  <c r="BI349" i="10"/>
  <c r="BH349" i="10"/>
  <c r="BG349" i="10"/>
  <c r="BF349" i="10"/>
  <c r="T349" i="10"/>
  <c r="R349" i="10"/>
  <c r="P349" i="10"/>
  <c r="BK349" i="10"/>
  <c r="J349" i="10"/>
  <c r="BE349" i="10" s="1"/>
  <c r="BI348" i="10"/>
  <c r="BH348" i="10"/>
  <c r="BG348" i="10"/>
  <c r="BF348" i="10"/>
  <c r="T348" i="10"/>
  <c r="R348" i="10"/>
  <c r="P348" i="10"/>
  <c r="BK348" i="10"/>
  <c r="J348" i="10"/>
  <c r="BE348" i="10" s="1"/>
  <c r="BI347" i="10"/>
  <c r="BH347" i="10"/>
  <c r="BG347" i="10"/>
  <c r="BF347" i="10"/>
  <c r="T347" i="10"/>
  <c r="R347" i="10"/>
  <c r="P347" i="10"/>
  <c r="BK347" i="10"/>
  <c r="J347" i="10"/>
  <c r="BE347" i="10" s="1"/>
  <c r="BI341" i="10"/>
  <c r="BH341" i="10"/>
  <c r="BG341" i="10"/>
  <c r="BF341" i="10"/>
  <c r="T341" i="10"/>
  <c r="R341" i="10"/>
  <c r="P341" i="10"/>
  <c r="BK341" i="10"/>
  <c r="J341" i="10"/>
  <c r="BE341" i="10" s="1"/>
  <c r="BI340" i="10"/>
  <c r="BH340" i="10"/>
  <c r="BG340" i="10"/>
  <c r="BF340" i="10"/>
  <c r="T340" i="10"/>
  <c r="R340" i="10"/>
  <c r="P340" i="10"/>
  <c r="BK340" i="10"/>
  <c r="J340" i="10"/>
  <c r="BE340" i="10" s="1"/>
  <c r="BI330" i="10"/>
  <c r="BH330" i="10"/>
  <c r="BG330" i="10"/>
  <c r="BF330" i="10"/>
  <c r="T330" i="10"/>
  <c r="R330" i="10"/>
  <c r="P330" i="10"/>
  <c r="BK330" i="10"/>
  <c r="J330" i="10"/>
  <c r="BE330" i="10" s="1"/>
  <c r="BI329" i="10"/>
  <c r="BH329" i="10"/>
  <c r="BG329" i="10"/>
  <c r="BF329" i="10"/>
  <c r="T329" i="10"/>
  <c r="R329" i="10"/>
  <c r="P329" i="10"/>
  <c r="BK329" i="10"/>
  <c r="J329" i="10"/>
  <c r="BE329" i="10" s="1"/>
  <c r="BI328" i="10"/>
  <c r="BH328" i="10"/>
  <c r="BG328" i="10"/>
  <c r="BF328" i="10"/>
  <c r="T328" i="10"/>
  <c r="R328" i="10"/>
  <c r="P328" i="10"/>
  <c r="BK328" i="10"/>
  <c r="J328" i="10"/>
  <c r="BE328" i="10" s="1"/>
  <c r="BI327" i="10"/>
  <c r="BH327" i="10"/>
  <c r="BG327" i="10"/>
  <c r="BF327" i="10"/>
  <c r="T327" i="10"/>
  <c r="R327" i="10"/>
  <c r="P327" i="10"/>
  <c r="BK327" i="10"/>
  <c r="J327" i="10"/>
  <c r="BE327" i="10" s="1"/>
  <c r="BI321" i="10"/>
  <c r="BH321" i="10"/>
  <c r="BG321" i="10"/>
  <c r="BF321" i="10"/>
  <c r="T321" i="10"/>
  <c r="R321" i="10"/>
  <c r="P321" i="10"/>
  <c r="BK321" i="10"/>
  <c r="J321" i="10"/>
  <c r="BE321" i="10" s="1"/>
  <c r="BI317" i="10"/>
  <c r="BH317" i="10"/>
  <c r="BG317" i="10"/>
  <c r="BF317" i="10"/>
  <c r="T317" i="10"/>
  <c r="R317" i="10"/>
  <c r="P317" i="10"/>
  <c r="BK317" i="10"/>
  <c r="J317" i="10"/>
  <c r="BE317" i="10" s="1"/>
  <c r="BI309" i="10"/>
  <c r="BH309" i="10"/>
  <c r="BG309" i="10"/>
  <c r="BF309" i="10"/>
  <c r="T309" i="10"/>
  <c r="R309" i="10"/>
  <c r="P309" i="10"/>
  <c r="BK309" i="10"/>
  <c r="J309" i="10"/>
  <c r="BE309" i="10" s="1"/>
  <c r="BI294" i="10"/>
  <c r="BH294" i="10"/>
  <c r="BG294" i="10"/>
  <c r="BF294" i="10"/>
  <c r="T294" i="10"/>
  <c r="R294" i="10"/>
  <c r="P294" i="10"/>
  <c r="BK294" i="10"/>
  <c r="J294" i="10"/>
  <c r="BE294" i="10" s="1"/>
  <c r="BI290" i="10"/>
  <c r="BH290" i="10"/>
  <c r="BG290" i="10"/>
  <c r="BF290" i="10"/>
  <c r="T290" i="10"/>
  <c r="T289" i="10" s="1"/>
  <c r="R290" i="10"/>
  <c r="P290" i="10"/>
  <c r="BK290" i="10"/>
  <c r="BK289" i="10" s="1"/>
  <c r="J289" i="10" s="1"/>
  <c r="J61" i="10" s="1"/>
  <c r="J290" i="10"/>
  <c r="BE290" i="10" s="1"/>
  <c r="BI285" i="10"/>
  <c r="BH285" i="10"/>
  <c r="BG285" i="10"/>
  <c r="BF285" i="10"/>
  <c r="T285" i="10"/>
  <c r="R285" i="10"/>
  <c r="P285" i="10"/>
  <c r="BK285" i="10"/>
  <c r="J285" i="10"/>
  <c r="BE285" i="10" s="1"/>
  <c r="BI281" i="10"/>
  <c r="BH281" i="10"/>
  <c r="BG281" i="10"/>
  <c r="BF281" i="10"/>
  <c r="BE281" i="10"/>
  <c r="T281" i="10"/>
  <c r="R281" i="10"/>
  <c r="P281" i="10"/>
  <c r="BK281" i="10"/>
  <c r="J281" i="10"/>
  <c r="BI272" i="10"/>
  <c r="BH272" i="10"/>
  <c r="BG272" i="10"/>
  <c r="BF272" i="10"/>
  <c r="T272" i="10"/>
  <c r="R272" i="10"/>
  <c r="P272" i="10"/>
  <c r="BK272" i="10"/>
  <c r="J272" i="10"/>
  <c r="BE272" i="10" s="1"/>
  <c r="BI267" i="10"/>
  <c r="BH267" i="10"/>
  <c r="BG267" i="10"/>
  <c r="BF267" i="10"/>
  <c r="BE267" i="10"/>
  <c r="T267" i="10"/>
  <c r="R267" i="10"/>
  <c r="P267" i="10"/>
  <c r="BK267" i="10"/>
  <c r="J267" i="10"/>
  <c r="BI260" i="10"/>
  <c r="BH260" i="10"/>
  <c r="BG260" i="10"/>
  <c r="BF260" i="10"/>
  <c r="T260" i="10"/>
  <c r="R260" i="10"/>
  <c r="P260" i="10"/>
  <c r="BK260" i="10"/>
  <c r="J260" i="10"/>
  <c r="BE260" i="10" s="1"/>
  <c r="BI256" i="10"/>
  <c r="BH256" i="10"/>
  <c r="BG256" i="10"/>
  <c r="BF256" i="10"/>
  <c r="BE256" i="10"/>
  <c r="T256" i="10"/>
  <c r="R256" i="10"/>
  <c r="P256" i="10"/>
  <c r="BK256" i="10"/>
  <c r="J256" i="10"/>
  <c r="BI252" i="10"/>
  <c r="BH252" i="10"/>
  <c r="BG252" i="10"/>
  <c r="BF252" i="10"/>
  <c r="T252" i="10"/>
  <c r="R252" i="10"/>
  <c r="P252" i="10"/>
  <c r="BK252" i="10"/>
  <c r="J252" i="10"/>
  <c r="BE252" i="10" s="1"/>
  <c r="BI246" i="10"/>
  <c r="BH246" i="10"/>
  <c r="BG246" i="10"/>
  <c r="BF246" i="10"/>
  <c r="BE246" i="10"/>
  <c r="T246" i="10"/>
  <c r="R246" i="10"/>
  <c r="P246" i="10"/>
  <c r="BK246" i="10"/>
  <c r="J246" i="10"/>
  <c r="BI236" i="10"/>
  <c r="BH236" i="10"/>
  <c r="BG236" i="10"/>
  <c r="BF236" i="10"/>
  <c r="T236" i="10"/>
  <c r="R236" i="10"/>
  <c r="P236" i="10"/>
  <c r="BK236" i="10"/>
  <c r="J236" i="10"/>
  <c r="BE236" i="10" s="1"/>
  <c r="BI226" i="10"/>
  <c r="BH226" i="10"/>
  <c r="BG226" i="10"/>
  <c r="BF226" i="10"/>
  <c r="BE226" i="10"/>
  <c r="T226" i="10"/>
  <c r="R226" i="10"/>
  <c r="P226" i="10"/>
  <c r="BK226" i="10"/>
  <c r="J226" i="10"/>
  <c r="BI221" i="10"/>
  <c r="BH221" i="10"/>
  <c r="BG221" i="10"/>
  <c r="BF221" i="10"/>
  <c r="T221" i="10"/>
  <c r="R221" i="10"/>
  <c r="P221" i="10"/>
  <c r="BK221" i="10"/>
  <c r="J221" i="10"/>
  <c r="BE221" i="10" s="1"/>
  <c r="BI211" i="10"/>
  <c r="BH211" i="10"/>
  <c r="BG211" i="10"/>
  <c r="BF211" i="10"/>
  <c r="BE211" i="10"/>
  <c r="T211" i="10"/>
  <c r="R211" i="10"/>
  <c r="P211" i="10"/>
  <c r="P210" i="10" s="1"/>
  <c r="BK211" i="10"/>
  <c r="J211" i="10"/>
  <c r="J59" i="10"/>
  <c r="BI208" i="10"/>
  <c r="BH208" i="10"/>
  <c r="BG208" i="10"/>
  <c r="BF208" i="10"/>
  <c r="BE208" i="10"/>
  <c r="T208" i="10"/>
  <c r="R208" i="10"/>
  <c r="P208" i="10"/>
  <c r="BK208" i="10"/>
  <c r="J208" i="10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BE206" i="10"/>
  <c r="T206" i="10"/>
  <c r="R206" i="10"/>
  <c r="P206" i="10"/>
  <c r="BK206" i="10"/>
  <c r="J206" i="10"/>
  <c r="BI205" i="10"/>
  <c r="BH205" i="10"/>
  <c r="BG205" i="10"/>
  <c r="BF205" i="10"/>
  <c r="T205" i="10"/>
  <c r="R205" i="10"/>
  <c r="P205" i="10"/>
  <c r="BK205" i="10"/>
  <c r="J205" i="10"/>
  <c r="BE205" i="10" s="1"/>
  <c r="BI202" i="10"/>
  <c r="BH202" i="10"/>
  <c r="BG202" i="10"/>
  <c r="BF202" i="10"/>
  <c r="BE202" i="10"/>
  <c r="T202" i="10"/>
  <c r="R202" i="10"/>
  <c r="P202" i="10"/>
  <c r="BK202" i="10"/>
  <c r="J202" i="10"/>
  <c r="BI194" i="10"/>
  <c r="BH194" i="10"/>
  <c r="BG194" i="10"/>
  <c r="BF194" i="10"/>
  <c r="T194" i="10"/>
  <c r="R194" i="10"/>
  <c r="P194" i="10"/>
  <c r="BK194" i="10"/>
  <c r="J194" i="10"/>
  <c r="BE194" i="10" s="1"/>
  <c r="BI190" i="10"/>
  <c r="BH190" i="10"/>
  <c r="BG190" i="10"/>
  <c r="BF190" i="10"/>
  <c r="BE190" i="10"/>
  <c r="T190" i="10"/>
  <c r="R190" i="10"/>
  <c r="P190" i="10"/>
  <c r="BK190" i="10"/>
  <c r="J190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BE179" i="10"/>
  <c r="T179" i="10"/>
  <c r="R179" i="10"/>
  <c r="P179" i="10"/>
  <c r="BK179" i="10"/>
  <c r="J179" i="10"/>
  <c r="BI176" i="10"/>
  <c r="BH176" i="10"/>
  <c r="BG176" i="10"/>
  <c r="BF176" i="10"/>
  <c r="T176" i="10"/>
  <c r="R176" i="10"/>
  <c r="P176" i="10"/>
  <c r="BK176" i="10"/>
  <c r="J176" i="10"/>
  <c r="BE176" i="10" s="1"/>
  <c r="BI175" i="10"/>
  <c r="BH175" i="10"/>
  <c r="BG175" i="10"/>
  <c r="BF175" i="10"/>
  <c r="BE175" i="10"/>
  <c r="T175" i="10"/>
  <c r="R175" i="10"/>
  <c r="P175" i="10"/>
  <c r="BK175" i="10"/>
  <c r="J175" i="10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BE170" i="10"/>
  <c r="T170" i="10"/>
  <c r="R170" i="10"/>
  <c r="P170" i="10"/>
  <c r="BK170" i="10"/>
  <c r="J170" i="10"/>
  <c r="BI167" i="10"/>
  <c r="BH167" i="10"/>
  <c r="BG167" i="10"/>
  <c r="BF167" i="10"/>
  <c r="T167" i="10"/>
  <c r="R167" i="10"/>
  <c r="P167" i="10"/>
  <c r="BK167" i="10"/>
  <c r="J167" i="10"/>
  <c r="BE167" i="10" s="1"/>
  <c r="BI162" i="10"/>
  <c r="BH162" i="10"/>
  <c r="BG162" i="10"/>
  <c r="BF162" i="10"/>
  <c r="BE162" i="10"/>
  <c r="T162" i="10"/>
  <c r="R162" i="10"/>
  <c r="P162" i="10"/>
  <c r="BK162" i="10"/>
  <c r="J162" i="10"/>
  <c r="BI158" i="10"/>
  <c r="BH158" i="10"/>
  <c r="BG158" i="10"/>
  <c r="BF158" i="10"/>
  <c r="BE158" i="10"/>
  <c r="T158" i="10"/>
  <c r="R158" i="10"/>
  <c r="P158" i="10"/>
  <c r="BK158" i="10"/>
  <c r="J158" i="10"/>
  <c r="BI155" i="10"/>
  <c r="BH155" i="10"/>
  <c r="BG155" i="10"/>
  <c r="BF155" i="10"/>
  <c r="BE155" i="10"/>
  <c r="T155" i="10"/>
  <c r="R155" i="10"/>
  <c r="P155" i="10"/>
  <c r="BK155" i="10"/>
  <c r="J155" i="10"/>
  <c r="BI152" i="10"/>
  <c r="BH152" i="10"/>
  <c r="BG152" i="10"/>
  <c r="BF152" i="10"/>
  <c r="BE152" i="10"/>
  <c r="T152" i="10"/>
  <c r="R152" i="10"/>
  <c r="P152" i="10"/>
  <c r="BK152" i="10"/>
  <c r="J152" i="10"/>
  <c r="BI149" i="10"/>
  <c r="BH149" i="10"/>
  <c r="BG149" i="10"/>
  <c r="BF149" i="10"/>
  <c r="BE149" i="10"/>
  <c r="T149" i="10"/>
  <c r="R149" i="10"/>
  <c r="P149" i="10"/>
  <c r="BK149" i="10"/>
  <c r="J149" i="10"/>
  <c r="BI146" i="10"/>
  <c r="BH146" i="10"/>
  <c r="BG146" i="10"/>
  <c r="BF146" i="10"/>
  <c r="BE146" i="10"/>
  <c r="T146" i="10"/>
  <c r="R146" i="10"/>
  <c r="P146" i="10"/>
  <c r="BK146" i="10"/>
  <c r="J146" i="10"/>
  <c r="BI143" i="10"/>
  <c r="BH143" i="10"/>
  <c r="BG143" i="10"/>
  <c r="BF143" i="10"/>
  <c r="BE143" i="10"/>
  <c r="T143" i="10"/>
  <c r="R143" i="10"/>
  <c r="P143" i="10"/>
  <c r="BK143" i="10"/>
  <c r="J143" i="10"/>
  <c r="BI139" i="10"/>
  <c r="BH139" i="10"/>
  <c r="BG139" i="10"/>
  <c r="BF139" i="10"/>
  <c r="BE139" i="10"/>
  <c r="T139" i="10"/>
  <c r="R139" i="10"/>
  <c r="P139" i="10"/>
  <c r="BK139" i="10"/>
  <c r="J139" i="10"/>
  <c r="BI136" i="10"/>
  <c r="BH136" i="10"/>
  <c r="BG136" i="10"/>
  <c r="BF136" i="10"/>
  <c r="BE136" i="10"/>
  <c r="T136" i="10"/>
  <c r="R136" i="10"/>
  <c r="P136" i="10"/>
  <c r="BK136" i="10"/>
  <c r="J136" i="10"/>
  <c r="BI116" i="10"/>
  <c r="BH116" i="10"/>
  <c r="BG116" i="10"/>
  <c r="BF116" i="10"/>
  <c r="BE116" i="10"/>
  <c r="T116" i="10"/>
  <c r="R116" i="10"/>
  <c r="P116" i="10"/>
  <c r="BK116" i="10"/>
  <c r="J116" i="10"/>
  <c r="BI113" i="10"/>
  <c r="BH113" i="10"/>
  <c r="BG113" i="10"/>
  <c r="BF113" i="10"/>
  <c r="BE113" i="10"/>
  <c r="T113" i="10"/>
  <c r="R113" i="10"/>
  <c r="P113" i="10"/>
  <c r="BK113" i="10"/>
  <c r="J113" i="10"/>
  <c r="BI102" i="10"/>
  <c r="BH102" i="10"/>
  <c r="BG102" i="10"/>
  <c r="BF102" i="10"/>
  <c r="BE102" i="10"/>
  <c r="T102" i="10"/>
  <c r="R102" i="10"/>
  <c r="P102" i="10"/>
  <c r="BK102" i="10"/>
  <c r="J102" i="10"/>
  <c r="BI97" i="10"/>
  <c r="BH97" i="10"/>
  <c r="BG97" i="10"/>
  <c r="BF97" i="10"/>
  <c r="BE97" i="10"/>
  <c r="T97" i="10"/>
  <c r="R97" i="10"/>
  <c r="P97" i="10"/>
  <c r="BK97" i="10"/>
  <c r="J97" i="10"/>
  <c r="BI93" i="10"/>
  <c r="BH93" i="10"/>
  <c r="BG93" i="10"/>
  <c r="BF93" i="10"/>
  <c r="BE93" i="10"/>
  <c r="T93" i="10"/>
  <c r="R93" i="10"/>
  <c r="P93" i="10"/>
  <c r="BK93" i="10"/>
  <c r="J93" i="10"/>
  <c r="BI89" i="10"/>
  <c r="F34" i="10" s="1"/>
  <c r="BD60" i="1" s="1"/>
  <c r="BH89" i="10"/>
  <c r="BG89" i="10"/>
  <c r="BF89" i="10"/>
  <c r="BE89" i="10"/>
  <c r="J30" i="10" s="1"/>
  <c r="AV60" i="1" s="1"/>
  <c r="T89" i="10"/>
  <c r="R89" i="10"/>
  <c r="P89" i="10"/>
  <c r="BK89" i="10"/>
  <c r="BK85" i="10" s="1"/>
  <c r="J89" i="10"/>
  <c r="BI86" i="10"/>
  <c r="BH86" i="10"/>
  <c r="BG86" i="10"/>
  <c r="BF86" i="10"/>
  <c r="BE86" i="10"/>
  <c r="T86" i="10"/>
  <c r="T85" i="10" s="1"/>
  <c r="R86" i="10"/>
  <c r="P86" i="10"/>
  <c r="BK86" i="10"/>
  <c r="J86" i="10"/>
  <c r="J79" i="10"/>
  <c r="F79" i="10"/>
  <c r="F77" i="10"/>
  <c r="E75" i="10"/>
  <c r="E73" i="10"/>
  <c r="J51" i="10"/>
  <c r="F51" i="10"/>
  <c r="F49" i="10"/>
  <c r="E47" i="10"/>
  <c r="E45" i="10"/>
  <c r="J18" i="10"/>
  <c r="E18" i="10"/>
  <c r="F52" i="10" s="1"/>
  <c r="J17" i="10"/>
  <c r="J12" i="10"/>
  <c r="J77" i="10" s="1"/>
  <c r="E7" i="10"/>
  <c r="P670" i="9"/>
  <c r="R668" i="9"/>
  <c r="J668" i="9"/>
  <c r="BK668" i="9"/>
  <c r="P645" i="9"/>
  <c r="AY59" i="1"/>
  <c r="AX59" i="1"/>
  <c r="BI689" i="9"/>
  <c r="BH689" i="9"/>
  <c r="BG689" i="9"/>
  <c r="BF689" i="9"/>
  <c r="BE689" i="9"/>
  <c r="T689" i="9"/>
  <c r="R689" i="9"/>
  <c r="P689" i="9"/>
  <c r="BK689" i="9"/>
  <c r="J689" i="9"/>
  <c r="BI686" i="9"/>
  <c r="BH686" i="9"/>
  <c r="BG686" i="9"/>
  <c r="BF686" i="9"/>
  <c r="BE686" i="9"/>
  <c r="T686" i="9"/>
  <c r="R686" i="9"/>
  <c r="P686" i="9"/>
  <c r="BK686" i="9"/>
  <c r="J686" i="9"/>
  <c r="BI683" i="9"/>
  <c r="BH683" i="9"/>
  <c r="BG683" i="9"/>
  <c r="BF683" i="9"/>
  <c r="BE683" i="9"/>
  <c r="T683" i="9"/>
  <c r="R683" i="9"/>
  <c r="P683" i="9"/>
  <c r="BK683" i="9"/>
  <c r="J683" i="9"/>
  <c r="BI680" i="9"/>
  <c r="BH680" i="9"/>
  <c r="BG680" i="9"/>
  <c r="BF680" i="9"/>
  <c r="BE680" i="9"/>
  <c r="T680" i="9"/>
  <c r="R680" i="9"/>
  <c r="P680" i="9"/>
  <c r="BK680" i="9"/>
  <c r="J680" i="9"/>
  <c r="BI677" i="9"/>
  <c r="BH677" i="9"/>
  <c r="BG677" i="9"/>
  <c r="BF677" i="9"/>
  <c r="BE677" i="9"/>
  <c r="T677" i="9"/>
  <c r="R677" i="9"/>
  <c r="P677" i="9"/>
  <c r="BK677" i="9"/>
  <c r="J677" i="9"/>
  <c r="BI676" i="9"/>
  <c r="BH676" i="9"/>
  <c r="BG676" i="9"/>
  <c r="BF676" i="9"/>
  <c r="BE676" i="9"/>
  <c r="T676" i="9"/>
  <c r="R676" i="9"/>
  <c r="P676" i="9"/>
  <c r="BK676" i="9"/>
  <c r="J676" i="9"/>
  <c r="BI675" i="9"/>
  <c r="BH675" i="9"/>
  <c r="BG675" i="9"/>
  <c r="BF675" i="9"/>
  <c r="BE675" i="9"/>
  <c r="T675" i="9"/>
  <c r="R675" i="9"/>
  <c r="P675" i="9"/>
  <c r="BK675" i="9"/>
  <c r="J675" i="9"/>
  <c r="BI674" i="9"/>
  <c r="BH674" i="9"/>
  <c r="BG674" i="9"/>
  <c r="BF674" i="9"/>
  <c r="BE674" i="9"/>
  <c r="T674" i="9"/>
  <c r="R674" i="9"/>
  <c r="P674" i="9"/>
  <c r="BK674" i="9"/>
  <c r="J674" i="9"/>
  <c r="BI673" i="9"/>
  <c r="BH673" i="9"/>
  <c r="BG673" i="9"/>
  <c r="BF673" i="9"/>
  <c r="BE673" i="9"/>
  <c r="T673" i="9"/>
  <c r="R673" i="9"/>
  <c r="P673" i="9"/>
  <c r="BK673" i="9"/>
  <c r="J673" i="9"/>
  <c r="BI672" i="9"/>
  <c r="BH672" i="9"/>
  <c r="BG672" i="9"/>
  <c r="BF672" i="9"/>
  <c r="BE672" i="9"/>
  <c r="T672" i="9"/>
  <c r="R672" i="9"/>
  <c r="P672" i="9"/>
  <c r="BK672" i="9"/>
  <c r="J672" i="9"/>
  <c r="BI671" i="9"/>
  <c r="BH671" i="9"/>
  <c r="BG671" i="9"/>
  <c r="BF671" i="9"/>
  <c r="BE671" i="9"/>
  <c r="T671" i="9"/>
  <c r="T670" i="9" s="1"/>
  <c r="T667" i="9" s="1"/>
  <c r="R671" i="9"/>
  <c r="R670" i="9" s="1"/>
  <c r="P671" i="9"/>
  <c r="BK671" i="9"/>
  <c r="J671" i="9"/>
  <c r="BI669" i="9"/>
  <c r="BH669" i="9"/>
  <c r="BG669" i="9"/>
  <c r="BF669" i="9"/>
  <c r="T669" i="9"/>
  <c r="T668" i="9" s="1"/>
  <c r="R669" i="9"/>
  <c r="P669" i="9"/>
  <c r="P668" i="9" s="1"/>
  <c r="P667" i="9" s="1"/>
  <c r="BK669" i="9"/>
  <c r="J669" i="9"/>
  <c r="BE669" i="9" s="1"/>
  <c r="J66" i="9"/>
  <c r="BI666" i="9"/>
  <c r="BH666" i="9"/>
  <c r="BG666" i="9"/>
  <c r="BF666" i="9"/>
  <c r="T666" i="9"/>
  <c r="T665" i="9" s="1"/>
  <c r="R666" i="9"/>
  <c r="R665" i="9" s="1"/>
  <c r="P666" i="9"/>
  <c r="P665" i="9" s="1"/>
  <c r="BK666" i="9"/>
  <c r="BK665" i="9" s="1"/>
  <c r="J665" i="9" s="1"/>
  <c r="J64" i="9" s="1"/>
  <c r="J666" i="9"/>
  <c r="BE666" i="9" s="1"/>
  <c r="BI662" i="9"/>
  <c r="BH662" i="9"/>
  <c r="BG662" i="9"/>
  <c r="BF662" i="9"/>
  <c r="BE662" i="9"/>
  <c r="T662" i="9"/>
  <c r="R662" i="9"/>
  <c r="P662" i="9"/>
  <c r="BK662" i="9"/>
  <c r="J662" i="9"/>
  <c r="BI659" i="9"/>
  <c r="BH659" i="9"/>
  <c r="BG659" i="9"/>
  <c r="BF659" i="9"/>
  <c r="BE659" i="9"/>
  <c r="T659" i="9"/>
  <c r="R659" i="9"/>
  <c r="P659" i="9"/>
  <c r="BK659" i="9"/>
  <c r="J659" i="9"/>
  <c r="BI656" i="9"/>
  <c r="BH656" i="9"/>
  <c r="BG656" i="9"/>
  <c r="BF656" i="9"/>
  <c r="BE656" i="9"/>
  <c r="T656" i="9"/>
  <c r="R656" i="9"/>
  <c r="P656" i="9"/>
  <c r="BK656" i="9"/>
  <c r="J656" i="9"/>
  <c r="BI653" i="9"/>
  <c r="BH653" i="9"/>
  <c r="BG653" i="9"/>
  <c r="BF653" i="9"/>
  <c r="BE653" i="9"/>
  <c r="T653" i="9"/>
  <c r="R653" i="9"/>
  <c r="P653" i="9"/>
  <c r="BK653" i="9"/>
  <c r="J653" i="9"/>
  <c r="BI650" i="9"/>
  <c r="BH650" i="9"/>
  <c r="BG650" i="9"/>
  <c r="BF650" i="9"/>
  <c r="BE650" i="9"/>
  <c r="T650" i="9"/>
  <c r="R650" i="9"/>
  <c r="P650" i="9"/>
  <c r="BK650" i="9"/>
  <c r="J650" i="9"/>
  <c r="BI647" i="9"/>
  <c r="BH647" i="9"/>
  <c r="BG647" i="9"/>
  <c r="BF647" i="9"/>
  <c r="BE647" i="9"/>
  <c r="T647" i="9"/>
  <c r="T645" i="9" s="1"/>
  <c r="R647" i="9"/>
  <c r="P647" i="9"/>
  <c r="BK647" i="9"/>
  <c r="J647" i="9"/>
  <c r="BI646" i="9"/>
  <c r="BH646" i="9"/>
  <c r="BG646" i="9"/>
  <c r="BF646" i="9"/>
  <c r="BE646" i="9"/>
  <c r="T646" i="9"/>
  <c r="R646" i="9"/>
  <c r="R645" i="9" s="1"/>
  <c r="P646" i="9"/>
  <c r="BK646" i="9"/>
  <c r="J646" i="9"/>
  <c r="BI633" i="9"/>
  <c r="BH633" i="9"/>
  <c r="BG633" i="9"/>
  <c r="BF633" i="9"/>
  <c r="T633" i="9"/>
  <c r="R633" i="9"/>
  <c r="P633" i="9"/>
  <c r="BK633" i="9"/>
  <c r="J633" i="9"/>
  <c r="BE633" i="9" s="1"/>
  <c r="BI628" i="9"/>
  <c r="BH628" i="9"/>
  <c r="BG628" i="9"/>
  <c r="BF628" i="9"/>
  <c r="T628" i="9"/>
  <c r="R628" i="9"/>
  <c r="P628" i="9"/>
  <c r="BK628" i="9"/>
  <c r="J628" i="9"/>
  <c r="BE628" i="9" s="1"/>
  <c r="BI624" i="9"/>
  <c r="BH624" i="9"/>
  <c r="BG624" i="9"/>
  <c r="BF624" i="9"/>
  <c r="T624" i="9"/>
  <c r="R624" i="9"/>
  <c r="P624" i="9"/>
  <c r="BK624" i="9"/>
  <c r="J624" i="9"/>
  <c r="BE624" i="9" s="1"/>
  <c r="BI620" i="9"/>
  <c r="BH620" i="9"/>
  <c r="BG620" i="9"/>
  <c r="BF620" i="9"/>
  <c r="T620" i="9"/>
  <c r="R620" i="9"/>
  <c r="P620" i="9"/>
  <c r="BK620" i="9"/>
  <c r="J620" i="9"/>
  <c r="BE620" i="9" s="1"/>
  <c r="BI616" i="9"/>
  <c r="BH616" i="9"/>
  <c r="BG616" i="9"/>
  <c r="BF616" i="9"/>
  <c r="T616" i="9"/>
  <c r="R616" i="9"/>
  <c r="P616" i="9"/>
  <c r="BK616" i="9"/>
  <c r="J616" i="9"/>
  <c r="BE616" i="9" s="1"/>
  <c r="BI613" i="9"/>
  <c r="BH613" i="9"/>
  <c r="BG613" i="9"/>
  <c r="BF613" i="9"/>
  <c r="T613" i="9"/>
  <c r="R613" i="9"/>
  <c r="P613" i="9"/>
  <c r="BK613" i="9"/>
  <c r="J613" i="9"/>
  <c r="BE613" i="9" s="1"/>
  <c r="BI609" i="9"/>
  <c r="BH609" i="9"/>
  <c r="BG609" i="9"/>
  <c r="BF609" i="9"/>
  <c r="T609" i="9"/>
  <c r="R609" i="9"/>
  <c r="P609" i="9"/>
  <c r="BK609" i="9"/>
  <c r="J609" i="9"/>
  <c r="BE609" i="9" s="1"/>
  <c r="BI605" i="9"/>
  <c r="BH605" i="9"/>
  <c r="BG605" i="9"/>
  <c r="BF605" i="9"/>
  <c r="T605" i="9"/>
  <c r="R605" i="9"/>
  <c r="P605" i="9"/>
  <c r="BK605" i="9"/>
  <c r="J605" i="9"/>
  <c r="BE605" i="9" s="1"/>
  <c r="BI600" i="9"/>
  <c r="BH600" i="9"/>
  <c r="BG600" i="9"/>
  <c r="BF600" i="9"/>
  <c r="T600" i="9"/>
  <c r="R600" i="9"/>
  <c r="P600" i="9"/>
  <c r="BK600" i="9"/>
  <c r="J600" i="9"/>
  <c r="BE600" i="9" s="1"/>
  <c r="BI596" i="9"/>
  <c r="BH596" i="9"/>
  <c r="BG596" i="9"/>
  <c r="BF596" i="9"/>
  <c r="T596" i="9"/>
  <c r="R596" i="9"/>
  <c r="P596" i="9"/>
  <c r="BK596" i="9"/>
  <c r="J596" i="9"/>
  <c r="BE596" i="9" s="1"/>
  <c r="BI592" i="9"/>
  <c r="BH592" i="9"/>
  <c r="BG592" i="9"/>
  <c r="BF592" i="9"/>
  <c r="T592" i="9"/>
  <c r="R592" i="9"/>
  <c r="P592" i="9"/>
  <c r="BK592" i="9"/>
  <c r="J592" i="9"/>
  <c r="BE592" i="9" s="1"/>
  <c r="BI586" i="9"/>
  <c r="BH586" i="9"/>
  <c r="BG586" i="9"/>
  <c r="BF586" i="9"/>
  <c r="T586" i="9"/>
  <c r="R586" i="9"/>
  <c r="P586" i="9"/>
  <c r="BK586" i="9"/>
  <c r="J586" i="9"/>
  <c r="BE586" i="9" s="1"/>
  <c r="BI581" i="9"/>
  <c r="BH581" i="9"/>
  <c r="BG581" i="9"/>
  <c r="BF581" i="9"/>
  <c r="T581" i="9"/>
  <c r="R581" i="9"/>
  <c r="P581" i="9"/>
  <c r="BK581" i="9"/>
  <c r="J581" i="9"/>
  <c r="BE581" i="9" s="1"/>
  <c r="BI577" i="9"/>
  <c r="BH577" i="9"/>
  <c r="BG577" i="9"/>
  <c r="BF577" i="9"/>
  <c r="T577" i="9"/>
  <c r="R577" i="9"/>
  <c r="P577" i="9"/>
  <c r="BK577" i="9"/>
  <c r="J577" i="9"/>
  <c r="BE577" i="9" s="1"/>
  <c r="BI571" i="9"/>
  <c r="BH571" i="9"/>
  <c r="BG571" i="9"/>
  <c r="BF571" i="9"/>
  <c r="T571" i="9"/>
  <c r="R571" i="9"/>
  <c r="P571" i="9"/>
  <c r="BK571" i="9"/>
  <c r="J571" i="9"/>
  <c r="BE571" i="9" s="1"/>
  <c r="BI566" i="9"/>
  <c r="BH566" i="9"/>
  <c r="BG566" i="9"/>
  <c r="BF566" i="9"/>
  <c r="T566" i="9"/>
  <c r="R566" i="9"/>
  <c r="P566" i="9"/>
  <c r="BK566" i="9"/>
  <c r="J566" i="9"/>
  <c r="BE566" i="9" s="1"/>
  <c r="BI560" i="9"/>
  <c r="BH560" i="9"/>
  <c r="BG560" i="9"/>
  <c r="BF560" i="9"/>
  <c r="BE560" i="9"/>
  <c r="T560" i="9"/>
  <c r="R560" i="9"/>
  <c r="P560" i="9"/>
  <c r="BK560" i="9"/>
  <c r="J560" i="9"/>
  <c r="BI552" i="9"/>
  <c r="BH552" i="9"/>
  <c r="BG552" i="9"/>
  <c r="BF552" i="9"/>
  <c r="T552" i="9"/>
  <c r="R552" i="9"/>
  <c r="P552" i="9"/>
  <c r="BK552" i="9"/>
  <c r="J552" i="9"/>
  <c r="BE552" i="9" s="1"/>
  <c r="BI549" i="9"/>
  <c r="BH549" i="9"/>
  <c r="BG549" i="9"/>
  <c r="BF549" i="9"/>
  <c r="BE549" i="9"/>
  <c r="T549" i="9"/>
  <c r="R549" i="9"/>
  <c r="P549" i="9"/>
  <c r="BK549" i="9"/>
  <c r="J549" i="9"/>
  <c r="BI548" i="9"/>
  <c r="BH548" i="9"/>
  <c r="BG548" i="9"/>
  <c r="BF548" i="9"/>
  <c r="T548" i="9"/>
  <c r="R548" i="9"/>
  <c r="P548" i="9"/>
  <c r="BK548" i="9"/>
  <c r="J548" i="9"/>
  <c r="BE548" i="9" s="1"/>
  <c r="BI547" i="9"/>
  <c r="BH547" i="9"/>
  <c r="BG547" i="9"/>
  <c r="BF547" i="9"/>
  <c r="BE547" i="9"/>
  <c r="T547" i="9"/>
  <c r="R547" i="9"/>
  <c r="P547" i="9"/>
  <c r="BK547" i="9"/>
  <c r="J547" i="9"/>
  <c r="BI544" i="9"/>
  <c r="BH544" i="9"/>
  <c r="BG544" i="9"/>
  <c r="BF544" i="9"/>
  <c r="T544" i="9"/>
  <c r="R544" i="9"/>
  <c r="P544" i="9"/>
  <c r="BK544" i="9"/>
  <c r="J544" i="9"/>
  <c r="BE544" i="9" s="1"/>
  <c r="BI541" i="9"/>
  <c r="BH541" i="9"/>
  <c r="BG541" i="9"/>
  <c r="BF541" i="9"/>
  <c r="T541" i="9"/>
  <c r="R541" i="9"/>
  <c r="P541" i="9"/>
  <c r="BK541" i="9"/>
  <c r="J541" i="9"/>
  <c r="BE541" i="9" s="1"/>
  <c r="BI536" i="9"/>
  <c r="BH536" i="9"/>
  <c r="BG536" i="9"/>
  <c r="BF536" i="9"/>
  <c r="T536" i="9"/>
  <c r="R536" i="9"/>
  <c r="P536" i="9"/>
  <c r="BK536" i="9"/>
  <c r="J536" i="9"/>
  <c r="BE536" i="9" s="1"/>
  <c r="BI519" i="9"/>
  <c r="BH519" i="9"/>
  <c r="BG519" i="9"/>
  <c r="BF519" i="9"/>
  <c r="BE519" i="9"/>
  <c r="T519" i="9"/>
  <c r="R519" i="9"/>
  <c r="P519" i="9"/>
  <c r="BK519" i="9"/>
  <c r="J519" i="9"/>
  <c r="BI516" i="9"/>
  <c r="BH516" i="9"/>
  <c r="BG516" i="9"/>
  <c r="BF516" i="9"/>
  <c r="T516" i="9"/>
  <c r="R516" i="9"/>
  <c r="P516" i="9"/>
  <c r="BK516" i="9"/>
  <c r="J516" i="9"/>
  <c r="BE516" i="9" s="1"/>
  <c r="BI512" i="9"/>
  <c r="BH512" i="9"/>
  <c r="BG512" i="9"/>
  <c r="BF512" i="9"/>
  <c r="BE512" i="9"/>
  <c r="T512" i="9"/>
  <c r="R512" i="9"/>
  <c r="P512" i="9"/>
  <c r="BK512" i="9"/>
  <c r="J512" i="9"/>
  <c r="BI509" i="9"/>
  <c r="BH509" i="9"/>
  <c r="BG509" i="9"/>
  <c r="BF509" i="9"/>
  <c r="T509" i="9"/>
  <c r="R509" i="9"/>
  <c r="P509" i="9"/>
  <c r="BK509" i="9"/>
  <c r="J509" i="9"/>
  <c r="BE509" i="9" s="1"/>
  <c r="BI506" i="9"/>
  <c r="BH506" i="9"/>
  <c r="BG506" i="9"/>
  <c r="BF506" i="9"/>
  <c r="BE506" i="9"/>
  <c r="T506" i="9"/>
  <c r="R506" i="9"/>
  <c r="P506" i="9"/>
  <c r="BK506" i="9"/>
  <c r="J506" i="9"/>
  <c r="BI503" i="9"/>
  <c r="BH503" i="9"/>
  <c r="BG503" i="9"/>
  <c r="BF503" i="9"/>
  <c r="T503" i="9"/>
  <c r="R503" i="9"/>
  <c r="P503" i="9"/>
  <c r="BK503" i="9"/>
  <c r="J503" i="9"/>
  <c r="BE503" i="9" s="1"/>
  <c r="BI500" i="9"/>
  <c r="BH500" i="9"/>
  <c r="BG500" i="9"/>
  <c r="BF500" i="9"/>
  <c r="T500" i="9"/>
  <c r="R500" i="9"/>
  <c r="P500" i="9"/>
  <c r="BK500" i="9"/>
  <c r="J500" i="9"/>
  <c r="BE500" i="9" s="1"/>
  <c r="BI499" i="9"/>
  <c r="BH499" i="9"/>
  <c r="BG499" i="9"/>
  <c r="BF499" i="9"/>
  <c r="T499" i="9"/>
  <c r="R499" i="9"/>
  <c r="P499" i="9"/>
  <c r="BK499" i="9"/>
  <c r="J499" i="9"/>
  <c r="BE499" i="9" s="1"/>
  <c r="BI493" i="9"/>
  <c r="BH493" i="9"/>
  <c r="BG493" i="9"/>
  <c r="BF493" i="9"/>
  <c r="BE493" i="9"/>
  <c r="T493" i="9"/>
  <c r="R493" i="9"/>
  <c r="P493" i="9"/>
  <c r="BK493" i="9"/>
  <c r="J493" i="9"/>
  <c r="BI490" i="9"/>
  <c r="BH490" i="9"/>
  <c r="BG490" i="9"/>
  <c r="BF490" i="9"/>
  <c r="T490" i="9"/>
  <c r="R490" i="9"/>
  <c r="P490" i="9"/>
  <c r="BK490" i="9"/>
  <c r="J490" i="9"/>
  <c r="BE490" i="9" s="1"/>
  <c r="BI486" i="9"/>
  <c r="BH486" i="9"/>
  <c r="BG486" i="9"/>
  <c r="BF486" i="9"/>
  <c r="BE486" i="9"/>
  <c r="T486" i="9"/>
  <c r="R486" i="9"/>
  <c r="P486" i="9"/>
  <c r="BK486" i="9"/>
  <c r="J486" i="9"/>
  <c r="BI482" i="9"/>
  <c r="BH482" i="9"/>
  <c r="BG482" i="9"/>
  <c r="BF482" i="9"/>
  <c r="T482" i="9"/>
  <c r="R482" i="9"/>
  <c r="P482" i="9"/>
  <c r="BK482" i="9"/>
  <c r="J482" i="9"/>
  <c r="BE482" i="9" s="1"/>
  <c r="BI476" i="9"/>
  <c r="BH476" i="9"/>
  <c r="BG476" i="9"/>
  <c r="BF476" i="9"/>
  <c r="BE476" i="9"/>
  <c r="T476" i="9"/>
  <c r="R476" i="9"/>
  <c r="P476" i="9"/>
  <c r="BK476" i="9"/>
  <c r="J476" i="9"/>
  <c r="BI472" i="9"/>
  <c r="BH472" i="9"/>
  <c r="BG472" i="9"/>
  <c r="BF472" i="9"/>
  <c r="T472" i="9"/>
  <c r="R472" i="9"/>
  <c r="P472" i="9"/>
  <c r="BK472" i="9"/>
  <c r="J472" i="9"/>
  <c r="BE472" i="9" s="1"/>
  <c r="BI471" i="9"/>
  <c r="BH471" i="9"/>
  <c r="BG471" i="9"/>
  <c r="BF471" i="9"/>
  <c r="T471" i="9"/>
  <c r="R471" i="9"/>
  <c r="P471" i="9"/>
  <c r="BK471" i="9"/>
  <c r="J471" i="9"/>
  <c r="BE471" i="9" s="1"/>
  <c r="BI470" i="9"/>
  <c r="BH470" i="9"/>
  <c r="BG470" i="9"/>
  <c r="BF470" i="9"/>
  <c r="BE470" i="9"/>
  <c r="T470" i="9"/>
  <c r="R470" i="9"/>
  <c r="P470" i="9"/>
  <c r="BK470" i="9"/>
  <c r="J470" i="9"/>
  <c r="BI469" i="9"/>
  <c r="BH469" i="9"/>
  <c r="BG469" i="9"/>
  <c r="BF469" i="9"/>
  <c r="T469" i="9"/>
  <c r="R469" i="9"/>
  <c r="P469" i="9"/>
  <c r="BK469" i="9"/>
  <c r="J469" i="9"/>
  <c r="BE469" i="9" s="1"/>
  <c r="BI468" i="9"/>
  <c r="BH468" i="9"/>
  <c r="BG468" i="9"/>
  <c r="BF468" i="9"/>
  <c r="BE468" i="9"/>
  <c r="T468" i="9"/>
  <c r="R468" i="9"/>
  <c r="P468" i="9"/>
  <c r="BK468" i="9"/>
  <c r="J468" i="9"/>
  <c r="BI467" i="9"/>
  <c r="BH467" i="9"/>
  <c r="BG467" i="9"/>
  <c r="BF467" i="9"/>
  <c r="T467" i="9"/>
  <c r="R467" i="9"/>
  <c r="P467" i="9"/>
  <c r="BK467" i="9"/>
  <c r="J467" i="9"/>
  <c r="BE467" i="9" s="1"/>
  <c r="BI466" i="9"/>
  <c r="BH466" i="9"/>
  <c r="BG466" i="9"/>
  <c r="BF466" i="9"/>
  <c r="BE466" i="9"/>
  <c r="T466" i="9"/>
  <c r="R466" i="9"/>
  <c r="P466" i="9"/>
  <c r="BK466" i="9"/>
  <c r="J466" i="9"/>
  <c r="BI465" i="9"/>
  <c r="BH465" i="9"/>
  <c r="BG465" i="9"/>
  <c r="BF465" i="9"/>
  <c r="T465" i="9"/>
  <c r="R465" i="9"/>
  <c r="P465" i="9"/>
  <c r="BK465" i="9"/>
  <c r="J465" i="9"/>
  <c r="BE465" i="9" s="1"/>
  <c r="BI464" i="9"/>
  <c r="BH464" i="9"/>
  <c r="BG464" i="9"/>
  <c r="BF464" i="9"/>
  <c r="BE464" i="9"/>
  <c r="T464" i="9"/>
  <c r="R464" i="9"/>
  <c r="P464" i="9"/>
  <c r="BK464" i="9"/>
  <c r="J464" i="9"/>
  <c r="BI463" i="9"/>
  <c r="BH463" i="9"/>
  <c r="BG463" i="9"/>
  <c r="BF463" i="9"/>
  <c r="T463" i="9"/>
  <c r="R463" i="9"/>
  <c r="P463" i="9"/>
  <c r="BK463" i="9"/>
  <c r="J463" i="9"/>
  <c r="BE463" i="9" s="1"/>
  <c r="BI457" i="9"/>
  <c r="BH457" i="9"/>
  <c r="BG457" i="9"/>
  <c r="BF457" i="9"/>
  <c r="BE457" i="9"/>
  <c r="T457" i="9"/>
  <c r="R457" i="9"/>
  <c r="P457" i="9"/>
  <c r="BK457" i="9"/>
  <c r="J457" i="9"/>
  <c r="BI456" i="9"/>
  <c r="BH456" i="9"/>
  <c r="BG456" i="9"/>
  <c r="BF456" i="9"/>
  <c r="T456" i="9"/>
  <c r="R456" i="9"/>
  <c r="R449" i="9" s="1"/>
  <c r="P456" i="9"/>
  <c r="BK456" i="9"/>
  <c r="J456" i="9"/>
  <c r="BE456" i="9" s="1"/>
  <c r="BI450" i="9"/>
  <c r="BH450" i="9"/>
  <c r="BG450" i="9"/>
  <c r="BF450" i="9"/>
  <c r="BE450" i="9"/>
  <c r="T450" i="9"/>
  <c r="R450" i="9"/>
  <c r="P450" i="9"/>
  <c r="P449" i="9" s="1"/>
  <c r="BK450" i="9"/>
  <c r="J450" i="9"/>
  <c r="BI448" i="9"/>
  <c r="BH448" i="9"/>
  <c r="BG448" i="9"/>
  <c r="BF448" i="9"/>
  <c r="BE448" i="9"/>
  <c r="T448" i="9"/>
  <c r="R448" i="9"/>
  <c r="P448" i="9"/>
  <c r="BK448" i="9"/>
  <c r="J448" i="9"/>
  <c r="BI447" i="9"/>
  <c r="BH447" i="9"/>
  <c r="BG447" i="9"/>
  <c r="BF447" i="9"/>
  <c r="BE447" i="9"/>
  <c r="T447" i="9"/>
  <c r="R447" i="9"/>
  <c r="P447" i="9"/>
  <c r="BK447" i="9"/>
  <c r="J447" i="9"/>
  <c r="BI446" i="9"/>
  <c r="BH446" i="9"/>
  <c r="BG446" i="9"/>
  <c r="BF446" i="9"/>
  <c r="BE446" i="9"/>
  <c r="T446" i="9"/>
  <c r="R446" i="9"/>
  <c r="P446" i="9"/>
  <c r="BK446" i="9"/>
  <c r="J446" i="9"/>
  <c r="BI445" i="9"/>
  <c r="BH445" i="9"/>
  <c r="BG445" i="9"/>
  <c r="BF445" i="9"/>
  <c r="BE445" i="9"/>
  <c r="T445" i="9"/>
  <c r="R445" i="9"/>
  <c r="P445" i="9"/>
  <c r="BK445" i="9"/>
  <c r="J445" i="9"/>
  <c r="BI444" i="9"/>
  <c r="BH444" i="9"/>
  <c r="BG444" i="9"/>
  <c r="BF444" i="9"/>
  <c r="BE444" i="9"/>
  <c r="T444" i="9"/>
  <c r="R444" i="9"/>
  <c r="P444" i="9"/>
  <c r="BK444" i="9"/>
  <c r="J444" i="9"/>
  <c r="BI443" i="9"/>
  <c r="BH443" i="9"/>
  <c r="BG443" i="9"/>
  <c r="BF443" i="9"/>
  <c r="BE443" i="9"/>
  <c r="T443" i="9"/>
  <c r="R443" i="9"/>
  <c r="P443" i="9"/>
  <c r="BK443" i="9"/>
  <c r="J443" i="9"/>
  <c r="BI442" i="9"/>
  <c r="BH442" i="9"/>
  <c r="BG442" i="9"/>
  <c r="BF442" i="9"/>
  <c r="BE442" i="9"/>
  <c r="T442" i="9"/>
  <c r="R442" i="9"/>
  <c r="P442" i="9"/>
  <c r="BK442" i="9"/>
  <c r="J442" i="9"/>
  <c r="BI441" i="9"/>
  <c r="BH441" i="9"/>
  <c r="BG441" i="9"/>
  <c r="BF441" i="9"/>
  <c r="BE441" i="9"/>
  <c r="T441" i="9"/>
  <c r="R441" i="9"/>
  <c r="P441" i="9"/>
  <c r="BK441" i="9"/>
  <c r="J441" i="9"/>
  <c r="BI440" i="9"/>
  <c r="BH440" i="9"/>
  <c r="BG440" i="9"/>
  <c r="BF440" i="9"/>
  <c r="BE440" i="9"/>
  <c r="T440" i="9"/>
  <c r="R440" i="9"/>
  <c r="P440" i="9"/>
  <c r="BK440" i="9"/>
  <c r="J440" i="9"/>
  <c r="BI439" i="9"/>
  <c r="BH439" i="9"/>
  <c r="BG439" i="9"/>
  <c r="BF439" i="9"/>
  <c r="BE439" i="9"/>
  <c r="T439" i="9"/>
  <c r="R439" i="9"/>
  <c r="P439" i="9"/>
  <c r="BK439" i="9"/>
  <c r="J439" i="9"/>
  <c r="BI438" i="9"/>
  <c r="BH438" i="9"/>
  <c r="BG438" i="9"/>
  <c r="BF438" i="9"/>
  <c r="BE438" i="9"/>
  <c r="T438" i="9"/>
  <c r="T437" i="9" s="1"/>
  <c r="R438" i="9"/>
  <c r="P438" i="9"/>
  <c r="BK438" i="9"/>
  <c r="BK437" i="9" s="1"/>
  <c r="J437" i="9" s="1"/>
  <c r="J61" i="9" s="1"/>
  <c r="J438" i="9"/>
  <c r="BI433" i="9"/>
  <c r="BH433" i="9"/>
  <c r="BG433" i="9"/>
  <c r="BF433" i="9"/>
  <c r="T433" i="9"/>
  <c r="R433" i="9"/>
  <c r="P433" i="9"/>
  <c r="BK433" i="9"/>
  <c r="J433" i="9"/>
  <c r="BE433" i="9" s="1"/>
  <c r="BI425" i="9"/>
  <c r="BH425" i="9"/>
  <c r="BG425" i="9"/>
  <c r="BF425" i="9"/>
  <c r="BE425" i="9"/>
  <c r="T425" i="9"/>
  <c r="R425" i="9"/>
  <c r="P425" i="9"/>
  <c r="BK425" i="9"/>
  <c r="J425" i="9"/>
  <c r="BI421" i="9"/>
  <c r="BH421" i="9"/>
  <c r="BG421" i="9"/>
  <c r="BF421" i="9"/>
  <c r="T421" i="9"/>
  <c r="R421" i="9"/>
  <c r="P421" i="9"/>
  <c r="BK421" i="9"/>
  <c r="J421" i="9"/>
  <c r="BE421" i="9" s="1"/>
  <c r="BI417" i="9"/>
  <c r="BH417" i="9"/>
  <c r="BG417" i="9"/>
  <c r="BF417" i="9"/>
  <c r="BE417" i="9"/>
  <c r="T417" i="9"/>
  <c r="R417" i="9"/>
  <c r="P417" i="9"/>
  <c r="BK417" i="9"/>
  <c r="J417" i="9"/>
  <c r="BI405" i="9"/>
  <c r="BH405" i="9"/>
  <c r="BG405" i="9"/>
  <c r="BF405" i="9"/>
  <c r="T405" i="9"/>
  <c r="R405" i="9"/>
  <c r="P405" i="9"/>
  <c r="BK405" i="9"/>
  <c r="J405" i="9"/>
  <c r="BE405" i="9" s="1"/>
  <c r="BI395" i="9"/>
  <c r="BH395" i="9"/>
  <c r="BG395" i="9"/>
  <c r="BF395" i="9"/>
  <c r="BE395" i="9"/>
  <c r="T395" i="9"/>
  <c r="R395" i="9"/>
  <c r="P395" i="9"/>
  <c r="BK395" i="9"/>
  <c r="J395" i="9"/>
  <c r="BI386" i="9"/>
  <c r="BH386" i="9"/>
  <c r="BG386" i="9"/>
  <c r="BF386" i="9"/>
  <c r="T386" i="9"/>
  <c r="R386" i="9"/>
  <c r="P386" i="9"/>
  <c r="BK386" i="9"/>
  <c r="J386" i="9"/>
  <c r="BE386" i="9" s="1"/>
  <c r="BI377" i="9"/>
  <c r="BH377" i="9"/>
  <c r="BG377" i="9"/>
  <c r="BF377" i="9"/>
  <c r="BE377" i="9"/>
  <c r="T377" i="9"/>
  <c r="R377" i="9"/>
  <c r="P377" i="9"/>
  <c r="BK377" i="9"/>
  <c r="J377" i="9"/>
  <c r="BI371" i="9"/>
  <c r="BH371" i="9"/>
  <c r="BG371" i="9"/>
  <c r="BF371" i="9"/>
  <c r="T371" i="9"/>
  <c r="R371" i="9"/>
  <c r="P371" i="9"/>
  <c r="BK371" i="9"/>
  <c r="J371" i="9"/>
  <c r="BE371" i="9" s="1"/>
  <c r="BI367" i="9"/>
  <c r="BH367" i="9"/>
  <c r="BG367" i="9"/>
  <c r="BF367" i="9"/>
  <c r="BE367" i="9"/>
  <c r="T367" i="9"/>
  <c r="R367" i="9"/>
  <c r="P367" i="9"/>
  <c r="BK367" i="9"/>
  <c r="J367" i="9"/>
  <c r="BI361" i="9"/>
  <c r="BH361" i="9"/>
  <c r="BG361" i="9"/>
  <c r="BF361" i="9"/>
  <c r="T361" i="9"/>
  <c r="R361" i="9"/>
  <c r="P361" i="9"/>
  <c r="BK361" i="9"/>
  <c r="J361" i="9"/>
  <c r="BE361" i="9" s="1"/>
  <c r="BI355" i="9"/>
  <c r="BH355" i="9"/>
  <c r="BG355" i="9"/>
  <c r="BF355" i="9"/>
  <c r="BE355" i="9"/>
  <c r="T355" i="9"/>
  <c r="R355" i="9"/>
  <c r="P355" i="9"/>
  <c r="BK355" i="9"/>
  <c r="J355" i="9"/>
  <c r="BI346" i="9"/>
  <c r="BH346" i="9"/>
  <c r="BG346" i="9"/>
  <c r="BF346" i="9"/>
  <c r="T346" i="9"/>
  <c r="R346" i="9"/>
  <c r="P346" i="9"/>
  <c r="BK346" i="9"/>
  <c r="J346" i="9"/>
  <c r="BE346" i="9" s="1"/>
  <c r="BI342" i="9"/>
  <c r="BH342" i="9"/>
  <c r="BG342" i="9"/>
  <c r="BF342" i="9"/>
  <c r="BE342" i="9"/>
  <c r="T342" i="9"/>
  <c r="R342" i="9"/>
  <c r="P342" i="9"/>
  <c r="BK342" i="9"/>
  <c r="J342" i="9"/>
  <c r="BI333" i="9"/>
  <c r="BH333" i="9"/>
  <c r="BG333" i="9"/>
  <c r="BF333" i="9"/>
  <c r="T333" i="9"/>
  <c r="R333" i="9"/>
  <c r="P333" i="9"/>
  <c r="BK333" i="9"/>
  <c r="J333" i="9"/>
  <c r="BE333" i="9" s="1"/>
  <c r="BI327" i="9"/>
  <c r="BH327" i="9"/>
  <c r="BG327" i="9"/>
  <c r="BF327" i="9"/>
  <c r="BE327" i="9"/>
  <c r="T327" i="9"/>
  <c r="R327" i="9"/>
  <c r="P327" i="9"/>
  <c r="BK327" i="9"/>
  <c r="J327" i="9"/>
  <c r="BI319" i="9"/>
  <c r="BH319" i="9"/>
  <c r="BG319" i="9"/>
  <c r="BF319" i="9"/>
  <c r="T319" i="9"/>
  <c r="T318" i="9" s="1"/>
  <c r="R319" i="9"/>
  <c r="R318" i="9" s="1"/>
  <c r="P319" i="9"/>
  <c r="BK319" i="9"/>
  <c r="J319" i="9"/>
  <c r="BE319" i="9" s="1"/>
  <c r="BI315" i="9"/>
  <c r="BH315" i="9"/>
  <c r="BG315" i="9"/>
  <c r="BF315" i="9"/>
  <c r="BE315" i="9"/>
  <c r="T315" i="9"/>
  <c r="R315" i="9"/>
  <c r="P315" i="9"/>
  <c r="BK315" i="9"/>
  <c r="J315" i="9"/>
  <c r="BI312" i="9"/>
  <c r="BH312" i="9"/>
  <c r="BG312" i="9"/>
  <c r="BF312" i="9"/>
  <c r="BE312" i="9"/>
  <c r="T312" i="9"/>
  <c r="R312" i="9"/>
  <c r="P312" i="9"/>
  <c r="BK312" i="9"/>
  <c r="J312" i="9"/>
  <c r="BI309" i="9"/>
  <c r="BH309" i="9"/>
  <c r="BG309" i="9"/>
  <c r="BF309" i="9"/>
  <c r="BE309" i="9"/>
  <c r="T309" i="9"/>
  <c r="R309" i="9"/>
  <c r="P309" i="9"/>
  <c r="BK309" i="9"/>
  <c r="J309" i="9"/>
  <c r="BI304" i="9"/>
  <c r="BH304" i="9"/>
  <c r="BG304" i="9"/>
  <c r="BF304" i="9"/>
  <c r="BE304" i="9"/>
  <c r="T304" i="9"/>
  <c r="R304" i="9"/>
  <c r="P304" i="9"/>
  <c r="BK304" i="9"/>
  <c r="J304" i="9"/>
  <c r="BI301" i="9"/>
  <c r="BH301" i="9"/>
  <c r="BG301" i="9"/>
  <c r="BF301" i="9"/>
  <c r="BE301" i="9"/>
  <c r="T301" i="9"/>
  <c r="R301" i="9"/>
  <c r="P301" i="9"/>
  <c r="BK301" i="9"/>
  <c r="J301" i="9"/>
  <c r="BI298" i="9"/>
  <c r="BH298" i="9"/>
  <c r="BG298" i="9"/>
  <c r="BF298" i="9"/>
  <c r="BE298" i="9"/>
  <c r="T298" i="9"/>
  <c r="R298" i="9"/>
  <c r="P298" i="9"/>
  <c r="BK298" i="9"/>
  <c r="J298" i="9"/>
  <c r="BI294" i="9"/>
  <c r="BH294" i="9"/>
  <c r="BG294" i="9"/>
  <c r="BF294" i="9"/>
  <c r="BE294" i="9"/>
  <c r="T294" i="9"/>
  <c r="R294" i="9"/>
  <c r="P294" i="9"/>
  <c r="BK294" i="9"/>
  <c r="J294" i="9"/>
  <c r="BI290" i="9"/>
  <c r="BH290" i="9"/>
  <c r="BG290" i="9"/>
  <c r="BF290" i="9"/>
  <c r="BE290" i="9"/>
  <c r="T290" i="9"/>
  <c r="R290" i="9"/>
  <c r="P290" i="9"/>
  <c r="BK290" i="9"/>
  <c r="J290" i="9"/>
  <c r="BI286" i="9"/>
  <c r="BH286" i="9"/>
  <c r="BG286" i="9"/>
  <c r="BF286" i="9"/>
  <c r="BE286" i="9"/>
  <c r="T286" i="9"/>
  <c r="R286" i="9"/>
  <c r="R285" i="9" s="1"/>
  <c r="P286" i="9"/>
  <c r="P285" i="9" s="1"/>
  <c r="BK286" i="9"/>
  <c r="J286" i="9"/>
  <c r="BI284" i="9"/>
  <c r="BH284" i="9"/>
  <c r="BG284" i="9"/>
  <c r="BF284" i="9"/>
  <c r="BE284" i="9"/>
  <c r="T284" i="9"/>
  <c r="R284" i="9"/>
  <c r="P284" i="9"/>
  <c r="BK284" i="9"/>
  <c r="J284" i="9"/>
  <c r="BI283" i="9"/>
  <c r="BH283" i="9"/>
  <c r="BG283" i="9"/>
  <c r="BF283" i="9"/>
  <c r="T283" i="9"/>
  <c r="R283" i="9"/>
  <c r="P283" i="9"/>
  <c r="BK283" i="9"/>
  <c r="J283" i="9"/>
  <c r="BE283" i="9" s="1"/>
  <c r="BI282" i="9"/>
  <c r="BH282" i="9"/>
  <c r="BG282" i="9"/>
  <c r="BF282" i="9"/>
  <c r="BE282" i="9"/>
  <c r="T282" i="9"/>
  <c r="R282" i="9"/>
  <c r="P282" i="9"/>
  <c r="BK282" i="9"/>
  <c r="J282" i="9"/>
  <c r="BI281" i="9"/>
  <c r="BH281" i="9"/>
  <c r="BG281" i="9"/>
  <c r="BF281" i="9"/>
  <c r="T281" i="9"/>
  <c r="R281" i="9"/>
  <c r="P281" i="9"/>
  <c r="BK281" i="9"/>
  <c r="J281" i="9"/>
  <c r="BE281" i="9" s="1"/>
  <c r="BI280" i="9"/>
  <c r="BH280" i="9"/>
  <c r="BG280" i="9"/>
  <c r="BF280" i="9"/>
  <c r="BE280" i="9"/>
  <c r="T280" i="9"/>
  <c r="R280" i="9"/>
  <c r="P280" i="9"/>
  <c r="BK280" i="9"/>
  <c r="J280" i="9"/>
  <c r="BI279" i="9"/>
  <c r="BH279" i="9"/>
  <c r="BG279" i="9"/>
  <c r="BF279" i="9"/>
  <c r="T279" i="9"/>
  <c r="R279" i="9"/>
  <c r="P279" i="9"/>
  <c r="BK279" i="9"/>
  <c r="J279" i="9"/>
  <c r="BE279" i="9" s="1"/>
  <c r="BI278" i="9"/>
  <c r="BH278" i="9"/>
  <c r="BG278" i="9"/>
  <c r="BF278" i="9"/>
  <c r="BE278" i="9"/>
  <c r="T278" i="9"/>
  <c r="R278" i="9"/>
  <c r="P278" i="9"/>
  <c r="BK278" i="9"/>
  <c r="J278" i="9"/>
  <c r="BI277" i="9"/>
  <c r="BH277" i="9"/>
  <c r="BG277" i="9"/>
  <c r="BF277" i="9"/>
  <c r="T277" i="9"/>
  <c r="R277" i="9"/>
  <c r="P277" i="9"/>
  <c r="BK277" i="9"/>
  <c r="J277" i="9"/>
  <c r="BE277" i="9" s="1"/>
  <c r="BI274" i="9"/>
  <c r="BH274" i="9"/>
  <c r="BG274" i="9"/>
  <c r="BF274" i="9"/>
  <c r="BE274" i="9"/>
  <c r="T274" i="9"/>
  <c r="R274" i="9"/>
  <c r="P274" i="9"/>
  <c r="BK274" i="9"/>
  <c r="J274" i="9"/>
  <c r="BI267" i="9"/>
  <c r="BH267" i="9"/>
  <c r="BG267" i="9"/>
  <c r="BF267" i="9"/>
  <c r="T267" i="9"/>
  <c r="R267" i="9"/>
  <c r="P267" i="9"/>
  <c r="BK267" i="9"/>
  <c r="J267" i="9"/>
  <c r="BE267" i="9" s="1"/>
  <c r="BI263" i="9"/>
  <c r="BH263" i="9"/>
  <c r="BG263" i="9"/>
  <c r="BF263" i="9"/>
  <c r="BE263" i="9"/>
  <c r="T263" i="9"/>
  <c r="R263" i="9"/>
  <c r="P263" i="9"/>
  <c r="BK263" i="9"/>
  <c r="J263" i="9"/>
  <c r="BI259" i="9"/>
  <c r="BH259" i="9"/>
  <c r="BG259" i="9"/>
  <c r="BF259" i="9"/>
  <c r="T259" i="9"/>
  <c r="R259" i="9"/>
  <c r="P259" i="9"/>
  <c r="BK259" i="9"/>
  <c r="J259" i="9"/>
  <c r="BE259" i="9" s="1"/>
  <c r="BI254" i="9"/>
  <c r="BH254" i="9"/>
  <c r="BG254" i="9"/>
  <c r="BF254" i="9"/>
  <c r="BE254" i="9"/>
  <c r="T254" i="9"/>
  <c r="R254" i="9"/>
  <c r="P254" i="9"/>
  <c r="BK254" i="9"/>
  <c r="J254" i="9"/>
  <c r="BI251" i="9"/>
  <c r="BH251" i="9"/>
  <c r="BG251" i="9"/>
  <c r="BF251" i="9"/>
  <c r="T251" i="9"/>
  <c r="R251" i="9"/>
  <c r="P251" i="9"/>
  <c r="BK251" i="9"/>
  <c r="J251" i="9"/>
  <c r="BE251" i="9" s="1"/>
  <c r="BI244" i="9"/>
  <c r="BH244" i="9"/>
  <c r="BG244" i="9"/>
  <c r="BF244" i="9"/>
  <c r="BE244" i="9"/>
  <c r="T244" i="9"/>
  <c r="R244" i="9"/>
  <c r="P244" i="9"/>
  <c r="BK244" i="9"/>
  <c r="J244" i="9"/>
  <c r="BI241" i="9"/>
  <c r="BH241" i="9"/>
  <c r="BG241" i="9"/>
  <c r="BF241" i="9"/>
  <c r="T241" i="9"/>
  <c r="R241" i="9"/>
  <c r="P241" i="9"/>
  <c r="BK241" i="9"/>
  <c r="J241" i="9"/>
  <c r="BE241" i="9" s="1"/>
  <c r="BI237" i="9"/>
  <c r="BH237" i="9"/>
  <c r="BG237" i="9"/>
  <c r="BF237" i="9"/>
  <c r="BE237" i="9"/>
  <c r="T237" i="9"/>
  <c r="R237" i="9"/>
  <c r="P237" i="9"/>
  <c r="BK237" i="9"/>
  <c r="J237" i="9"/>
  <c r="BI234" i="9"/>
  <c r="BH234" i="9"/>
  <c r="BG234" i="9"/>
  <c r="BF234" i="9"/>
  <c r="T234" i="9"/>
  <c r="R234" i="9"/>
  <c r="P234" i="9"/>
  <c r="BK234" i="9"/>
  <c r="J234" i="9"/>
  <c r="BE234" i="9" s="1"/>
  <c r="BI230" i="9"/>
  <c r="BH230" i="9"/>
  <c r="BG230" i="9"/>
  <c r="BF230" i="9"/>
  <c r="BE230" i="9"/>
  <c r="T230" i="9"/>
  <c r="R230" i="9"/>
  <c r="P230" i="9"/>
  <c r="BK230" i="9"/>
  <c r="J230" i="9"/>
  <c r="BI226" i="9"/>
  <c r="BH226" i="9"/>
  <c r="BG226" i="9"/>
  <c r="BF226" i="9"/>
  <c r="T226" i="9"/>
  <c r="R226" i="9"/>
  <c r="P226" i="9"/>
  <c r="BK226" i="9"/>
  <c r="J226" i="9"/>
  <c r="BE226" i="9" s="1"/>
  <c r="BI225" i="9"/>
  <c r="BH225" i="9"/>
  <c r="BG225" i="9"/>
  <c r="BF225" i="9"/>
  <c r="BE225" i="9"/>
  <c r="T225" i="9"/>
  <c r="R225" i="9"/>
  <c r="P225" i="9"/>
  <c r="BK225" i="9"/>
  <c r="J225" i="9"/>
  <c r="BI224" i="9"/>
  <c r="BH224" i="9"/>
  <c r="BG224" i="9"/>
  <c r="BF224" i="9"/>
  <c r="T224" i="9"/>
  <c r="R224" i="9"/>
  <c r="P224" i="9"/>
  <c r="BK224" i="9"/>
  <c r="J224" i="9"/>
  <c r="BE224" i="9" s="1"/>
  <c r="BI220" i="9"/>
  <c r="BH220" i="9"/>
  <c r="BG220" i="9"/>
  <c r="BF220" i="9"/>
  <c r="BE220" i="9"/>
  <c r="T220" i="9"/>
  <c r="R220" i="9"/>
  <c r="P220" i="9"/>
  <c r="BK220" i="9"/>
  <c r="J220" i="9"/>
  <c r="BI216" i="9"/>
  <c r="BH216" i="9"/>
  <c r="BG216" i="9"/>
  <c r="BF216" i="9"/>
  <c r="T216" i="9"/>
  <c r="R216" i="9"/>
  <c r="P216" i="9"/>
  <c r="BK216" i="9"/>
  <c r="J216" i="9"/>
  <c r="BE216" i="9" s="1"/>
  <c r="BI212" i="9"/>
  <c r="BH212" i="9"/>
  <c r="BG212" i="9"/>
  <c r="BF212" i="9"/>
  <c r="BE212" i="9"/>
  <c r="T212" i="9"/>
  <c r="R212" i="9"/>
  <c r="P212" i="9"/>
  <c r="BK212" i="9"/>
  <c r="J212" i="9"/>
  <c r="BI208" i="9"/>
  <c r="BH208" i="9"/>
  <c r="BG208" i="9"/>
  <c r="BF208" i="9"/>
  <c r="T208" i="9"/>
  <c r="R208" i="9"/>
  <c r="P208" i="9"/>
  <c r="BK208" i="9"/>
  <c r="J208" i="9"/>
  <c r="BE208" i="9" s="1"/>
  <c r="BI205" i="9"/>
  <c r="BH205" i="9"/>
  <c r="BG205" i="9"/>
  <c r="BF205" i="9"/>
  <c r="BE205" i="9"/>
  <c r="T205" i="9"/>
  <c r="R205" i="9"/>
  <c r="P205" i="9"/>
  <c r="BK205" i="9"/>
  <c r="J205" i="9"/>
  <c r="BI202" i="9"/>
  <c r="BH202" i="9"/>
  <c r="BG202" i="9"/>
  <c r="BF202" i="9"/>
  <c r="T202" i="9"/>
  <c r="R202" i="9"/>
  <c r="P202" i="9"/>
  <c r="BK202" i="9"/>
  <c r="J202" i="9"/>
  <c r="BE202" i="9" s="1"/>
  <c r="BI198" i="9"/>
  <c r="BH198" i="9"/>
  <c r="BG198" i="9"/>
  <c r="BF198" i="9"/>
  <c r="BE198" i="9"/>
  <c r="T198" i="9"/>
  <c r="R198" i="9"/>
  <c r="P198" i="9"/>
  <c r="BK198" i="9"/>
  <c r="J198" i="9"/>
  <c r="BI195" i="9"/>
  <c r="BH195" i="9"/>
  <c r="BG195" i="9"/>
  <c r="BF195" i="9"/>
  <c r="T195" i="9"/>
  <c r="R195" i="9"/>
  <c r="P195" i="9"/>
  <c r="BK195" i="9"/>
  <c r="J195" i="9"/>
  <c r="BE195" i="9" s="1"/>
  <c r="BI191" i="9"/>
  <c r="BH191" i="9"/>
  <c r="BG191" i="9"/>
  <c r="BF191" i="9"/>
  <c r="BE191" i="9"/>
  <c r="T191" i="9"/>
  <c r="R191" i="9"/>
  <c r="P191" i="9"/>
  <c r="BK191" i="9"/>
  <c r="J191" i="9"/>
  <c r="BI188" i="9"/>
  <c r="BH188" i="9"/>
  <c r="BG188" i="9"/>
  <c r="BF188" i="9"/>
  <c r="T188" i="9"/>
  <c r="R188" i="9"/>
  <c r="P188" i="9"/>
  <c r="BK188" i="9"/>
  <c r="J188" i="9"/>
  <c r="BE188" i="9" s="1"/>
  <c r="BI184" i="9"/>
  <c r="BH184" i="9"/>
  <c r="BG184" i="9"/>
  <c r="BF184" i="9"/>
  <c r="BE184" i="9"/>
  <c r="T184" i="9"/>
  <c r="R184" i="9"/>
  <c r="P184" i="9"/>
  <c r="BK184" i="9"/>
  <c r="J184" i="9"/>
  <c r="BI181" i="9"/>
  <c r="BH181" i="9"/>
  <c r="BG181" i="9"/>
  <c r="BF181" i="9"/>
  <c r="T181" i="9"/>
  <c r="R181" i="9"/>
  <c r="P181" i="9"/>
  <c r="BK181" i="9"/>
  <c r="J181" i="9"/>
  <c r="BE181" i="9" s="1"/>
  <c r="BI177" i="9"/>
  <c r="BH177" i="9"/>
  <c r="BG177" i="9"/>
  <c r="BF177" i="9"/>
  <c r="BE177" i="9"/>
  <c r="T177" i="9"/>
  <c r="R177" i="9"/>
  <c r="P177" i="9"/>
  <c r="BK177" i="9"/>
  <c r="J177" i="9"/>
  <c r="BI173" i="9"/>
  <c r="BH173" i="9"/>
  <c r="BG173" i="9"/>
  <c r="BF173" i="9"/>
  <c r="T173" i="9"/>
  <c r="R173" i="9"/>
  <c r="P173" i="9"/>
  <c r="BK173" i="9"/>
  <c r="J173" i="9"/>
  <c r="BE173" i="9" s="1"/>
  <c r="BI170" i="9"/>
  <c r="BH170" i="9"/>
  <c r="BG170" i="9"/>
  <c r="BF170" i="9"/>
  <c r="BE170" i="9"/>
  <c r="T170" i="9"/>
  <c r="R170" i="9"/>
  <c r="P170" i="9"/>
  <c r="BK170" i="9"/>
  <c r="J170" i="9"/>
  <c r="BI155" i="9"/>
  <c r="BH155" i="9"/>
  <c r="BG155" i="9"/>
  <c r="BF155" i="9"/>
  <c r="T155" i="9"/>
  <c r="R155" i="9"/>
  <c r="P155" i="9"/>
  <c r="BK155" i="9"/>
  <c r="J155" i="9"/>
  <c r="BE155" i="9" s="1"/>
  <c r="BI149" i="9"/>
  <c r="BH149" i="9"/>
  <c r="BG149" i="9"/>
  <c r="BF149" i="9"/>
  <c r="BE149" i="9"/>
  <c r="T149" i="9"/>
  <c r="R149" i="9"/>
  <c r="P149" i="9"/>
  <c r="BK149" i="9"/>
  <c r="J149" i="9"/>
  <c r="BI146" i="9"/>
  <c r="BH146" i="9"/>
  <c r="BG146" i="9"/>
  <c r="BF146" i="9"/>
  <c r="T146" i="9"/>
  <c r="R146" i="9"/>
  <c r="P146" i="9"/>
  <c r="BK146" i="9"/>
  <c r="J146" i="9"/>
  <c r="BE146" i="9" s="1"/>
  <c r="BI142" i="9"/>
  <c r="BH142" i="9"/>
  <c r="BG142" i="9"/>
  <c r="BF142" i="9"/>
  <c r="BE142" i="9"/>
  <c r="T142" i="9"/>
  <c r="R142" i="9"/>
  <c r="P142" i="9"/>
  <c r="BK142" i="9"/>
  <c r="J142" i="9"/>
  <c r="BI138" i="9"/>
  <c r="BH138" i="9"/>
  <c r="BG138" i="9"/>
  <c r="BF138" i="9"/>
  <c r="T138" i="9"/>
  <c r="R138" i="9"/>
  <c r="P138" i="9"/>
  <c r="BK138" i="9"/>
  <c r="J138" i="9"/>
  <c r="BE138" i="9" s="1"/>
  <c r="BI130" i="9"/>
  <c r="BH130" i="9"/>
  <c r="BG130" i="9"/>
  <c r="BF130" i="9"/>
  <c r="BE130" i="9"/>
  <c r="T130" i="9"/>
  <c r="R130" i="9"/>
  <c r="P130" i="9"/>
  <c r="BK130" i="9"/>
  <c r="J130" i="9"/>
  <c r="BI126" i="9"/>
  <c r="BH126" i="9"/>
  <c r="BG126" i="9"/>
  <c r="BF126" i="9"/>
  <c r="T126" i="9"/>
  <c r="R126" i="9"/>
  <c r="P126" i="9"/>
  <c r="BK126" i="9"/>
  <c r="J126" i="9"/>
  <c r="BE126" i="9" s="1"/>
  <c r="BI122" i="9"/>
  <c r="BH122" i="9"/>
  <c r="BG122" i="9"/>
  <c r="BF122" i="9"/>
  <c r="BE122" i="9"/>
  <c r="T122" i="9"/>
  <c r="R122" i="9"/>
  <c r="P122" i="9"/>
  <c r="BK122" i="9"/>
  <c r="J122" i="9"/>
  <c r="BI114" i="9"/>
  <c r="BH114" i="9"/>
  <c r="BG114" i="9"/>
  <c r="BF114" i="9"/>
  <c r="T114" i="9"/>
  <c r="R114" i="9"/>
  <c r="P114" i="9"/>
  <c r="BK114" i="9"/>
  <c r="J114" i="9"/>
  <c r="BE114" i="9" s="1"/>
  <c r="BI110" i="9"/>
  <c r="BH110" i="9"/>
  <c r="BG110" i="9"/>
  <c r="BF110" i="9"/>
  <c r="BE110" i="9"/>
  <c r="T110" i="9"/>
  <c r="R110" i="9"/>
  <c r="P110" i="9"/>
  <c r="BK110" i="9"/>
  <c r="J110" i="9"/>
  <c r="BI107" i="9"/>
  <c r="BH107" i="9"/>
  <c r="BG107" i="9"/>
  <c r="BF107" i="9"/>
  <c r="T107" i="9"/>
  <c r="R107" i="9"/>
  <c r="P107" i="9"/>
  <c r="BK107" i="9"/>
  <c r="J107" i="9"/>
  <c r="BE107" i="9" s="1"/>
  <c r="BI102" i="9"/>
  <c r="BH102" i="9"/>
  <c r="BG102" i="9"/>
  <c r="BF102" i="9"/>
  <c r="BE102" i="9"/>
  <c r="T102" i="9"/>
  <c r="R102" i="9"/>
  <c r="P102" i="9"/>
  <c r="BK102" i="9"/>
  <c r="J102" i="9"/>
  <c r="BI90" i="9"/>
  <c r="BH90" i="9"/>
  <c r="F33" i="9" s="1"/>
  <c r="BC59" i="1" s="1"/>
  <c r="BG90" i="9"/>
  <c r="F32" i="9" s="1"/>
  <c r="BB59" i="1" s="1"/>
  <c r="BF90" i="9"/>
  <c r="T90" i="9"/>
  <c r="T89" i="9" s="1"/>
  <c r="R90" i="9"/>
  <c r="R89" i="9" s="1"/>
  <c r="P90" i="9"/>
  <c r="BK90" i="9"/>
  <c r="J90" i="9"/>
  <c r="BE90" i="9" s="1"/>
  <c r="J83" i="9"/>
  <c r="F83" i="9"/>
  <c r="F81" i="9"/>
  <c r="E79" i="9"/>
  <c r="E77" i="9"/>
  <c r="J51" i="9"/>
  <c r="F51" i="9"/>
  <c r="F49" i="9"/>
  <c r="E47" i="9"/>
  <c r="E45" i="9"/>
  <c r="J18" i="9"/>
  <c r="E18" i="9"/>
  <c r="F52" i="9" s="1"/>
  <c r="J17" i="9"/>
  <c r="J12" i="9"/>
  <c r="J49" i="9" s="1"/>
  <c r="E7" i="9"/>
  <c r="AY58" i="1"/>
  <c r="AX58" i="1"/>
  <c r="BI1264" i="8"/>
  <c r="BH1264" i="8"/>
  <c r="BG1264" i="8"/>
  <c r="BF1264" i="8"/>
  <c r="BE1264" i="8"/>
  <c r="T1264" i="8"/>
  <c r="R1264" i="8"/>
  <c r="P1264" i="8"/>
  <c r="BK1264" i="8"/>
  <c r="J1264" i="8"/>
  <c r="BI1261" i="8"/>
  <c r="BH1261" i="8"/>
  <c r="BG1261" i="8"/>
  <c r="BF1261" i="8"/>
  <c r="T1261" i="8"/>
  <c r="R1261" i="8"/>
  <c r="P1261" i="8"/>
  <c r="BK1261" i="8"/>
  <c r="J1261" i="8"/>
  <c r="BE1261" i="8" s="1"/>
  <c r="BI1258" i="8"/>
  <c r="BH1258" i="8"/>
  <c r="BG1258" i="8"/>
  <c r="BF1258" i="8"/>
  <c r="BE1258" i="8"/>
  <c r="T1258" i="8"/>
  <c r="R1258" i="8"/>
  <c r="P1258" i="8"/>
  <c r="BK1258" i="8"/>
  <c r="J1258" i="8"/>
  <c r="BI1255" i="8"/>
  <c r="BH1255" i="8"/>
  <c r="BG1255" i="8"/>
  <c r="BF1255" i="8"/>
  <c r="T1255" i="8"/>
  <c r="R1255" i="8"/>
  <c r="P1255" i="8"/>
  <c r="BK1255" i="8"/>
  <c r="J1255" i="8"/>
  <c r="BE1255" i="8" s="1"/>
  <c r="BI1252" i="8"/>
  <c r="BH1252" i="8"/>
  <c r="BG1252" i="8"/>
  <c r="BF1252" i="8"/>
  <c r="BE1252" i="8"/>
  <c r="T1252" i="8"/>
  <c r="R1252" i="8"/>
  <c r="P1252" i="8"/>
  <c r="BK1252" i="8"/>
  <c r="J1252" i="8"/>
  <c r="BI1251" i="8"/>
  <c r="BH1251" i="8"/>
  <c r="BG1251" i="8"/>
  <c r="BF1251" i="8"/>
  <c r="T1251" i="8"/>
  <c r="R1251" i="8"/>
  <c r="P1251" i="8"/>
  <c r="BK1251" i="8"/>
  <c r="J1251" i="8"/>
  <c r="BE1251" i="8" s="1"/>
  <c r="BI1250" i="8"/>
  <c r="BH1250" i="8"/>
  <c r="BG1250" i="8"/>
  <c r="BF1250" i="8"/>
  <c r="BE1250" i="8"/>
  <c r="T1250" i="8"/>
  <c r="R1250" i="8"/>
  <c r="P1250" i="8"/>
  <c r="BK1250" i="8"/>
  <c r="J1250" i="8"/>
  <c r="BI1249" i="8"/>
  <c r="BH1249" i="8"/>
  <c r="BG1249" i="8"/>
  <c r="BF1249" i="8"/>
  <c r="T1249" i="8"/>
  <c r="R1249" i="8"/>
  <c r="P1249" i="8"/>
  <c r="BK1249" i="8"/>
  <c r="J1249" i="8"/>
  <c r="BE1249" i="8" s="1"/>
  <c r="BI1248" i="8"/>
  <c r="BH1248" i="8"/>
  <c r="BG1248" i="8"/>
  <c r="BF1248" i="8"/>
  <c r="BE1248" i="8"/>
  <c r="T1248" i="8"/>
  <c r="R1248" i="8"/>
  <c r="P1248" i="8"/>
  <c r="BK1248" i="8"/>
  <c r="J1248" i="8"/>
  <c r="BI1247" i="8"/>
  <c r="BH1247" i="8"/>
  <c r="BG1247" i="8"/>
  <c r="BF1247" i="8"/>
  <c r="T1247" i="8"/>
  <c r="R1247" i="8"/>
  <c r="P1247" i="8"/>
  <c r="BK1247" i="8"/>
  <c r="J1247" i="8"/>
  <c r="BE1247" i="8" s="1"/>
  <c r="BI1246" i="8"/>
  <c r="BH1246" i="8"/>
  <c r="BG1246" i="8"/>
  <c r="BF1246" i="8"/>
  <c r="BE1246" i="8"/>
  <c r="T1246" i="8"/>
  <c r="T1245" i="8" s="1"/>
  <c r="R1246" i="8"/>
  <c r="R1245" i="8" s="1"/>
  <c r="P1246" i="8"/>
  <c r="P1245" i="8" s="1"/>
  <c r="BK1246" i="8"/>
  <c r="BK1245" i="8" s="1"/>
  <c r="J1245" i="8" s="1"/>
  <c r="J70" i="8" s="1"/>
  <c r="J1246" i="8"/>
  <c r="BI1242" i="8"/>
  <c r="BH1242" i="8"/>
  <c r="BG1242" i="8"/>
  <c r="BF1242" i="8"/>
  <c r="BE1242" i="8"/>
  <c r="T1242" i="8"/>
  <c r="T1241" i="8" s="1"/>
  <c r="R1242" i="8"/>
  <c r="R1241" i="8" s="1"/>
  <c r="P1242" i="8"/>
  <c r="P1241" i="8" s="1"/>
  <c r="BK1242" i="8"/>
  <c r="BK1241" i="8" s="1"/>
  <c r="J1241" i="8" s="1"/>
  <c r="J69" i="8" s="1"/>
  <c r="J1242" i="8"/>
  <c r="BI1238" i="8"/>
  <c r="BH1238" i="8"/>
  <c r="BG1238" i="8"/>
  <c r="BF1238" i="8"/>
  <c r="T1238" i="8"/>
  <c r="T1237" i="8" s="1"/>
  <c r="T1236" i="8" s="1"/>
  <c r="R1238" i="8"/>
  <c r="R1237" i="8" s="1"/>
  <c r="P1238" i="8"/>
  <c r="P1237" i="8" s="1"/>
  <c r="P1236" i="8" s="1"/>
  <c r="BK1238" i="8"/>
  <c r="BK1237" i="8" s="1"/>
  <c r="J1238" i="8"/>
  <c r="BE1238" i="8" s="1"/>
  <c r="BI1235" i="8"/>
  <c r="BH1235" i="8"/>
  <c r="BG1235" i="8"/>
  <c r="BF1235" i="8"/>
  <c r="T1235" i="8"/>
  <c r="T1234" i="8" s="1"/>
  <c r="R1235" i="8"/>
  <c r="R1234" i="8" s="1"/>
  <c r="P1235" i="8"/>
  <c r="P1234" i="8" s="1"/>
  <c r="BK1235" i="8"/>
  <c r="BK1234" i="8" s="1"/>
  <c r="J1234" i="8" s="1"/>
  <c r="J66" i="8" s="1"/>
  <c r="J1235" i="8"/>
  <c r="BE1235" i="8" s="1"/>
  <c r="BI1231" i="8"/>
  <c r="BH1231" i="8"/>
  <c r="BG1231" i="8"/>
  <c r="BF1231" i="8"/>
  <c r="T1231" i="8"/>
  <c r="R1231" i="8"/>
  <c r="P1231" i="8"/>
  <c r="BK1231" i="8"/>
  <c r="J1231" i="8"/>
  <c r="BE1231" i="8" s="1"/>
  <c r="BI1228" i="8"/>
  <c r="BH1228" i="8"/>
  <c r="BG1228" i="8"/>
  <c r="BF1228" i="8"/>
  <c r="BE1228" i="8"/>
  <c r="T1228" i="8"/>
  <c r="R1228" i="8"/>
  <c r="P1228" i="8"/>
  <c r="BK1228" i="8"/>
  <c r="J1228" i="8"/>
  <c r="BI1225" i="8"/>
  <c r="BH1225" i="8"/>
  <c r="BG1225" i="8"/>
  <c r="BF1225" i="8"/>
  <c r="T1225" i="8"/>
  <c r="R1225" i="8"/>
  <c r="P1225" i="8"/>
  <c r="BK1225" i="8"/>
  <c r="J1225" i="8"/>
  <c r="BE1225" i="8" s="1"/>
  <c r="BI1222" i="8"/>
  <c r="BH1222" i="8"/>
  <c r="BG1222" i="8"/>
  <c r="BF1222" i="8"/>
  <c r="BE1222" i="8"/>
  <c r="T1222" i="8"/>
  <c r="R1222" i="8"/>
  <c r="P1222" i="8"/>
  <c r="BK1222" i="8"/>
  <c r="J1222" i="8"/>
  <c r="BI1217" i="8"/>
  <c r="BH1217" i="8"/>
  <c r="BG1217" i="8"/>
  <c r="BF1217" i="8"/>
  <c r="T1217" i="8"/>
  <c r="R1217" i="8"/>
  <c r="P1217" i="8"/>
  <c r="BK1217" i="8"/>
  <c r="J1217" i="8"/>
  <c r="BE1217" i="8" s="1"/>
  <c r="BI1214" i="8"/>
  <c r="BH1214" i="8"/>
  <c r="BG1214" i="8"/>
  <c r="BF1214" i="8"/>
  <c r="BE1214" i="8"/>
  <c r="T1214" i="8"/>
  <c r="R1214" i="8"/>
  <c r="P1214" i="8"/>
  <c r="BK1214" i="8"/>
  <c r="J1214" i="8"/>
  <c r="BI1211" i="8"/>
  <c r="BH1211" i="8"/>
  <c r="BG1211" i="8"/>
  <c r="BF1211" i="8"/>
  <c r="T1211" i="8"/>
  <c r="T1210" i="8" s="1"/>
  <c r="R1211" i="8"/>
  <c r="R1210" i="8" s="1"/>
  <c r="P1211" i="8"/>
  <c r="P1210" i="8" s="1"/>
  <c r="BK1211" i="8"/>
  <c r="BK1210" i="8" s="1"/>
  <c r="J1210" i="8" s="1"/>
  <c r="J65" i="8" s="1"/>
  <c r="J1211" i="8"/>
  <c r="BE1211" i="8" s="1"/>
  <c r="BI1206" i="8"/>
  <c r="BH1206" i="8"/>
  <c r="BG1206" i="8"/>
  <c r="BF1206" i="8"/>
  <c r="T1206" i="8"/>
  <c r="R1206" i="8"/>
  <c r="P1206" i="8"/>
  <c r="BK1206" i="8"/>
  <c r="J1206" i="8"/>
  <c r="BE1206" i="8" s="1"/>
  <c r="BI1201" i="8"/>
  <c r="BH1201" i="8"/>
  <c r="BG1201" i="8"/>
  <c r="BF1201" i="8"/>
  <c r="T1201" i="8"/>
  <c r="R1201" i="8"/>
  <c r="P1201" i="8"/>
  <c r="BK1201" i="8"/>
  <c r="J1201" i="8"/>
  <c r="BE1201" i="8" s="1"/>
  <c r="BI1170" i="8"/>
  <c r="BH1170" i="8"/>
  <c r="BG1170" i="8"/>
  <c r="BF1170" i="8"/>
  <c r="BE1170" i="8"/>
  <c r="T1170" i="8"/>
  <c r="R1170" i="8"/>
  <c r="P1170" i="8"/>
  <c r="BK1170" i="8"/>
  <c r="J1170" i="8"/>
  <c r="BI1167" i="8"/>
  <c r="BH1167" i="8"/>
  <c r="BG1167" i="8"/>
  <c r="BF1167" i="8"/>
  <c r="T1167" i="8"/>
  <c r="R1167" i="8"/>
  <c r="P1167" i="8"/>
  <c r="BK1167" i="8"/>
  <c r="J1167" i="8"/>
  <c r="BE1167" i="8" s="1"/>
  <c r="BI1162" i="8"/>
  <c r="BH1162" i="8"/>
  <c r="BG1162" i="8"/>
  <c r="BF1162" i="8"/>
  <c r="BE1162" i="8"/>
  <c r="T1162" i="8"/>
  <c r="R1162" i="8"/>
  <c r="P1162" i="8"/>
  <c r="BK1162" i="8"/>
  <c r="J1162" i="8"/>
  <c r="BI1158" i="8"/>
  <c r="BH1158" i="8"/>
  <c r="BG1158" i="8"/>
  <c r="BF1158" i="8"/>
  <c r="T1158" i="8"/>
  <c r="R1158" i="8"/>
  <c r="P1158" i="8"/>
  <c r="BK1158" i="8"/>
  <c r="J1158" i="8"/>
  <c r="BE1158" i="8" s="1"/>
  <c r="BI1157" i="8"/>
  <c r="BH1157" i="8"/>
  <c r="BG1157" i="8"/>
  <c r="BF1157" i="8"/>
  <c r="BE1157" i="8"/>
  <c r="T1157" i="8"/>
  <c r="R1157" i="8"/>
  <c r="P1157" i="8"/>
  <c r="BK1157" i="8"/>
  <c r="J1157" i="8"/>
  <c r="BI1156" i="8"/>
  <c r="BH1156" i="8"/>
  <c r="BG1156" i="8"/>
  <c r="BF1156" i="8"/>
  <c r="T1156" i="8"/>
  <c r="R1156" i="8"/>
  <c r="P1156" i="8"/>
  <c r="BK1156" i="8"/>
  <c r="J1156" i="8"/>
  <c r="BE1156" i="8" s="1"/>
  <c r="BI1155" i="8"/>
  <c r="BH1155" i="8"/>
  <c r="BG1155" i="8"/>
  <c r="BF1155" i="8"/>
  <c r="BE1155" i="8"/>
  <c r="T1155" i="8"/>
  <c r="R1155" i="8"/>
  <c r="P1155" i="8"/>
  <c r="BK1155" i="8"/>
  <c r="J1155" i="8"/>
  <c r="BI1151" i="8"/>
  <c r="BH1151" i="8"/>
  <c r="BG1151" i="8"/>
  <c r="BF1151" i="8"/>
  <c r="T1151" i="8"/>
  <c r="R1151" i="8"/>
  <c r="P1151" i="8"/>
  <c r="BK1151" i="8"/>
  <c r="J1151" i="8"/>
  <c r="BE1151" i="8" s="1"/>
  <c r="BI1150" i="8"/>
  <c r="BH1150" i="8"/>
  <c r="BG1150" i="8"/>
  <c r="BF1150" i="8"/>
  <c r="BE1150" i="8"/>
  <c r="T1150" i="8"/>
  <c r="R1150" i="8"/>
  <c r="P1150" i="8"/>
  <c r="BK1150" i="8"/>
  <c r="J1150" i="8"/>
  <c r="BI1149" i="8"/>
  <c r="BH1149" i="8"/>
  <c r="BG1149" i="8"/>
  <c r="BF1149" i="8"/>
  <c r="T1149" i="8"/>
  <c r="R1149" i="8"/>
  <c r="P1149" i="8"/>
  <c r="BK1149" i="8"/>
  <c r="J1149" i="8"/>
  <c r="BE1149" i="8" s="1"/>
  <c r="BI1148" i="8"/>
  <c r="BH1148" i="8"/>
  <c r="BG1148" i="8"/>
  <c r="BF1148" i="8"/>
  <c r="BE1148" i="8"/>
  <c r="T1148" i="8"/>
  <c r="R1148" i="8"/>
  <c r="P1148" i="8"/>
  <c r="BK1148" i="8"/>
  <c r="J1148" i="8"/>
  <c r="BI1147" i="8"/>
  <c r="BH1147" i="8"/>
  <c r="BG1147" i="8"/>
  <c r="BF1147" i="8"/>
  <c r="BE1147" i="8"/>
  <c r="T1147" i="8"/>
  <c r="R1147" i="8"/>
  <c r="P1147" i="8"/>
  <c r="BK1147" i="8"/>
  <c r="J1147" i="8"/>
  <c r="BI1146" i="8"/>
  <c r="BH1146" i="8"/>
  <c r="BG1146" i="8"/>
  <c r="BF1146" i="8"/>
  <c r="BE1146" i="8"/>
  <c r="T1146" i="8"/>
  <c r="R1146" i="8"/>
  <c r="P1146" i="8"/>
  <c r="BK1146" i="8"/>
  <c r="J1146" i="8"/>
  <c r="BI1145" i="8"/>
  <c r="BH1145" i="8"/>
  <c r="BG1145" i="8"/>
  <c r="BF1145" i="8"/>
  <c r="BE1145" i="8"/>
  <c r="T1145" i="8"/>
  <c r="R1145" i="8"/>
  <c r="P1145" i="8"/>
  <c r="BK1145" i="8"/>
  <c r="J1145" i="8"/>
  <c r="BI1144" i="8"/>
  <c r="BH1144" i="8"/>
  <c r="BG1144" i="8"/>
  <c r="BF1144" i="8"/>
  <c r="BE1144" i="8"/>
  <c r="T1144" i="8"/>
  <c r="R1144" i="8"/>
  <c r="P1144" i="8"/>
  <c r="BK1144" i="8"/>
  <c r="J1144" i="8"/>
  <c r="BI1140" i="8"/>
  <c r="BH1140" i="8"/>
  <c r="BG1140" i="8"/>
  <c r="BF1140" i="8"/>
  <c r="BE1140" i="8"/>
  <c r="T1140" i="8"/>
  <c r="R1140" i="8"/>
  <c r="P1140" i="8"/>
  <c r="BK1140" i="8"/>
  <c r="J1140" i="8"/>
  <c r="BI1136" i="8"/>
  <c r="BH1136" i="8"/>
  <c r="BG1136" i="8"/>
  <c r="BF1136" i="8"/>
  <c r="BE1136" i="8"/>
  <c r="T1136" i="8"/>
  <c r="R1136" i="8"/>
  <c r="P1136" i="8"/>
  <c r="BK1136" i="8"/>
  <c r="J1136" i="8"/>
  <c r="BI1132" i="8"/>
  <c r="BH1132" i="8"/>
  <c r="BG1132" i="8"/>
  <c r="BF1132" i="8"/>
  <c r="BE1132" i="8"/>
  <c r="T1132" i="8"/>
  <c r="R1132" i="8"/>
  <c r="P1132" i="8"/>
  <c r="BK1132" i="8"/>
  <c r="J1132" i="8"/>
  <c r="BI1127" i="8"/>
  <c r="BH1127" i="8"/>
  <c r="BG1127" i="8"/>
  <c r="BF1127" i="8"/>
  <c r="BE1127" i="8"/>
  <c r="T1127" i="8"/>
  <c r="R1127" i="8"/>
  <c r="P1127" i="8"/>
  <c r="BK1127" i="8"/>
  <c r="J1127" i="8"/>
  <c r="BI1123" i="8"/>
  <c r="BH1123" i="8"/>
  <c r="BG1123" i="8"/>
  <c r="BF1123" i="8"/>
  <c r="BE1123" i="8"/>
  <c r="T1123" i="8"/>
  <c r="R1123" i="8"/>
  <c r="P1123" i="8"/>
  <c r="BK1123" i="8"/>
  <c r="J1123" i="8"/>
  <c r="BI1119" i="8"/>
  <c r="BH1119" i="8"/>
  <c r="BG1119" i="8"/>
  <c r="BF1119" i="8"/>
  <c r="BE1119" i="8"/>
  <c r="T1119" i="8"/>
  <c r="R1119" i="8"/>
  <c r="P1119" i="8"/>
  <c r="BK1119" i="8"/>
  <c r="J1119" i="8"/>
  <c r="BI1113" i="8"/>
  <c r="BH1113" i="8"/>
  <c r="BG1113" i="8"/>
  <c r="BF1113" i="8"/>
  <c r="BE1113" i="8"/>
  <c r="T1113" i="8"/>
  <c r="R1113" i="8"/>
  <c r="P1113" i="8"/>
  <c r="BK1113" i="8"/>
  <c r="J1113" i="8"/>
  <c r="BI1105" i="8"/>
  <c r="BH1105" i="8"/>
  <c r="BG1105" i="8"/>
  <c r="BF1105" i="8"/>
  <c r="BE1105" i="8"/>
  <c r="T1105" i="8"/>
  <c r="R1105" i="8"/>
  <c r="P1105" i="8"/>
  <c r="BK1105" i="8"/>
  <c r="J1105" i="8"/>
  <c r="BI1099" i="8"/>
  <c r="BH1099" i="8"/>
  <c r="BG1099" i="8"/>
  <c r="BF1099" i="8"/>
  <c r="BE1099" i="8"/>
  <c r="T1099" i="8"/>
  <c r="R1099" i="8"/>
  <c r="P1099" i="8"/>
  <c r="BK1099" i="8"/>
  <c r="J1099" i="8"/>
  <c r="BI1098" i="8"/>
  <c r="BH1098" i="8"/>
  <c r="BG1098" i="8"/>
  <c r="BF1098" i="8"/>
  <c r="BE1098" i="8"/>
  <c r="T1098" i="8"/>
  <c r="R1098" i="8"/>
  <c r="P1098" i="8"/>
  <c r="BK1098" i="8"/>
  <c r="J1098" i="8"/>
  <c r="BI1094" i="8"/>
  <c r="BH1094" i="8"/>
  <c r="BG1094" i="8"/>
  <c r="BF1094" i="8"/>
  <c r="BE1094" i="8"/>
  <c r="T1094" i="8"/>
  <c r="R1094" i="8"/>
  <c r="P1094" i="8"/>
  <c r="BK1094" i="8"/>
  <c r="J1094" i="8"/>
  <c r="BI1090" i="8"/>
  <c r="BH1090" i="8"/>
  <c r="BG1090" i="8"/>
  <c r="BF1090" i="8"/>
  <c r="BE1090" i="8"/>
  <c r="T1090" i="8"/>
  <c r="R1090" i="8"/>
  <c r="P1090" i="8"/>
  <c r="BK1090" i="8"/>
  <c r="J1090" i="8"/>
  <c r="BI1089" i="8"/>
  <c r="BH1089" i="8"/>
  <c r="BG1089" i="8"/>
  <c r="BF1089" i="8"/>
  <c r="BE1089" i="8"/>
  <c r="T1089" i="8"/>
  <c r="R1089" i="8"/>
  <c r="P1089" i="8"/>
  <c r="BK1089" i="8"/>
  <c r="J1089" i="8"/>
  <c r="BI1088" i="8"/>
  <c r="BH1088" i="8"/>
  <c r="BG1088" i="8"/>
  <c r="BF1088" i="8"/>
  <c r="BE1088" i="8"/>
  <c r="T1088" i="8"/>
  <c r="R1088" i="8"/>
  <c r="P1088" i="8"/>
  <c r="BK1088" i="8"/>
  <c r="J1088" i="8"/>
  <c r="BI1087" i="8"/>
  <c r="BH1087" i="8"/>
  <c r="BG1087" i="8"/>
  <c r="BF1087" i="8"/>
  <c r="BE1087" i="8"/>
  <c r="T1087" i="8"/>
  <c r="R1087" i="8"/>
  <c r="P1087" i="8"/>
  <c r="BK1087" i="8"/>
  <c r="J1087" i="8"/>
  <c r="BI1086" i="8"/>
  <c r="BH1086" i="8"/>
  <c r="BG1086" i="8"/>
  <c r="BF1086" i="8"/>
  <c r="BE1086" i="8"/>
  <c r="T1086" i="8"/>
  <c r="R1086" i="8"/>
  <c r="P1086" i="8"/>
  <c r="BK1086" i="8"/>
  <c r="J1086" i="8"/>
  <c r="BI1085" i="8"/>
  <c r="BH1085" i="8"/>
  <c r="BG1085" i="8"/>
  <c r="BF1085" i="8"/>
  <c r="BE1085" i="8"/>
  <c r="T1085" i="8"/>
  <c r="R1085" i="8"/>
  <c r="P1085" i="8"/>
  <c r="BK1085" i="8"/>
  <c r="J1085" i="8"/>
  <c r="BI1084" i="8"/>
  <c r="BH1084" i="8"/>
  <c r="BG1084" i="8"/>
  <c r="BF1084" i="8"/>
  <c r="BE1084" i="8"/>
  <c r="T1084" i="8"/>
  <c r="R1084" i="8"/>
  <c r="P1084" i="8"/>
  <c r="BK1084" i="8"/>
  <c r="J1084" i="8"/>
  <c r="BI1081" i="8"/>
  <c r="BH1081" i="8"/>
  <c r="BG1081" i="8"/>
  <c r="BF1081" i="8"/>
  <c r="BE1081" i="8"/>
  <c r="T1081" i="8"/>
  <c r="R1081" i="8"/>
  <c r="P1081" i="8"/>
  <c r="BK1081" i="8"/>
  <c r="J1081" i="8"/>
  <c r="BI1076" i="8"/>
  <c r="BH1076" i="8"/>
  <c r="BG1076" i="8"/>
  <c r="BF1076" i="8"/>
  <c r="BE1076" i="8"/>
  <c r="T1076" i="8"/>
  <c r="R1076" i="8"/>
  <c r="P1076" i="8"/>
  <c r="BK1076" i="8"/>
  <c r="J1076" i="8"/>
  <c r="BI1034" i="8"/>
  <c r="BH1034" i="8"/>
  <c r="BG1034" i="8"/>
  <c r="BF1034" i="8"/>
  <c r="BE1034" i="8"/>
  <c r="T1034" i="8"/>
  <c r="R1034" i="8"/>
  <c r="P1034" i="8"/>
  <c r="BK1034" i="8"/>
  <c r="J1034" i="8"/>
  <c r="BI1031" i="8"/>
  <c r="BH1031" i="8"/>
  <c r="BG1031" i="8"/>
  <c r="BF1031" i="8"/>
  <c r="BE1031" i="8"/>
  <c r="T1031" i="8"/>
  <c r="R1031" i="8"/>
  <c r="P1031" i="8"/>
  <c r="BK1031" i="8"/>
  <c r="J1031" i="8"/>
  <c r="BI1027" i="8"/>
  <c r="BH1027" i="8"/>
  <c r="BG1027" i="8"/>
  <c r="BF1027" i="8"/>
  <c r="BE1027" i="8"/>
  <c r="T1027" i="8"/>
  <c r="R1027" i="8"/>
  <c r="P1027" i="8"/>
  <c r="BK1027" i="8"/>
  <c r="J1027" i="8"/>
  <c r="BI1024" i="8"/>
  <c r="BH1024" i="8"/>
  <c r="BG1024" i="8"/>
  <c r="BF1024" i="8"/>
  <c r="BE1024" i="8"/>
  <c r="T1024" i="8"/>
  <c r="R1024" i="8"/>
  <c r="P1024" i="8"/>
  <c r="BK1024" i="8"/>
  <c r="J1024" i="8"/>
  <c r="BI1020" i="8"/>
  <c r="BH1020" i="8"/>
  <c r="BG1020" i="8"/>
  <c r="BF1020" i="8"/>
  <c r="BE1020" i="8"/>
  <c r="T1020" i="8"/>
  <c r="R1020" i="8"/>
  <c r="P1020" i="8"/>
  <c r="BK1020" i="8"/>
  <c r="J1020" i="8"/>
  <c r="BI1017" i="8"/>
  <c r="BH1017" i="8"/>
  <c r="BG1017" i="8"/>
  <c r="BF1017" i="8"/>
  <c r="BE1017" i="8"/>
  <c r="T1017" i="8"/>
  <c r="R1017" i="8"/>
  <c r="P1017" i="8"/>
  <c r="BK1017" i="8"/>
  <c r="J1017" i="8"/>
  <c r="BI1014" i="8"/>
  <c r="BH1014" i="8"/>
  <c r="BG1014" i="8"/>
  <c r="BF1014" i="8"/>
  <c r="BE1014" i="8"/>
  <c r="T1014" i="8"/>
  <c r="R1014" i="8"/>
  <c r="P1014" i="8"/>
  <c r="BK1014" i="8"/>
  <c r="J1014" i="8"/>
  <c r="BI1011" i="8"/>
  <c r="BH1011" i="8"/>
  <c r="BG1011" i="8"/>
  <c r="BF1011" i="8"/>
  <c r="BE1011" i="8"/>
  <c r="T1011" i="8"/>
  <c r="R1011" i="8"/>
  <c r="P1011" i="8"/>
  <c r="BK1011" i="8"/>
  <c r="J1011" i="8"/>
  <c r="BI1010" i="8"/>
  <c r="BH1010" i="8"/>
  <c r="BG1010" i="8"/>
  <c r="BF1010" i="8"/>
  <c r="BE1010" i="8"/>
  <c r="T1010" i="8"/>
  <c r="R1010" i="8"/>
  <c r="P1010" i="8"/>
  <c r="BK1010" i="8"/>
  <c r="J1010" i="8"/>
  <c r="BI1009" i="8"/>
  <c r="BH1009" i="8"/>
  <c r="BG1009" i="8"/>
  <c r="BF1009" i="8"/>
  <c r="BE1009" i="8"/>
  <c r="T1009" i="8"/>
  <c r="R1009" i="8"/>
  <c r="P1009" i="8"/>
  <c r="BK1009" i="8"/>
  <c r="J1009" i="8"/>
  <c r="BI1008" i="8"/>
  <c r="BH1008" i="8"/>
  <c r="BG1008" i="8"/>
  <c r="BF1008" i="8"/>
  <c r="BE1008" i="8"/>
  <c r="T1008" i="8"/>
  <c r="R1008" i="8"/>
  <c r="P1008" i="8"/>
  <c r="BK1008" i="8"/>
  <c r="J1008" i="8"/>
  <c r="BI1004" i="8"/>
  <c r="BH1004" i="8"/>
  <c r="BG1004" i="8"/>
  <c r="BF1004" i="8"/>
  <c r="BE1004" i="8"/>
  <c r="T1004" i="8"/>
  <c r="R1004" i="8"/>
  <c r="P1004" i="8"/>
  <c r="BK1004" i="8"/>
  <c r="J1004" i="8"/>
  <c r="BI1003" i="8"/>
  <c r="BH1003" i="8"/>
  <c r="BG1003" i="8"/>
  <c r="BF1003" i="8"/>
  <c r="BE1003" i="8"/>
  <c r="T1003" i="8"/>
  <c r="R1003" i="8"/>
  <c r="P1003" i="8"/>
  <c r="BK1003" i="8"/>
  <c r="J1003" i="8"/>
  <c r="BI1002" i="8"/>
  <c r="BH1002" i="8"/>
  <c r="BG1002" i="8"/>
  <c r="BF1002" i="8"/>
  <c r="BE1002" i="8"/>
  <c r="T1002" i="8"/>
  <c r="R1002" i="8"/>
  <c r="P1002" i="8"/>
  <c r="BK1002" i="8"/>
  <c r="J1002" i="8"/>
  <c r="BI1001" i="8"/>
  <c r="BH1001" i="8"/>
  <c r="BG1001" i="8"/>
  <c r="BF1001" i="8"/>
  <c r="BE1001" i="8"/>
  <c r="T1001" i="8"/>
  <c r="R1001" i="8"/>
  <c r="P1001" i="8"/>
  <c r="BK1001" i="8"/>
  <c r="J1001" i="8"/>
  <c r="BI995" i="8"/>
  <c r="BH995" i="8"/>
  <c r="BG995" i="8"/>
  <c r="BF995" i="8"/>
  <c r="BE995" i="8"/>
  <c r="T995" i="8"/>
  <c r="R995" i="8"/>
  <c r="P995" i="8"/>
  <c r="BK995" i="8"/>
  <c r="J995" i="8"/>
  <c r="BI984" i="8"/>
  <c r="BH984" i="8"/>
  <c r="BG984" i="8"/>
  <c r="BF984" i="8"/>
  <c r="BE984" i="8"/>
  <c r="T984" i="8"/>
  <c r="R984" i="8"/>
  <c r="P984" i="8"/>
  <c r="BK984" i="8"/>
  <c r="J984" i="8"/>
  <c r="BI976" i="8"/>
  <c r="BH976" i="8"/>
  <c r="BG976" i="8"/>
  <c r="BF976" i="8"/>
  <c r="BE976" i="8"/>
  <c r="T976" i="8"/>
  <c r="R976" i="8"/>
  <c r="P976" i="8"/>
  <c r="BK976" i="8"/>
  <c r="J976" i="8"/>
  <c r="BI975" i="8"/>
  <c r="BH975" i="8"/>
  <c r="BG975" i="8"/>
  <c r="BF975" i="8"/>
  <c r="BE975" i="8"/>
  <c r="T975" i="8"/>
  <c r="R975" i="8"/>
  <c r="P975" i="8"/>
  <c r="BK975" i="8"/>
  <c r="J975" i="8"/>
  <c r="BI971" i="8"/>
  <c r="BH971" i="8"/>
  <c r="BG971" i="8"/>
  <c r="BF971" i="8"/>
  <c r="BE971" i="8"/>
  <c r="T971" i="8"/>
  <c r="R971" i="8"/>
  <c r="P971" i="8"/>
  <c r="BK971" i="8"/>
  <c r="J971" i="8"/>
  <c r="BI966" i="8"/>
  <c r="BH966" i="8"/>
  <c r="BG966" i="8"/>
  <c r="BF966" i="8"/>
  <c r="BE966" i="8"/>
  <c r="T966" i="8"/>
  <c r="R966" i="8"/>
  <c r="P966" i="8"/>
  <c r="BK966" i="8"/>
  <c r="J966" i="8"/>
  <c r="BI958" i="8"/>
  <c r="BH958" i="8"/>
  <c r="BG958" i="8"/>
  <c r="BF958" i="8"/>
  <c r="BE958" i="8"/>
  <c r="T958" i="8"/>
  <c r="R958" i="8"/>
  <c r="P958" i="8"/>
  <c r="BK958" i="8"/>
  <c r="J958" i="8"/>
  <c r="BI957" i="8"/>
  <c r="BH957" i="8"/>
  <c r="BG957" i="8"/>
  <c r="BF957" i="8"/>
  <c r="BE957" i="8"/>
  <c r="T957" i="8"/>
  <c r="R957" i="8"/>
  <c r="P957" i="8"/>
  <c r="BK957" i="8"/>
  <c r="J957" i="8"/>
  <c r="BI956" i="8"/>
  <c r="BH956" i="8"/>
  <c r="BG956" i="8"/>
  <c r="BF956" i="8"/>
  <c r="BE956" i="8"/>
  <c r="T956" i="8"/>
  <c r="R956" i="8"/>
  <c r="P956" i="8"/>
  <c r="BK956" i="8"/>
  <c r="J956" i="8"/>
  <c r="BI955" i="8"/>
  <c r="BH955" i="8"/>
  <c r="BG955" i="8"/>
  <c r="BF955" i="8"/>
  <c r="BE955" i="8"/>
  <c r="T955" i="8"/>
  <c r="R955" i="8"/>
  <c r="P955" i="8"/>
  <c r="BK955" i="8"/>
  <c r="J955" i="8"/>
  <c r="BI954" i="8"/>
  <c r="BH954" i="8"/>
  <c r="BG954" i="8"/>
  <c r="BF954" i="8"/>
  <c r="BE954" i="8"/>
  <c r="T954" i="8"/>
  <c r="R954" i="8"/>
  <c r="P954" i="8"/>
  <c r="BK954" i="8"/>
  <c r="J954" i="8"/>
  <c r="BI953" i="8"/>
  <c r="BH953" i="8"/>
  <c r="BG953" i="8"/>
  <c r="BF953" i="8"/>
  <c r="BE953" i="8"/>
  <c r="T953" i="8"/>
  <c r="R953" i="8"/>
  <c r="P953" i="8"/>
  <c r="BK953" i="8"/>
  <c r="J953" i="8"/>
  <c r="BI952" i="8"/>
  <c r="BH952" i="8"/>
  <c r="BG952" i="8"/>
  <c r="BF952" i="8"/>
  <c r="BE952" i="8"/>
  <c r="T952" i="8"/>
  <c r="R952" i="8"/>
  <c r="P952" i="8"/>
  <c r="BK952" i="8"/>
  <c r="J952" i="8"/>
  <c r="BI951" i="8"/>
  <c r="BH951" i="8"/>
  <c r="BG951" i="8"/>
  <c r="BF951" i="8"/>
  <c r="BE951" i="8"/>
  <c r="T951" i="8"/>
  <c r="R951" i="8"/>
  <c r="P951" i="8"/>
  <c r="BK951" i="8"/>
  <c r="J951" i="8"/>
  <c r="BI950" i="8"/>
  <c r="BH950" i="8"/>
  <c r="BG950" i="8"/>
  <c r="BF950" i="8"/>
  <c r="BE950" i="8"/>
  <c r="T950" i="8"/>
  <c r="R950" i="8"/>
  <c r="P950" i="8"/>
  <c r="BK950" i="8"/>
  <c r="J950" i="8"/>
  <c r="BI949" i="8"/>
  <c r="BH949" i="8"/>
  <c r="BG949" i="8"/>
  <c r="BF949" i="8"/>
  <c r="BE949" i="8"/>
  <c r="T949" i="8"/>
  <c r="R949" i="8"/>
  <c r="P949" i="8"/>
  <c r="BK949" i="8"/>
  <c r="J949" i="8"/>
  <c r="BI948" i="8"/>
  <c r="BH948" i="8"/>
  <c r="BG948" i="8"/>
  <c r="BF948" i="8"/>
  <c r="BE948" i="8"/>
  <c r="T948" i="8"/>
  <c r="R948" i="8"/>
  <c r="P948" i="8"/>
  <c r="BK948" i="8"/>
  <c r="J948" i="8"/>
  <c r="BI947" i="8"/>
  <c r="BH947" i="8"/>
  <c r="BG947" i="8"/>
  <c r="BF947" i="8"/>
  <c r="BE947" i="8"/>
  <c r="T947" i="8"/>
  <c r="R947" i="8"/>
  <c r="P947" i="8"/>
  <c r="BK947" i="8"/>
  <c r="J947" i="8"/>
  <c r="BI946" i="8"/>
  <c r="BH946" i="8"/>
  <c r="BG946" i="8"/>
  <c r="BF946" i="8"/>
  <c r="BE946" i="8"/>
  <c r="T946" i="8"/>
  <c r="R946" i="8"/>
  <c r="P946" i="8"/>
  <c r="BK946" i="8"/>
  <c r="J946" i="8"/>
  <c r="BI945" i="8"/>
  <c r="BH945" i="8"/>
  <c r="BG945" i="8"/>
  <c r="BF945" i="8"/>
  <c r="BE945" i="8"/>
  <c r="T945" i="8"/>
  <c r="R945" i="8"/>
  <c r="P945" i="8"/>
  <c r="BK945" i="8"/>
  <c r="J945" i="8"/>
  <c r="BI944" i="8"/>
  <c r="BH944" i="8"/>
  <c r="BG944" i="8"/>
  <c r="BF944" i="8"/>
  <c r="BE944" i="8"/>
  <c r="T944" i="8"/>
  <c r="R944" i="8"/>
  <c r="P944" i="8"/>
  <c r="BK944" i="8"/>
  <c r="J944" i="8"/>
  <c r="BI943" i="8"/>
  <c r="BH943" i="8"/>
  <c r="BG943" i="8"/>
  <c r="BF943" i="8"/>
  <c r="BE943" i="8"/>
  <c r="T943" i="8"/>
  <c r="R943" i="8"/>
  <c r="P943" i="8"/>
  <c r="BK943" i="8"/>
  <c r="J943" i="8"/>
  <c r="BI937" i="8"/>
  <c r="BH937" i="8"/>
  <c r="BG937" i="8"/>
  <c r="BF937" i="8"/>
  <c r="BE937" i="8"/>
  <c r="T937" i="8"/>
  <c r="R937" i="8"/>
  <c r="P937" i="8"/>
  <c r="BK937" i="8"/>
  <c r="J937" i="8"/>
  <c r="BI936" i="8"/>
  <c r="BH936" i="8"/>
  <c r="BG936" i="8"/>
  <c r="BF936" i="8"/>
  <c r="BE936" i="8"/>
  <c r="T936" i="8"/>
  <c r="R936" i="8"/>
  <c r="P936" i="8"/>
  <c r="BK936" i="8"/>
  <c r="J936" i="8"/>
  <c r="BI932" i="8"/>
  <c r="BH932" i="8"/>
  <c r="BG932" i="8"/>
  <c r="BF932" i="8"/>
  <c r="BE932" i="8"/>
  <c r="T932" i="8"/>
  <c r="R932" i="8"/>
  <c r="P932" i="8"/>
  <c r="BK932" i="8"/>
  <c r="J932" i="8"/>
  <c r="BI931" i="8"/>
  <c r="BH931" i="8"/>
  <c r="BG931" i="8"/>
  <c r="BF931" i="8"/>
  <c r="BE931" i="8"/>
  <c r="T931" i="8"/>
  <c r="R931" i="8"/>
  <c r="P931" i="8"/>
  <c r="BK931" i="8"/>
  <c r="J931" i="8"/>
  <c r="BI928" i="8"/>
  <c r="BH928" i="8"/>
  <c r="BG928" i="8"/>
  <c r="BF928" i="8"/>
  <c r="BE928" i="8"/>
  <c r="T928" i="8"/>
  <c r="T927" i="8" s="1"/>
  <c r="R928" i="8"/>
  <c r="R927" i="8" s="1"/>
  <c r="P928" i="8"/>
  <c r="P927" i="8" s="1"/>
  <c r="BK928" i="8"/>
  <c r="BK927" i="8" s="1"/>
  <c r="J927" i="8" s="1"/>
  <c r="J64" i="8" s="1"/>
  <c r="J928" i="8"/>
  <c r="BI926" i="8"/>
  <c r="BH926" i="8"/>
  <c r="BG926" i="8"/>
  <c r="BF926" i="8"/>
  <c r="T926" i="8"/>
  <c r="R926" i="8"/>
  <c r="P926" i="8"/>
  <c r="BK926" i="8"/>
  <c r="J926" i="8"/>
  <c r="BE926" i="8" s="1"/>
  <c r="BI925" i="8"/>
  <c r="BH925" i="8"/>
  <c r="BG925" i="8"/>
  <c r="BF925" i="8"/>
  <c r="T925" i="8"/>
  <c r="R925" i="8"/>
  <c r="P925" i="8"/>
  <c r="BK925" i="8"/>
  <c r="J925" i="8"/>
  <c r="BE925" i="8" s="1"/>
  <c r="BI924" i="8"/>
  <c r="BH924" i="8"/>
  <c r="BG924" i="8"/>
  <c r="BF924" i="8"/>
  <c r="T924" i="8"/>
  <c r="R924" i="8"/>
  <c r="P924" i="8"/>
  <c r="BK924" i="8"/>
  <c r="J924" i="8"/>
  <c r="BE924" i="8" s="1"/>
  <c r="BI923" i="8"/>
  <c r="BH923" i="8"/>
  <c r="BG923" i="8"/>
  <c r="BF923" i="8"/>
  <c r="T923" i="8"/>
  <c r="R923" i="8"/>
  <c r="P923" i="8"/>
  <c r="BK923" i="8"/>
  <c r="J923" i="8"/>
  <c r="BE923" i="8" s="1"/>
  <c r="BI922" i="8"/>
  <c r="BH922" i="8"/>
  <c r="BG922" i="8"/>
  <c r="BF922" i="8"/>
  <c r="T922" i="8"/>
  <c r="R922" i="8"/>
  <c r="P922" i="8"/>
  <c r="BK922" i="8"/>
  <c r="J922" i="8"/>
  <c r="BE922" i="8" s="1"/>
  <c r="BI921" i="8"/>
  <c r="BH921" i="8"/>
  <c r="BG921" i="8"/>
  <c r="BF921" i="8"/>
  <c r="T921" i="8"/>
  <c r="R921" i="8"/>
  <c r="P921" i="8"/>
  <c r="BK921" i="8"/>
  <c r="J921" i="8"/>
  <c r="BE921" i="8" s="1"/>
  <c r="BI920" i="8"/>
  <c r="BH920" i="8"/>
  <c r="BG920" i="8"/>
  <c r="BF920" i="8"/>
  <c r="T920" i="8"/>
  <c r="R920" i="8"/>
  <c r="P920" i="8"/>
  <c r="BK920" i="8"/>
  <c r="J920" i="8"/>
  <c r="BE920" i="8" s="1"/>
  <c r="BI919" i="8"/>
  <c r="BH919" i="8"/>
  <c r="BG919" i="8"/>
  <c r="BF919" i="8"/>
  <c r="T919" i="8"/>
  <c r="R919" i="8"/>
  <c r="P919" i="8"/>
  <c r="BK919" i="8"/>
  <c r="J919" i="8"/>
  <c r="BE919" i="8" s="1"/>
  <c r="BI918" i="8"/>
  <c r="BH918" i="8"/>
  <c r="BG918" i="8"/>
  <c r="BF918" i="8"/>
  <c r="T918" i="8"/>
  <c r="R918" i="8"/>
  <c r="P918" i="8"/>
  <c r="BK918" i="8"/>
  <c r="J918" i="8"/>
  <c r="BE918" i="8" s="1"/>
  <c r="BI917" i="8"/>
  <c r="BH917" i="8"/>
  <c r="BG917" i="8"/>
  <c r="BF917" i="8"/>
  <c r="T917" i="8"/>
  <c r="R917" i="8"/>
  <c r="P917" i="8"/>
  <c r="BK917" i="8"/>
  <c r="J917" i="8"/>
  <c r="BE917" i="8" s="1"/>
  <c r="BI916" i="8"/>
  <c r="BH916" i="8"/>
  <c r="BG916" i="8"/>
  <c r="BF916" i="8"/>
  <c r="T916" i="8"/>
  <c r="R916" i="8"/>
  <c r="P916" i="8"/>
  <c r="BK916" i="8"/>
  <c r="J916" i="8"/>
  <c r="BE916" i="8" s="1"/>
  <c r="BI915" i="8"/>
  <c r="BH915" i="8"/>
  <c r="BG915" i="8"/>
  <c r="BF915" i="8"/>
  <c r="T915" i="8"/>
  <c r="R915" i="8"/>
  <c r="P915" i="8"/>
  <c r="BK915" i="8"/>
  <c r="J915" i="8"/>
  <c r="BE915" i="8" s="1"/>
  <c r="BI914" i="8"/>
  <c r="BH914" i="8"/>
  <c r="BG914" i="8"/>
  <c r="BF914" i="8"/>
  <c r="T914" i="8"/>
  <c r="R914" i="8"/>
  <c r="P914" i="8"/>
  <c r="BK914" i="8"/>
  <c r="J914" i="8"/>
  <c r="BE914" i="8" s="1"/>
  <c r="BI913" i="8"/>
  <c r="BH913" i="8"/>
  <c r="BG913" i="8"/>
  <c r="BF913" i="8"/>
  <c r="T913" i="8"/>
  <c r="R913" i="8"/>
  <c r="P913" i="8"/>
  <c r="BK913" i="8"/>
  <c r="J913" i="8"/>
  <c r="BE913" i="8" s="1"/>
  <c r="BI912" i="8"/>
  <c r="BH912" i="8"/>
  <c r="BG912" i="8"/>
  <c r="BF912" i="8"/>
  <c r="T912" i="8"/>
  <c r="R912" i="8"/>
  <c r="P912" i="8"/>
  <c r="BK912" i="8"/>
  <c r="J912" i="8"/>
  <c r="BE912" i="8" s="1"/>
  <c r="BI911" i="8"/>
  <c r="BH911" i="8"/>
  <c r="BG911" i="8"/>
  <c r="BF911" i="8"/>
  <c r="T911" i="8"/>
  <c r="R911" i="8"/>
  <c r="P911" i="8"/>
  <c r="BK911" i="8"/>
  <c r="J911" i="8"/>
  <c r="BE911" i="8" s="1"/>
  <c r="BI910" i="8"/>
  <c r="BH910" i="8"/>
  <c r="BG910" i="8"/>
  <c r="BF910" i="8"/>
  <c r="T910" i="8"/>
  <c r="R910" i="8"/>
  <c r="P910" i="8"/>
  <c r="BK910" i="8"/>
  <c r="J910" i="8"/>
  <c r="BE910" i="8" s="1"/>
  <c r="BI909" i="8"/>
  <c r="BH909" i="8"/>
  <c r="BG909" i="8"/>
  <c r="BF909" i="8"/>
  <c r="T909" i="8"/>
  <c r="R909" i="8"/>
  <c r="P909" i="8"/>
  <c r="BK909" i="8"/>
  <c r="J909" i="8"/>
  <c r="BE909" i="8" s="1"/>
  <c r="BI908" i="8"/>
  <c r="BH908" i="8"/>
  <c r="BG908" i="8"/>
  <c r="BF908" i="8"/>
  <c r="T908" i="8"/>
  <c r="R908" i="8"/>
  <c r="P908" i="8"/>
  <c r="BK908" i="8"/>
  <c r="J908" i="8"/>
  <c r="BE908" i="8" s="1"/>
  <c r="BI907" i="8"/>
  <c r="BH907" i="8"/>
  <c r="BG907" i="8"/>
  <c r="BF907" i="8"/>
  <c r="T907" i="8"/>
  <c r="R907" i="8"/>
  <c r="P907" i="8"/>
  <c r="BK907" i="8"/>
  <c r="J907" i="8"/>
  <c r="BE907" i="8" s="1"/>
  <c r="BI906" i="8"/>
  <c r="BH906" i="8"/>
  <c r="BG906" i="8"/>
  <c r="BF906" i="8"/>
  <c r="T906" i="8"/>
  <c r="R906" i="8"/>
  <c r="P906" i="8"/>
  <c r="BK906" i="8"/>
  <c r="J906" i="8"/>
  <c r="BE906" i="8" s="1"/>
  <c r="BI905" i="8"/>
  <c r="BH905" i="8"/>
  <c r="BG905" i="8"/>
  <c r="BF905" i="8"/>
  <c r="T905" i="8"/>
  <c r="R905" i="8"/>
  <c r="P905" i="8"/>
  <c r="BK905" i="8"/>
  <c r="J905" i="8"/>
  <c r="BE905" i="8" s="1"/>
  <c r="BI904" i="8"/>
  <c r="BH904" i="8"/>
  <c r="BG904" i="8"/>
  <c r="BF904" i="8"/>
  <c r="BE904" i="8"/>
  <c r="T904" i="8"/>
  <c r="R904" i="8"/>
  <c r="P904" i="8"/>
  <c r="BK904" i="8"/>
  <c r="J904" i="8"/>
  <c r="BI903" i="8"/>
  <c r="BH903" i="8"/>
  <c r="BG903" i="8"/>
  <c r="BF903" i="8"/>
  <c r="T903" i="8"/>
  <c r="R903" i="8"/>
  <c r="P903" i="8"/>
  <c r="BK903" i="8"/>
  <c r="J903" i="8"/>
  <c r="BE903" i="8" s="1"/>
  <c r="BI902" i="8"/>
  <c r="BH902" i="8"/>
  <c r="BG902" i="8"/>
  <c r="BF902" i="8"/>
  <c r="BE902" i="8"/>
  <c r="T902" i="8"/>
  <c r="R902" i="8"/>
  <c r="P902" i="8"/>
  <c r="BK902" i="8"/>
  <c r="J902" i="8"/>
  <c r="BI901" i="8"/>
  <c r="BH901" i="8"/>
  <c r="BG901" i="8"/>
  <c r="BF901" i="8"/>
  <c r="T901" i="8"/>
  <c r="R901" i="8"/>
  <c r="P901" i="8"/>
  <c r="BK901" i="8"/>
  <c r="J901" i="8"/>
  <c r="BE901" i="8" s="1"/>
  <c r="BI900" i="8"/>
  <c r="BH900" i="8"/>
  <c r="BG900" i="8"/>
  <c r="BF900" i="8"/>
  <c r="BE900" i="8"/>
  <c r="T900" i="8"/>
  <c r="R900" i="8"/>
  <c r="P900" i="8"/>
  <c r="BK900" i="8"/>
  <c r="J900" i="8"/>
  <c r="BI899" i="8"/>
  <c r="BH899" i="8"/>
  <c r="BG899" i="8"/>
  <c r="BF899" i="8"/>
  <c r="T899" i="8"/>
  <c r="R899" i="8"/>
  <c r="P899" i="8"/>
  <c r="BK899" i="8"/>
  <c r="J899" i="8"/>
  <c r="BE899" i="8" s="1"/>
  <c r="BI898" i="8"/>
  <c r="BH898" i="8"/>
  <c r="BG898" i="8"/>
  <c r="BF898" i="8"/>
  <c r="BE898" i="8"/>
  <c r="T898" i="8"/>
  <c r="R898" i="8"/>
  <c r="P898" i="8"/>
  <c r="BK898" i="8"/>
  <c r="J898" i="8"/>
  <c r="BI897" i="8"/>
  <c r="BH897" i="8"/>
  <c r="BG897" i="8"/>
  <c r="BF897" i="8"/>
  <c r="T897" i="8"/>
  <c r="R897" i="8"/>
  <c r="P897" i="8"/>
  <c r="BK897" i="8"/>
  <c r="J897" i="8"/>
  <c r="BE897" i="8" s="1"/>
  <c r="BI896" i="8"/>
  <c r="BH896" i="8"/>
  <c r="BG896" i="8"/>
  <c r="BF896" i="8"/>
  <c r="BE896" i="8"/>
  <c r="T896" i="8"/>
  <c r="R896" i="8"/>
  <c r="P896" i="8"/>
  <c r="BK896" i="8"/>
  <c r="J896" i="8"/>
  <c r="BI895" i="8"/>
  <c r="BH895" i="8"/>
  <c r="BG895" i="8"/>
  <c r="BF895" i="8"/>
  <c r="T895" i="8"/>
  <c r="R895" i="8"/>
  <c r="P895" i="8"/>
  <c r="BK895" i="8"/>
  <c r="J895" i="8"/>
  <c r="BE895" i="8" s="1"/>
  <c r="BI894" i="8"/>
  <c r="BH894" i="8"/>
  <c r="BG894" i="8"/>
  <c r="BF894" i="8"/>
  <c r="BE894" i="8"/>
  <c r="T894" i="8"/>
  <c r="R894" i="8"/>
  <c r="P894" i="8"/>
  <c r="BK894" i="8"/>
  <c r="J894" i="8"/>
  <c r="BI893" i="8"/>
  <c r="BH893" i="8"/>
  <c r="BG893" i="8"/>
  <c r="BF893" i="8"/>
  <c r="T893" i="8"/>
  <c r="R893" i="8"/>
  <c r="P893" i="8"/>
  <c r="BK893" i="8"/>
  <c r="J893" i="8"/>
  <c r="BE893" i="8" s="1"/>
  <c r="BI870" i="8"/>
  <c r="BH870" i="8"/>
  <c r="BG870" i="8"/>
  <c r="BF870" i="8"/>
  <c r="BE870" i="8"/>
  <c r="T870" i="8"/>
  <c r="R870" i="8"/>
  <c r="P870" i="8"/>
  <c r="BK870" i="8"/>
  <c r="J870" i="8"/>
  <c r="BI869" i="8"/>
  <c r="BH869" i="8"/>
  <c r="BG869" i="8"/>
  <c r="BF869" i="8"/>
  <c r="T869" i="8"/>
  <c r="R869" i="8"/>
  <c r="P869" i="8"/>
  <c r="BK869" i="8"/>
  <c r="J869" i="8"/>
  <c r="BE869" i="8" s="1"/>
  <c r="BI868" i="8"/>
  <c r="BH868" i="8"/>
  <c r="BG868" i="8"/>
  <c r="BF868" i="8"/>
  <c r="BE868" i="8"/>
  <c r="T868" i="8"/>
  <c r="R868" i="8"/>
  <c r="P868" i="8"/>
  <c r="BK868" i="8"/>
  <c r="J868" i="8"/>
  <c r="BI867" i="8"/>
  <c r="BH867" i="8"/>
  <c r="BG867" i="8"/>
  <c r="BF867" i="8"/>
  <c r="T867" i="8"/>
  <c r="R867" i="8"/>
  <c r="P867" i="8"/>
  <c r="BK867" i="8"/>
  <c r="J867" i="8"/>
  <c r="BE867" i="8" s="1"/>
  <c r="BI860" i="8"/>
  <c r="BH860" i="8"/>
  <c r="BG860" i="8"/>
  <c r="BF860" i="8"/>
  <c r="BE860" i="8"/>
  <c r="T860" i="8"/>
  <c r="T859" i="8" s="1"/>
  <c r="R860" i="8"/>
  <c r="R859" i="8" s="1"/>
  <c r="P860" i="8"/>
  <c r="P859" i="8" s="1"/>
  <c r="BK860" i="8"/>
  <c r="BK859" i="8" s="1"/>
  <c r="J859" i="8" s="1"/>
  <c r="J63" i="8" s="1"/>
  <c r="J860" i="8"/>
  <c r="BI856" i="8"/>
  <c r="BH856" i="8"/>
  <c r="BG856" i="8"/>
  <c r="BF856" i="8"/>
  <c r="BE856" i="8"/>
  <c r="T856" i="8"/>
  <c r="R856" i="8"/>
  <c r="P856" i="8"/>
  <c r="BK856" i="8"/>
  <c r="J856" i="8"/>
  <c r="BI853" i="8"/>
  <c r="BH853" i="8"/>
  <c r="BG853" i="8"/>
  <c r="BF853" i="8"/>
  <c r="T853" i="8"/>
  <c r="R853" i="8"/>
  <c r="P853" i="8"/>
  <c r="BK853" i="8"/>
  <c r="J853" i="8"/>
  <c r="BE853" i="8" s="1"/>
  <c r="BI844" i="8"/>
  <c r="BH844" i="8"/>
  <c r="BG844" i="8"/>
  <c r="BF844" i="8"/>
  <c r="BE844" i="8"/>
  <c r="T844" i="8"/>
  <c r="R844" i="8"/>
  <c r="P844" i="8"/>
  <c r="BK844" i="8"/>
  <c r="J844" i="8"/>
  <c r="BI839" i="8"/>
  <c r="BH839" i="8"/>
  <c r="BG839" i="8"/>
  <c r="BF839" i="8"/>
  <c r="T839" i="8"/>
  <c r="R839" i="8"/>
  <c r="P839" i="8"/>
  <c r="BK839" i="8"/>
  <c r="J839" i="8"/>
  <c r="BE839" i="8" s="1"/>
  <c r="BI835" i="8"/>
  <c r="BH835" i="8"/>
  <c r="BG835" i="8"/>
  <c r="BF835" i="8"/>
  <c r="BE835" i="8"/>
  <c r="T835" i="8"/>
  <c r="R835" i="8"/>
  <c r="P835" i="8"/>
  <c r="BK835" i="8"/>
  <c r="J835" i="8"/>
  <c r="BI831" i="8"/>
  <c r="BH831" i="8"/>
  <c r="BG831" i="8"/>
  <c r="BF831" i="8"/>
  <c r="BE831" i="8"/>
  <c r="T831" i="8"/>
  <c r="R831" i="8"/>
  <c r="P831" i="8"/>
  <c r="BK831" i="8"/>
  <c r="J831" i="8"/>
  <c r="BI821" i="8"/>
  <c r="BH821" i="8"/>
  <c r="BG821" i="8"/>
  <c r="BF821" i="8"/>
  <c r="BE821" i="8"/>
  <c r="T821" i="8"/>
  <c r="R821" i="8"/>
  <c r="P821" i="8"/>
  <c r="BK821" i="8"/>
  <c r="J821" i="8"/>
  <c r="BI817" i="8"/>
  <c r="BH817" i="8"/>
  <c r="BG817" i="8"/>
  <c r="BF817" i="8"/>
  <c r="BE817" i="8"/>
  <c r="T817" i="8"/>
  <c r="R817" i="8"/>
  <c r="P817" i="8"/>
  <c r="BK817" i="8"/>
  <c r="J817" i="8"/>
  <c r="BI813" i="8"/>
  <c r="BH813" i="8"/>
  <c r="BG813" i="8"/>
  <c r="BF813" i="8"/>
  <c r="BE813" i="8"/>
  <c r="T813" i="8"/>
  <c r="R813" i="8"/>
  <c r="P813" i="8"/>
  <c r="BK813" i="8"/>
  <c r="J813" i="8"/>
  <c r="BI805" i="8"/>
  <c r="BH805" i="8"/>
  <c r="BG805" i="8"/>
  <c r="BF805" i="8"/>
  <c r="BE805" i="8"/>
  <c r="T805" i="8"/>
  <c r="R805" i="8"/>
  <c r="P805" i="8"/>
  <c r="BK805" i="8"/>
  <c r="J805" i="8"/>
  <c r="BI801" i="8"/>
  <c r="BH801" i="8"/>
  <c r="BG801" i="8"/>
  <c r="BF801" i="8"/>
  <c r="BE801" i="8"/>
  <c r="T801" i="8"/>
  <c r="R801" i="8"/>
  <c r="P801" i="8"/>
  <c r="BK801" i="8"/>
  <c r="J801" i="8"/>
  <c r="BI771" i="8"/>
  <c r="BH771" i="8"/>
  <c r="BG771" i="8"/>
  <c r="BF771" i="8"/>
  <c r="BE771" i="8"/>
  <c r="T771" i="8"/>
  <c r="R771" i="8"/>
  <c r="P771" i="8"/>
  <c r="BK771" i="8"/>
  <c r="J771" i="8"/>
  <c r="BI767" i="8"/>
  <c r="BH767" i="8"/>
  <c r="BG767" i="8"/>
  <c r="BF767" i="8"/>
  <c r="BE767" i="8"/>
  <c r="T767" i="8"/>
  <c r="R767" i="8"/>
  <c r="P767" i="8"/>
  <c r="BK767" i="8"/>
  <c r="J767" i="8"/>
  <c r="BI763" i="8"/>
  <c r="BH763" i="8"/>
  <c r="BG763" i="8"/>
  <c r="BF763" i="8"/>
  <c r="BE763" i="8"/>
  <c r="T763" i="8"/>
  <c r="R763" i="8"/>
  <c r="P763" i="8"/>
  <c r="BK763" i="8"/>
  <c r="J763" i="8"/>
  <c r="BI759" i="8"/>
  <c r="BH759" i="8"/>
  <c r="BG759" i="8"/>
  <c r="BF759" i="8"/>
  <c r="BE759" i="8"/>
  <c r="T759" i="8"/>
  <c r="R759" i="8"/>
  <c r="P759" i="8"/>
  <c r="BK759" i="8"/>
  <c r="J759" i="8"/>
  <c r="BI755" i="8"/>
  <c r="BH755" i="8"/>
  <c r="BG755" i="8"/>
  <c r="BF755" i="8"/>
  <c r="BE755" i="8"/>
  <c r="T755" i="8"/>
  <c r="R755" i="8"/>
  <c r="P755" i="8"/>
  <c r="BK755" i="8"/>
  <c r="J755" i="8"/>
  <c r="BI751" i="8"/>
  <c r="BH751" i="8"/>
  <c r="BG751" i="8"/>
  <c r="BF751" i="8"/>
  <c r="BE751" i="8"/>
  <c r="T751" i="8"/>
  <c r="R751" i="8"/>
  <c r="P751" i="8"/>
  <c r="BK751" i="8"/>
  <c r="J751" i="8"/>
  <c r="BI747" i="8"/>
  <c r="BH747" i="8"/>
  <c r="BG747" i="8"/>
  <c r="BF747" i="8"/>
  <c r="BE747" i="8"/>
  <c r="T747" i="8"/>
  <c r="R747" i="8"/>
  <c r="P747" i="8"/>
  <c r="BK747" i="8"/>
  <c r="J747" i="8"/>
  <c r="BI739" i="8"/>
  <c r="BH739" i="8"/>
  <c r="BG739" i="8"/>
  <c r="BF739" i="8"/>
  <c r="BE739" i="8"/>
  <c r="T739" i="8"/>
  <c r="R739" i="8"/>
  <c r="P739" i="8"/>
  <c r="BK739" i="8"/>
  <c r="J739" i="8"/>
  <c r="BI731" i="8"/>
  <c r="BH731" i="8"/>
  <c r="BG731" i="8"/>
  <c r="BF731" i="8"/>
  <c r="BE731" i="8"/>
  <c r="T731" i="8"/>
  <c r="R731" i="8"/>
  <c r="P731" i="8"/>
  <c r="BK731" i="8"/>
  <c r="J731" i="8"/>
  <c r="BI728" i="8"/>
  <c r="BH728" i="8"/>
  <c r="BG728" i="8"/>
  <c r="BF728" i="8"/>
  <c r="BE728" i="8"/>
  <c r="T728" i="8"/>
  <c r="R728" i="8"/>
  <c r="P728" i="8"/>
  <c r="BK728" i="8"/>
  <c r="J728" i="8"/>
  <c r="BI697" i="8"/>
  <c r="BH697" i="8"/>
  <c r="BG697" i="8"/>
  <c r="BF697" i="8"/>
  <c r="BE697" i="8"/>
  <c r="T697" i="8"/>
  <c r="R697" i="8"/>
  <c r="P697" i="8"/>
  <c r="BK697" i="8"/>
  <c r="J697" i="8"/>
  <c r="BI693" i="8"/>
  <c r="BH693" i="8"/>
  <c r="BG693" i="8"/>
  <c r="BF693" i="8"/>
  <c r="BE693" i="8"/>
  <c r="T693" i="8"/>
  <c r="R693" i="8"/>
  <c r="P693" i="8"/>
  <c r="BK693" i="8"/>
  <c r="J693" i="8"/>
  <c r="BI689" i="8"/>
  <c r="BH689" i="8"/>
  <c r="BG689" i="8"/>
  <c r="BF689" i="8"/>
  <c r="BE689" i="8"/>
  <c r="T689" i="8"/>
  <c r="R689" i="8"/>
  <c r="P689" i="8"/>
  <c r="BK689" i="8"/>
  <c r="J689" i="8"/>
  <c r="BI680" i="8"/>
  <c r="BH680" i="8"/>
  <c r="BG680" i="8"/>
  <c r="BF680" i="8"/>
  <c r="BE680" i="8"/>
  <c r="T680" i="8"/>
  <c r="R680" i="8"/>
  <c r="P680" i="8"/>
  <c r="BK680" i="8"/>
  <c r="J680" i="8"/>
  <c r="BI676" i="8"/>
  <c r="BH676" i="8"/>
  <c r="BG676" i="8"/>
  <c r="BF676" i="8"/>
  <c r="BE676" i="8"/>
  <c r="T676" i="8"/>
  <c r="R676" i="8"/>
  <c r="P676" i="8"/>
  <c r="BK676" i="8"/>
  <c r="J676" i="8"/>
  <c r="BI668" i="8"/>
  <c r="BH668" i="8"/>
  <c r="BG668" i="8"/>
  <c r="BF668" i="8"/>
  <c r="BE668" i="8"/>
  <c r="T668" i="8"/>
  <c r="R668" i="8"/>
  <c r="P668" i="8"/>
  <c r="BK668" i="8"/>
  <c r="J668" i="8"/>
  <c r="BI659" i="8"/>
  <c r="BH659" i="8"/>
  <c r="BG659" i="8"/>
  <c r="BF659" i="8"/>
  <c r="BE659" i="8"/>
  <c r="T659" i="8"/>
  <c r="R659" i="8"/>
  <c r="P659" i="8"/>
  <c r="BK659" i="8"/>
  <c r="J659" i="8"/>
  <c r="BI655" i="8"/>
  <c r="BH655" i="8"/>
  <c r="BG655" i="8"/>
  <c r="BF655" i="8"/>
  <c r="BE655" i="8"/>
  <c r="T655" i="8"/>
  <c r="R655" i="8"/>
  <c r="P655" i="8"/>
  <c r="BK655" i="8"/>
  <c r="J655" i="8"/>
  <c r="BI636" i="8"/>
  <c r="BH636" i="8"/>
  <c r="BG636" i="8"/>
  <c r="BF636" i="8"/>
  <c r="BE636" i="8"/>
  <c r="T636" i="8"/>
  <c r="R636" i="8"/>
  <c r="P636" i="8"/>
  <c r="BK636" i="8"/>
  <c r="J636" i="8"/>
  <c r="BI632" i="8"/>
  <c r="BH632" i="8"/>
  <c r="BG632" i="8"/>
  <c r="BF632" i="8"/>
  <c r="BE632" i="8"/>
  <c r="T632" i="8"/>
  <c r="T631" i="8" s="1"/>
  <c r="R632" i="8"/>
  <c r="R631" i="8" s="1"/>
  <c r="P632" i="8"/>
  <c r="P631" i="8" s="1"/>
  <c r="BK632" i="8"/>
  <c r="BK631" i="8" s="1"/>
  <c r="J631" i="8" s="1"/>
  <c r="J62" i="8" s="1"/>
  <c r="J632" i="8"/>
  <c r="BI606" i="8"/>
  <c r="BH606" i="8"/>
  <c r="BG606" i="8"/>
  <c r="BF606" i="8"/>
  <c r="T606" i="8"/>
  <c r="T605" i="8" s="1"/>
  <c r="R606" i="8"/>
  <c r="R605" i="8" s="1"/>
  <c r="P606" i="8"/>
  <c r="P605" i="8" s="1"/>
  <c r="BK606" i="8"/>
  <c r="BK605" i="8" s="1"/>
  <c r="J605" i="8" s="1"/>
  <c r="J61" i="8" s="1"/>
  <c r="J606" i="8"/>
  <c r="BE606" i="8" s="1"/>
  <c r="BI604" i="8"/>
  <c r="BH604" i="8"/>
  <c r="BG604" i="8"/>
  <c r="BF604" i="8"/>
  <c r="BE604" i="8"/>
  <c r="T604" i="8"/>
  <c r="R604" i="8"/>
  <c r="P604" i="8"/>
  <c r="BK604" i="8"/>
  <c r="J604" i="8"/>
  <c r="BI603" i="8"/>
  <c r="BH603" i="8"/>
  <c r="BG603" i="8"/>
  <c r="BF603" i="8"/>
  <c r="BE603" i="8"/>
  <c r="T603" i="8"/>
  <c r="R603" i="8"/>
  <c r="P603" i="8"/>
  <c r="BK603" i="8"/>
  <c r="J603" i="8"/>
  <c r="BI599" i="8"/>
  <c r="BH599" i="8"/>
  <c r="BG599" i="8"/>
  <c r="BF599" i="8"/>
  <c r="BE599" i="8"/>
  <c r="T599" i="8"/>
  <c r="R599" i="8"/>
  <c r="P599" i="8"/>
  <c r="BK599" i="8"/>
  <c r="J599" i="8"/>
  <c r="BI598" i="8"/>
  <c r="BH598" i="8"/>
  <c r="BG598" i="8"/>
  <c r="BF598" i="8"/>
  <c r="BE598" i="8"/>
  <c r="T598" i="8"/>
  <c r="R598" i="8"/>
  <c r="P598" i="8"/>
  <c r="BK598" i="8"/>
  <c r="J598" i="8"/>
  <c r="BI595" i="8"/>
  <c r="BH595" i="8"/>
  <c r="BG595" i="8"/>
  <c r="BF595" i="8"/>
  <c r="BE595" i="8"/>
  <c r="T595" i="8"/>
  <c r="T594" i="8" s="1"/>
  <c r="R595" i="8"/>
  <c r="R594" i="8" s="1"/>
  <c r="P595" i="8"/>
  <c r="P594" i="8" s="1"/>
  <c r="BK595" i="8"/>
  <c r="BK594" i="8" s="1"/>
  <c r="J594" i="8" s="1"/>
  <c r="J60" i="8" s="1"/>
  <c r="J595" i="8"/>
  <c r="BI591" i="8"/>
  <c r="BH591" i="8"/>
  <c r="BG591" i="8"/>
  <c r="BF591" i="8"/>
  <c r="T591" i="8"/>
  <c r="R591" i="8"/>
  <c r="P591" i="8"/>
  <c r="BK591" i="8"/>
  <c r="J591" i="8"/>
  <c r="BE591" i="8" s="1"/>
  <c r="BI588" i="8"/>
  <c r="BH588" i="8"/>
  <c r="BG588" i="8"/>
  <c r="BF588" i="8"/>
  <c r="T588" i="8"/>
  <c r="R588" i="8"/>
  <c r="P588" i="8"/>
  <c r="BK588" i="8"/>
  <c r="J588" i="8"/>
  <c r="BE588" i="8" s="1"/>
  <c r="BI585" i="8"/>
  <c r="BH585" i="8"/>
  <c r="BG585" i="8"/>
  <c r="BF585" i="8"/>
  <c r="T585" i="8"/>
  <c r="R585" i="8"/>
  <c r="P585" i="8"/>
  <c r="BK585" i="8"/>
  <c r="J585" i="8"/>
  <c r="BE585" i="8" s="1"/>
  <c r="BI576" i="8"/>
  <c r="BH576" i="8"/>
  <c r="BG576" i="8"/>
  <c r="BF576" i="8"/>
  <c r="T576" i="8"/>
  <c r="R576" i="8"/>
  <c r="P576" i="8"/>
  <c r="BK576" i="8"/>
  <c r="J576" i="8"/>
  <c r="BE576" i="8" s="1"/>
  <c r="BI573" i="8"/>
  <c r="BH573" i="8"/>
  <c r="BG573" i="8"/>
  <c r="BF573" i="8"/>
  <c r="T573" i="8"/>
  <c r="R573" i="8"/>
  <c r="P573" i="8"/>
  <c r="BK573" i="8"/>
  <c r="J573" i="8"/>
  <c r="BE573" i="8" s="1"/>
  <c r="BI570" i="8"/>
  <c r="BH570" i="8"/>
  <c r="BG570" i="8"/>
  <c r="BF570" i="8"/>
  <c r="T570" i="8"/>
  <c r="R570" i="8"/>
  <c r="P570" i="8"/>
  <c r="BK570" i="8"/>
  <c r="J570" i="8"/>
  <c r="BE570" i="8" s="1"/>
  <c r="BI561" i="8"/>
  <c r="BH561" i="8"/>
  <c r="BG561" i="8"/>
  <c r="BF561" i="8"/>
  <c r="T561" i="8"/>
  <c r="R561" i="8"/>
  <c r="P561" i="8"/>
  <c r="BK561" i="8"/>
  <c r="J561" i="8"/>
  <c r="BE561" i="8" s="1"/>
  <c r="BI557" i="8"/>
  <c r="BH557" i="8"/>
  <c r="BG557" i="8"/>
  <c r="BF557" i="8"/>
  <c r="T557" i="8"/>
  <c r="R557" i="8"/>
  <c r="P557" i="8"/>
  <c r="BK557" i="8"/>
  <c r="J557" i="8"/>
  <c r="BE557" i="8" s="1"/>
  <c r="BI548" i="8"/>
  <c r="BH548" i="8"/>
  <c r="BG548" i="8"/>
  <c r="BF548" i="8"/>
  <c r="BE548" i="8"/>
  <c r="T548" i="8"/>
  <c r="T547" i="8" s="1"/>
  <c r="R548" i="8"/>
  <c r="R547" i="8" s="1"/>
  <c r="P548" i="8"/>
  <c r="P547" i="8" s="1"/>
  <c r="BK548" i="8"/>
  <c r="BK547" i="8" s="1"/>
  <c r="J547" i="8" s="1"/>
  <c r="J59" i="8" s="1"/>
  <c r="J548" i="8"/>
  <c r="BI546" i="8"/>
  <c r="BH546" i="8"/>
  <c r="BG546" i="8"/>
  <c r="BF546" i="8"/>
  <c r="BE546" i="8"/>
  <c r="T546" i="8"/>
  <c r="R546" i="8"/>
  <c r="P546" i="8"/>
  <c r="BK546" i="8"/>
  <c r="J546" i="8"/>
  <c r="BI545" i="8"/>
  <c r="BH545" i="8"/>
  <c r="BG545" i="8"/>
  <c r="BF545" i="8"/>
  <c r="BE545" i="8"/>
  <c r="T545" i="8"/>
  <c r="R545" i="8"/>
  <c r="P545" i="8"/>
  <c r="BK545" i="8"/>
  <c r="J545" i="8"/>
  <c r="BI544" i="8"/>
  <c r="BH544" i="8"/>
  <c r="BG544" i="8"/>
  <c r="BF544" i="8"/>
  <c r="BE544" i="8"/>
  <c r="T544" i="8"/>
  <c r="R544" i="8"/>
  <c r="P544" i="8"/>
  <c r="BK544" i="8"/>
  <c r="J544" i="8"/>
  <c r="BI543" i="8"/>
  <c r="BH543" i="8"/>
  <c r="BG543" i="8"/>
  <c r="BF543" i="8"/>
  <c r="BE543" i="8"/>
  <c r="T543" i="8"/>
  <c r="R543" i="8"/>
  <c r="P543" i="8"/>
  <c r="BK543" i="8"/>
  <c r="J543" i="8"/>
  <c r="BI542" i="8"/>
  <c r="BH542" i="8"/>
  <c r="BG542" i="8"/>
  <c r="BF542" i="8"/>
  <c r="BE542" i="8"/>
  <c r="T542" i="8"/>
  <c r="R542" i="8"/>
  <c r="P542" i="8"/>
  <c r="BK542" i="8"/>
  <c r="J542" i="8"/>
  <c r="BI541" i="8"/>
  <c r="BH541" i="8"/>
  <c r="BG541" i="8"/>
  <c r="BF541" i="8"/>
  <c r="BE541" i="8"/>
  <c r="T541" i="8"/>
  <c r="R541" i="8"/>
  <c r="P541" i="8"/>
  <c r="BK541" i="8"/>
  <c r="J541" i="8"/>
  <c r="BI540" i="8"/>
  <c r="BH540" i="8"/>
  <c r="BG540" i="8"/>
  <c r="BF540" i="8"/>
  <c r="BE540" i="8"/>
  <c r="T540" i="8"/>
  <c r="R540" i="8"/>
  <c r="P540" i="8"/>
  <c r="BK540" i="8"/>
  <c r="J540" i="8"/>
  <c r="BI539" i="8"/>
  <c r="BH539" i="8"/>
  <c r="BG539" i="8"/>
  <c r="BF539" i="8"/>
  <c r="BE539" i="8"/>
  <c r="T539" i="8"/>
  <c r="R539" i="8"/>
  <c r="P539" i="8"/>
  <c r="BK539" i="8"/>
  <c r="J539" i="8"/>
  <c r="BI529" i="8"/>
  <c r="BH529" i="8"/>
  <c r="BG529" i="8"/>
  <c r="BF529" i="8"/>
  <c r="BE529" i="8"/>
  <c r="T529" i="8"/>
  <c r="R529" i="8"/>
  <c r="P529" i="8"/>
  <c r="BK529" i="8"/>
  <c r="J529" i="8"/>
  <c r="BI522" i="8"/>
  <c r="BH522" i="8"/>
  <c r="BG522" i="8"/>
  <c r="BF522" i="8"/>
  <c r="BE522" i="8"/>
  <c r="T522" i="8"/>
  <c r="R522" i="8"/>
  <c r="P522" i="8"/>
  <c r="BK522" i="8"/>
  <c r="J522" i="8"/>
  <c r="BI518" i="8"/>
  <c r="BH518" i="8"/>
  <c r="BG518" i="8"/>
  <c r="BF518" i="8"/>
  <c r="BE518" i="8"/>
  <c r="T518" i="8"/>
  <c r="R518" i="8"/>
  <c r="P518" i="8"/>
  <c r="BK518" i="8"/>
  <c r="J518" i="8"/>
  <c r="BI500" i="8"/>
  <c r="BH500" i="8"/>
  <c r="BG500" i="8"/>
  <c r="BF500" i="8"/>
  <c r="BE500" i="8"/>
  <c r="T500" i="8"/>
  <c r="R500" i="8"/>
  <c r="P500" i="8"/>
  <c r="BK500" i="8"/>
  <c r="J500" i="8"/>
  <c r="BI497" i="8"/>
  <c r="BH497" i="8"/>
  <c r="BG497" i="8"/>
  <c r="BF497" i="8"/>
  <c r="BE497" i="8"/>
  <c r="T497" i="8"/>
  <c r="R497" i="8"/>
  <c r="P497" i="8"/>
  <c r="BK497" i="8"/>
  <c r="J497" i="8"/>
  <c r="BI496" i="8"/>
  <c r="BH496" i="8"/>
  <c r="BG496" i="8"/>
  <c r="BF496" i="8"/>
  <c r="BE496" i="8"/>
  <c r="T496" i="8"/>
  <c r="R496" i="8"/>
  <c r="P496" i="8"/>
  <c r="BK496" i="8"/>
  <c r="J496" i="8"/>
  <c r="BI493" i="8"/>
  <c r="BH493" i="8"/>
  <c r="BG493" i="8"/>
  <c r="BF493" i="8"/>
  <c r="BE493" i="8"/>
  <c r="T493" i="8"/>
  <c r="R493" i="8"/>
  <c r="P493" i="8"/>
  <c r="BK493" i="8"/>
  <c r="J493" i="8"/>
  <c r="BI492" i="8"/>
  <c r="BH492" i="8"/>
  <c r="BG492" i="8"/>
  <c r="BF492" i="8"/>
  <c r="BE492" i="8"/>
  <c r="T492" i="8"/>
  <c r="R492" i="8"/>
  <c r="P492" i="8"/>
  <c r="BK492" i="8"/>
  <c r="J492" i="8"/>
  <c r="BI489" i="8"/>
  <c r="BH489" i="8"/>
  <c r="BG489" i="8"/>
  <c r="BF489" i="8"/>
  <c r="BE489" i="8"/>
  <c r="T489" i="8"/>
  <c r="R489" i="8"/>
  <c r="P489" i="8"/>
  <c r="BK489" i="8"/>
  <c r="J489" i="8"/>
  <c r="BI485" i="8"/>
  <c r="BH485" i="8"/>
  <c r="BG485" i="8"/>
  <c r="BF485" i="8"/>
  <c r="BE485" i="8"/>
  <c r="T485" i="8"/>
  <c r="R485" i="8"/>
  <c r="P485" i="8"/>
  <c r="BK485" i="8"/>
  <c r="J485" i="8"/>
  <c r="BI481" i="8"/>
  <c r="BH481" i="8"/>
  <c r="BG481" i="8"/>
  <c r="BF481" i="8"/>
  <c r="BE481" i="8"/>
  <c r="T481" i="8"/>
  <c r="R481" i="8"/>
  <c r="P481" i="8"/>
  <c r="BK481" i="8"/>
  <c r="J481" i="8"/>
  <c r="BI480" i="8"/>
  <c r="BH480" i="8"/>
  <c r="BG480" i="8"/>
  <c r="BF480" i="8"/>
  <c r="BE480" i="8"/>
  <c r="T480" i="8"/>
  <c r="R480" i="8"/>
  <c r="P480" i="8"/>
  <c r="BK480" i="8"/>
  <c r="J480" i="8"/>
  <c r="BI479" i="8"/>
  <c r="BH479" i="8"/>
  <c r="BG479" i="8"/>
  <c r="BF479" i="8"/>
  <c r="BE479" i="8"/>
  <c r="T479" i="8"/>
  <c r="R479" i="8"/>
  <c r="P479" i="8"/>
  <c r="BK479" i="8"/>
  <c r="J479" i="8"/>
  <c r="BI476" i="8"/>
  <c r="BH476" i="8"/>
  <c r="BG476" i="8"/>
  <c r="BF476" i="8"/>
  <c r="BE476" i="8"/>
  <c r="T476" i="8"/>
  <c r="R476" i="8"/>
  <c r="P476" i="8"/>
  <c r="BK476" i="8"/>
  <c r="J476" i="8"/>
  <c r="BI446" i="8"/>
  <c r="BH446" i="8"/>
  <c r="BG446" i="8"/>
  <c r="BF446" i="8"/>
  <c r="BE446" i="8"/>
  <c r="T446" i="8"/>
  <c r="R446" i="8"/>
  <c r="P446" i="8"/>
  <c r="BK446" i="8"/>
  <c r="J446" i="8"/>
  <c r="BI445" i="8"/>
  <c r="BH445" i="8"/>
  <c r="BG445" i="8"/>
  <c r="BF445" i="8"/>
  <c r="BE445" i="8"/>
  <c r="T445" i="8"/>
  <c r="R445" i="8"/>
  <c r="P445" i="8"/>
  <c r="BK445" i="8"/>
  <c r="J445" i="8"/>
  <c r="BI436" i="8"/>
  <c r="BH436" i="8"/>
  <c r="BG436" i="8"/>
  <c r="BF436" i="8"/>
  <c r="BE436" i="8"/>
  <c r="T436" i="8"/>
  <c r="R436" i="8"/>
  <c r="P436" i="8"/>
  <c r="BK436" i="8"/>
  <c r="J436" i="8"/>
  <c r="BI432" i="8"/>
  <c r="BH432" i="8"/>
  <c r="BG432" i="8"/>
  <c r="BF432" i="8"/>
  <c r="BE432" i="8"/>
  <c r="T432" i="8"/>
  <c r="R432" i="8"/>
  <c r="P432" i="8"/>
  <c r="BK432" i="8"/>
  <c r="J432" i="8"/>
  <c r="BI425" i="8"/>
  <c r="BH425" i="8"/>
  <c r="BG425" i="8"/>
  <c r="BF425" i="8"/>
  <c r="BE425" i="8"/>
  <c r="T425" i="8"/>
  <c r="R425" i="8"/>
  <c r="P425" i="8"/>
  <c r="BK425" i="8"/>
  <c r="J425" i="8"/>
  <c r="BI424" i="8"/>
  <c r="BH424" i="8"/>
  <c r="BG424" i="8"/>
  <c r="BF424" i="8"/>
  <c r="BE424" i="8"/>
  <c r="T424" i="8"/>
  <c r="R424" i="8"/>
  <c r="P424" i="8"/>
  <c r="BK424" i="8"/>
  <c r="J424" i="8"/>
  <c r="BI400" i="8"/>
  <c r="BH400" i="8"/>
  <c r="BG400" i="8"/>
  <c r="BF400" i="8"/>
  <c r="BE400" i="8"/>
  <c r="T400" i="8"/>
  <c r="R400" i="8"/>
  <c r="P400" i="8"/>
  <c r="BK400" i="8"/>
  <c r="J400" i="8"/>
  <c r="BI396" i="8"/>
  <c r="BH396" i="8"/>
  <c r="BG396" i="8"/>
  <c r="BF396" i="8"/>
  <c r="BE396" i="8"/>
  <c r="T396" i="8"/>
  <c r="R396" i="8"/>
  <c r="P396" i="8"/>
  <c r="BK396" i="8"/>
  <c r="J396" i="8"/>
  <c r="BI393" i="8"/>
  <c r="BH393" i="8"/>
  <c r="BG393" i="8"/>
  <c r="BF393" i="8"/>
  <c r="BE393" i="8"/>
  <c r="T393" i="8"/>
  <c r="R393" i="8"/>
  <c r="P393" i="8"/>
  <c r="BK393" i="8"/>
  <c r="J393" i="8"/>
  <c r="BI390" i="8"/>
  <c r="BH390" i="8"/>
  <c r="BG390" i="8"/>
  <c r="BF390" i="8"/>
  <c r="BE390" i="8"/>
  <c r="T390" i="8"/>
  <c r="R390" i="8"/>
  <c r="P390" i="8"/>
  <c r="BK390" i="8"/>
  <c r="J390" i="8"/>
  <c r="BI387" i="8"/>
  <c r="BH387" i="8"/>
  <c r="BG387" i="8"/>
  <c r="BF387" i="8"/>
  <c r="BE387" i="8"/>
  <c r="T387" i="8"/>
  <c r="R387" i="8"/>
  <c r="P387" i="8"/>
  <c r="BK387" i="8"/>
  <c r="J387" i="8"/>
  <c r="BI384" i="8"/>
  <c r="BH384" i="8"/>
  <c r="BG384" i="8"/>
  <c r="BF384" i="8"/>
  <c r="BE384" i="8"/>
  <c r="T384" i="8"/>
  <c r="R384" i="8"/>
  <c r="P384" i="8"/>
  <c r="BK384" i="8"/>
  <c r="J384" i="8"/>
  <c r="BI380" i="8"/>
  <c r="BH380" i="8"/>
  <c r="BG380" i="8"/>
  <c r="BF380" i="8"/>
  <c r="BE380" i="8"/>
  <c r="T380" i="8"/>
  <c r="R380" i="8"/>
  <c r="P380" i="8"/>
  <c r="BK380" i="8"/>
  <c r="J380" i="8"/>
  <c r="BI364" i="8"/>
  <c r="BH364" i="8"/>
  <c r="BG364" i="8"/>
  <c r="BF364" i="8"/>
  <c r="BE364" i="8"/>
  <c r="T364" i="8"/>
  <c r="R364" i="8"/>
  <c r="P364" i="8"/>
  <c r="BK364" i="8"/>
  <c r="J364" i="8"/>
  <c r="BI345" i="8"/>
  <c r="BH345" i="8"/>
  <c r="BG345" i="8"/>
  <c r="BF345" i="8"/>
  <c r="BE345" i="8"/>
  <c r="T345" i="8"/>
  <c r="R345" i="8"/>
  <c r="P345" i="8"/>
  <c r="BK345" i="8"/>
  <c r="J345" i="8"/>
  <c r="BI344" i="8"/>
  <c r="BH344" i="8"/>
  <c r="BG344" i="8"/>
  <c r="BF344" i="8"/>
  <c r="BE344" i="8"/>
  <c r="T344" i="8"/>
  <c r="R344" i="8"/>
  <c r="P344" i="8"/>
  <c r="BK344" i="8"/>
  <c r="J344" i="8"/>
  <c r="BI343" i="8"/>
  <c r="BH343" i="8"/>
  <c r="BG343" i="8"/>
  <c r="BF343" i="8"/>
  <c r="BE343" i="8"/>
  <c r="T343" i="8"/>
  <c r="R343" i="8"/>
  <c r="P343" i="8"/>
  <c r="BK343" i="8"/>
  <c r="J343" i="8"/>
  <c r="BI324" i="8"/>
  <c r="BH324" i="8"/>
  <c r="BG324" i="8"/>
  <c r="BF324" i="8"/>
  <c r="BE324" i="8"/>
  <c r="T324" i="8"/>
  <c r="R324" i="8"/>
  <c r="P324" i="8"/>
  <c r="BK324" i="8"/>
  <c r="J324" i="8"/>
  <c r="BI312" i="8"/>
  <c r="BH312" i="8"/>
  <c r="BG312" i="8"/>
  <c r="BF312" i="8"/>
  <c r="BE312" i="8"/>
  <c r="T312" i="8"/>
  <c r="R312" i="8"/>
  <c r="P312" i="8"/>
  <c r="BK312" i="8"/>
  <c r="J312" i="8"/>
  <c r="BI311" i="8"/>
  <c r="BH311" i="8"/>
  <c r="BG311" i="8"/>
  <c r="BF311" i="8"/>
  <c r="BE311" i="8"/>
  <c r="T311" i="8"/>
  <c r="R311" i="8"/>
  <c r="P311" i="8"/>
  <c r="BK311" i="8"/>
  <c r="J311" i="8"/>
  <c r="BI305" i="8"/>
  <c r="BH305" i="8"/>
  <c r="BG305" i="8"/>
  <c r="BF305" i="8"/>
  <c r="BE305" i="8"/>
  <c r="T305" i="8"/>
  <c r="R305" i="8"/>
  <c r="P305" i="8"/>
  <c r="BK305" i="8"/>
  <c r="J305" i="8"/>
  <c r="BI304" i="8"/>
  <c r="BH304" i="8"/>
  <c r="BG304" i="8"/>
  <c r="BF304" i="8"/>
  <c r="BE304" i="8"/>
  <c r="T304" i="8"/>
  <c r="R304" i="8"/>
  <c r="P304" i="8"/>
  <c r="BK304" i="8"/>
  <c r="J304" i="8"/>
  <c r="BI271" i="8"/>
  <c r="BH271" i="8"/>
  <c r="BG271" i="8"/>
  <c r="BF271" i="8"/>
  <c r="BE271" i="8"/>
  <c r="T271" i="8"/>
  <c r="R271" i="8"/>
  <c r="P271" i="8"/>
  <c r="BK271" i="8"/>
  <c r="J271" i="8"/>
  <c r="BI270" i="8"/>
  <c r="BH270" i="8"/>
  <c r="BG270" i="8"/>
  <c r="BF270" i="8"/>
  <c r="BE270" i="8"/>
  <c r="T270" i="8"/>
  <c r="R270" i="8"/>
  <c r="P270" i="8"/>
  <c r="BK270" i="8"/>
  <c r="J270" i="8"/>
  <c r="BI258" i="8"/>
  <c r="BH258" i="8"/>
  <c r="BG258" i="8"/>
  <c r="BF258" i="8"/>
  <c r="BE258" i="8"/>
  <c r="T258" i="8"/>
  <c r="R258" i="8"/>
  <c r="P258" i="8"/>
  <c r="BK258" i="8"/>
  <c r="J258" i="8"/>
  <c r="BI254" i="8"/>
  <c r="BH254" i="8"/>
  <c r="BG254" i="8"/>
  <c r="BF254" i="8"/>
  <c r="BE254" i="8"/>
  <c r="T254" i="8"/>
  <c r="R254" i="8"/>
  <c r="P254" i="8"/>
  <c r="BK254" i="8"/>
  <c r="J254" i="8"/>
  <c r="BI253" i="8"/>
  <c r="BH253" i="8"/>
  <c r="BG253" i="8"/>
  <c r="BF253" i="8"/>
  <c r="BE253" i="8"/>
  <c r="T253" i="8"/>
  <c r="R253" i="8"/>
  <c r="P253" i="8"/>
  <c r="BK253" i="8"/>
  <c r="J253" i="8"/>
  <c r="BI226" i="8"/>
  <c r="BH226" i="8"/>
  <c r="BG226" i="8"/>
  <c r="BF226" i="8"/>
  <c r="BE226" i="8"/>
  <c r="T226" i="8"/>
  <c r="R226" i="8"/>
  <c r="P226" i="8"/>
  <c r="BK226" i="8"/>
  <c r="J226" i="8"/>
  <c r="BI221" i="8"/>
  <c r="BH221" i="8"/>
  <c r="BG221" i="8"/>
  <c r="BF221" i="8"/>
  <c r="BE221" i="8"/>
  <c r="T221" i="8"/>
  <c r="R221" i="8"/>
  <c r="P221" i="8"/>
  <c r="BK221" i="8"/>
  <c r="J221" i="8"/>
  <c r="BI218" i="8"/>
  <c r="BH218" i="8"/>
  <c r="BG218" i="8"/>
  <c r="BF218" i="8"/>
  <c r="BE218" i="8"/>
  <c r="T218" i="8"/>
  <c r="R218" i="8"/>
  <c r="P218" i="8"/>
  <c r="BK218" i="8"/>
  <c r="J218" i="8"/>
  <c r="BI214" i="8"/>
  <c r="BH214" i="8"/>
  <c r="BG214" i="8"/>
  <c r="BF214" i="8"/>
  <c r="BE214" i="8"/>
  <c r="T214" i="8"/>
  <c r="R214" i="8"/>
  <c r="P214" i="8"/>
  <c r="BK214" i="8"/>
  <c r="J214" i="8"/>
  <c r="BI213" i="8"/>
  <c r="BH213" i="8"/>
  <c r="BG213" i="8"/>
  <c r="BF213" i="8"/>
  <c r="BE213" i="8"/>
  <c r="T213" i="8"/>
  <c r="R213" i="8"/>
  <c r="P213" i="8"/>
  <c r="BK213" i="8"/>
  <c r="J213" i="8"/>
  <c r="BI210" i="8"/>
  <c r="BH210" i="8"/>
  <c r="BG210" i="8"/>
  <c r="BF210" i="8"/>
  <c r="BE210" i="8"/>
  <c r="T210" i="8"/>
  <c r="R210" i="8"/>
  <c r="P210" i="8"/>
  <c r="BK210" i="8"/>
  <c r="J210" i="8"/>
  <c r="BI207" i="8"/>
  <c r="BH207" i="8"/>
  <c r="BG207" i="8"/>
  <c r="BF207" i="8"/>
  <c r="BE207" i="8"/>
  <c r="T207" i="8"/>
  <c r="R207" i="8"/>
  <c r="P207" i="8"/>
  <c r="BK207" i="8"/>
  <c r="J207" i="8"/>
  <c r="BI204" i="8"/>
  <c r="BH204" i="8"/>
  <c r="BG204" i="8"/>
  <c r="BF204" i="8"/>
  <c r="BE204" i="8"/>
  <c r="T204" i="8"/>
  <c r="R204" i="8"/>
  <c r="P204" i="8"/>
  <c r="BK204" i="8"/>
  <c r="J204" i="8"/>
  <c r="BI200" i="8"/>
  <c r="BH200" i="8"/>
  <c r="BG200" i="8"/>
  <c r="BF200" i="8"/>
  <c r="BE200" i="8"/>
  <c r="T200" i="8"/>
  <c r="R200" i="8"/>
  <c r="P200" i="8"/>
  <c r="BK200" i="8"/>
  <c r="J200" i="8"/>
  <c r="BI194" i="8"/>
  <c r="BH194" i="8"/>
  <c r="BG194" i="8"/>
  <c r="BF194" i="8"/>
  <c r="BE194" i="8"/>
  <c r="T194" i="8"/>
  <c r="R194" i="8"/>
  <c r="P194" i="8"/>
  <c r="BK194" i="8"/>
  <c r="J194" i="8"/>
  <c r="BI193" i="8"/>
  <c r="BH193" i="8"/>
  <c r="BG193" i="8"/>
  <c r="BF193" i="8"/>
  <c r="BE193" i="8"/>
  <c r="T193" i="8"/>
  <c r="R193" i="8"/>
  <c r="P193" i="8"/>
  <c r="BK193" i="8"/>
  <c r="J193" i="8"/>
  <c r="BI190" i="8"/>
  <c r="BH190" i="8"/>
  <c r="BG190" i="8"/>
  <c r="BF190" i="8"/>
  <c r="BE190" i="8"/>
  <c r="T190" i="8"/>
  <c r="R190" i="8"/>
  <c r="P190" i="8"/>
  <c r="BK190" i="8"/>
  <c r="J190" i="8"/>
  <c r="BI186" i="8"/>
  <c r="BH186" i="8"/>
  <c r="BG186" i="8"/>
  <c r="BF186" i="8"/>
  <c r="BE186" i="8"/>
  <c r="T186" i="8"/>
  <c r="R186" i="8"/>
  <c r="P186" i="8"/>
  <c r="BK186" i="8"/>
  <c r="J186" i="8"/>
  <c r="BI182" i="8"/>
  <c r="BH182" i="8"/>
  <c r="BG182" i="8"/>
  <c r="BF182" i="8"/>
  <c r="BE182" i="8"/>
  <c r="T182" i="8"/>
  <c r="R182" i="8"/>
  <c r="P182" i="8"/>
  <c r="BK182" i="8"/>
  <c r="J182" i="8"/>
  <c r="BI174" i="8"/>
  <c r="BH174" i="8"/>
  <c r="BG174" i="8"/>
  <c r="BF174" i="8"/>
  <c r="BE174" i="8"/>
  <c r="T174" i="8"/>
  <c r="R174" i="8"/>
  <c r="P174" i="8"/>
  <c r="BK174" i="8"/>
  <c r="J174" i="8"/>
  <c r="BI166" i="8"/>
  <c r="BH166" i="8"/>
  <c r="BG166" i="8"/>
  <c r="BF166" i="8"/>
  <c r="BE166" i="8"/>
  <c r="T166" i="8"/>
  <c r="R166" i="8"/>
  <c r="P166" i="8"/>
  <c r="BK166" i="8"/>
  <c r="J166" i="8"/>
  <c r="BI162" i="8"/>
  <c r="BH162" i="8"/>
  <c r="BG162" i="8"/>
  <c r="BF162" i="8"/>
  <c r="BE162" i="8"/>
  <c r="T162" i="8"/>
  <c r="R162" i="8"/>
  <c r="P162" i="8"/>
  <c r="BK162" i="8"/>
  <c r="J162" i="8"/>
  <c r="BI158" i="8"/>
  <c r="BH158" i="8"/>
  <c r="BG158" i="8"/>
  <c r="BF158" i="8"/>
  <c r="BE158" i="8"/>
  <c r="T158" i="8"/>
  <c r="R158" i="8"/>
  <c r="P158" i="8"/>
  <c r="BK158" i="8"/>
  <c r="J158" i="8"/>
  <c r="BI154" i="8"/>
  <c r="BH154" i="8"/>
  <c r="BG154" i="8"/>
  <c r="BF154" i="8"/>
  <c r="BE154" i="8"/>
  <c r="T154" i="8"/>
  <c r="R154" i="8"/>
  <c r="P154" i="8"/>
  <c r="BK154" i="8"/>
  <c r="J154" i="8"/>
  <c r="BI150" i="8"/>
  <c r="BH150" i="8"/>
  <c r="BG150" i="8"/>
  <c r="BF150" i="8"/>
  <c r="BE150" i="8"/>
  <c r="T150" i="8"/>
  <c r="R150" i="8"/>
  <c r="P150" i="8"/>
  <c r="BK150" i="8"/>
  <c r="J150" i="8"/>
  <c r="BI139" i="8"/>
  <c r="BH139" i="8"/>
  <c r="BG139" i="8"/>
  <c r="BF139" i="8"/>
  <c r="BE139" i="8"/>
  <c r="T139" i="8"/>
  <c r="R139" i="8"/>
  <c r="P139" i="8"/>
  <c r="BK139" i="8"/>
  <c r="J139" i="8"/>
  <c r="BI134" i="8"/>
  <c r="BH134" i="8"/>
  <c r="BG134" i="8"/>
  <c r="BF134" i="8"/>
  <c r="BE134" i="8"/>
  <c r="T134" i="8"/>
  <c r="R134" i="8"/>
  <c r="P134" i="8"/>
  <c r="BK134" i="8"/>
  <c r="J134" i="8"/>
  <c r="BI103" i="8"/>
  <c r="BH103" i="8"/>
  <c r="BG103" i="8"/>
  <c r="BF103" i="8"/>
  <c r="BE103" i="8"/>
  <c r="T103" i="8"/>
  <c r="R103" i="8"/>
  <c r="P103" i="8"/>
  <c r="BK103" i="8"/>
  <c r="J103" i="8"/>
  <c r="BI97" i="8"/>
  <c r="BH97" i="8"/>
  <c r="BG97" i="8"/>
  <c r="BF97" i="8"/>
  <c r="BE97" i="8"/>
  <c r="T97" i="8"/>
  <c r="R97" i="8"/>
  <c r="P97" i="8"/>
  <c r="BK97" i="8"/>
  <c r="J97" i="8"/>
  <c r="BI93" i="8"/>
  <c r="F34" i="8" s="1"/>
  <c r="BD58" i="1" s="1"/>
  <c r="BH93" i="8"/>
  <c r="F33" i="8" s="1"/>
  <c r="BC58" i="1" s="1"/>
  <c r="BG93" i="8"/>
  <c r="F32" i="8" s="1"/>
  <c r="BB58" i="1" s="1"/>
  <c r="BF93" i="8"/>
  <c r="J31" i="8" s="1"/>
  <c r="AW58" i="1" s="1"/>
  <c r="BE93" i="8"/>
  <c r="T93" i="8"/>
  <c r="T92" i="8" s="1"/>
  <c r="R93" i="8"/>
  <c r="R92" i="8" s="1"/>
  <c r="R91" i="8" s="1"/>
  <c r="P93" i="8"/>
  <c r="P92" i="8" s="1"/>
  <c r="BK93" i="8"/>
  <c r="BK92" i="8" s="1"/>
  <c r="J93" i="8"/>
  <c r="J86" i="8"/>
  <c r="F86" i="8"/>
  <c r="F84" i="8"/>
  <c r="E82" i="8"/>
  <c r="E80" i="8"/>
  <c r="J51" i="8"/>
  <c r="F51" i="8"/>
  <c r="F49" i="8"/>
  <c r="E47" i="8"/>
  <c r="J18" i="8"/>
  <c r="E18" i="8"/>
  <c r="F52" i="8" s="1"/>
  <c r="J17" i="8"/>
  <c r="J12" i="8"/>
  <c r="J84" i="8" s="1"/>
  <c r="E7" i="8"/>
  <c r="E45" i="8" s="1"/>
  <c r="P862" i="7"/>
  <c r="R858" i="7"/>
  <c r="T854" i="7"/>
  <c r="BK854" i="7"/>
  <c r="P851" i="7"/>
  <c r="R827" i="7"/>
  <c r="AY57" i="1"/>
  <c r="AX57" i="1"/>
  <c r="BI881" i="7"/>
  <c r="BH881" i="7"/>
  <c r="BG881" i="7"/>
  <c r="BF881" i="7"/>
  <c r="BE881" i="7"/>
  <c r="T881" i="7"/>
  <c r="R881" i="7"/>
  <c r="P881" i="7"/>
  <c r="BK881" i="7"/>
  <c r="J881" i="7"/>
  <c r="BI878" i="7"/>
  <c r="BH878" i="7"/>
  <c r="BG878" i="7"/>
  <c r="BF878" i="7"/>
  <c r="BE878" i="7"/>
  <c r="T878" i="7"/>
  <c r="R878" i="7"/>
  <c r="P878" i="7"/>
  <c r="BK878" i="7"/>
  <c r="J878" i="7"/>
  <c r="BI875" i="7"/>
  <c r="BH875" i="7"/>
  <c r="BG875" i="7"/>
  <c r="BF875" i="7"/>
  <c r="BE875" i="7"/>
  <c r="T875" i="7"/>
  <c r="R875" i="7"/>
  <c r="P875" i="7"/>
  <c r="BK875" i="7"/>
  <c r="J875" i="7"/>
  <c r="BI872" i="7"/>
  <c r="BH872" i="7"/>
  <c r="BG872" i="7"/>
  <c r="BF872" i="7"/>
  <c r="BE872" i="7"/>
  <c r="T872" i="7"/>
  <c r="R872" i="7"/>
  <c r="P872" i="7"/>
  <c r="BK872" i="7"/>
  <c r="J872" i="7"/>
  <c r="BI869" i="7"/>
  <c r="BH869" i="7"/>
  <c r="BG869" i="7"/>
  <c r="BF869" i="7"/>
  <c r="BE869" i="7"/>
  <c r="T869" i="7"/>
  <c r="R869" i="7"/>
  <c r="P869" i="7"/>
  <c r="BK869" i="7"/>
  <c r="J869" i="7"/>
  <c r="BI868" i="7"/>
  <c r="BH868" i="7"/>
  <c r="BG868" i="7"/>
  <c r="BF868" i="7"/>
  <c r="BE868" i="7"/>
  <c r="T868" i="7"/>
  <c r="R868" i="7"/>
  <c r="P868" i="7"/>
  <c r="BK868" i="7"/>
  <c r="J868" i="7"/>
  <c r="BI867" i="7"/>
  <c r="BH867" i="7"/>
  <c r="BG867" i="7"/>
  <c r="BF867" i="7"/>
  <c r="BE867" i="7"/>
  <c r="T867" i="7"/>
  <c r="R867" i="7"/>
  <c r="P867" i="7"/>
  <c r="BK867" i="7"/>
  <c r="J867" i="7"/>
  <c r="BI866" i="7"/>
  <c r="BH866" i="7"/>
  <c r="BG866" i="7"/>
  <c r="BF866" i="7"/>
  <c r="BE866" i="7"/>
  <c r="T866" i="7"/>
  <c r="R866" i="7"/>
  <c r="P866" i="7"/>
  <c r="BK866" i="7"/>
  <c r="J866" i="7"/>
  <c r="BI865" i="7"/>
  <c r="BH865" i="7"/>
  <c r="BG865" i="7"/>
  <c r="BF865" i="7"/>
  <c r="BE865" i="7"/>
  <c r="T865" i="7"/>
  <c r="R865" i="7"/>
  <c r="P865" i="7"/>
  <c r="BK865" i="7"/>
  <c r="J865" i="7"/>
  <c r="BI864" i="7"/>
  <c r="BH864" i="7"/>
  <c r="BG864" i="7"/>
  <c r="BF864" i="7"/>
  <c r="BE864" i="7"/>
  <c r="T864" i="7"/>
  <c r="R864" i="7"/>
  <c r="P864" i="7"/>
  <c r="BK864" i="7"/>
  <c r="J864" i="7"/>
  <c r="BI863" i="7"/>
  <c r="BH863" i="7"/>
  <c r="BG863" i="7"/>
  <c r="BF863" i="7"/>
  <c r="BE863" i="7"/>
  <c r="T863" i="7"/>
  <c r="T862" i="7" s="1"/>
  <c r="R863" i="7"/>
  <c r="R862" i="7" s="1"/>
  <c r="P863" i="7"/>
  <c r="BK863" i="7"/>
  <c r="BK862" i="7" s="1"/>
  <c r="J862" i="7" s="1"/>
  <c r="J69" i="7" s="1"/>
  <c r="J863" i="7"/>
  <c r="BI859" i="7"/>
  <c r="BH859" i="7"/>
  <c r="BG859" i="7"/>
  <c r="BF859" i="7"/>
  <c r="T859" i="7"/>
  <c r="T858" i="7" s="1"/>
  <c r="R859" i="7"/>
  <c r="P859" i="7"/>
  <c r="P858" i="7" s="1"/>
  <c r="BK859" i="7"/>
  <c r="BK858" i="7" s="1"/>
  <c r="J858" i="7" s="1"/>
  <c r="J68" i="7" s="1"/>
  <c r="J859" i="7"/>
  <c r="BE859" i="7" s="1"/>
  <c r="BI855" i="7"/>
  <c r="BH855" i="7"/>
  <c r="BG855" i="7"/>
  <c r="BF855" i="7"/>
  <c r="BE855" i="7"/>
  <c r="T855" i="7"/>
  <c r="R855" i="7"/>
  <c r="R854" i="7" s="1"/>
  <c r="P855" i="7"/>
  <c r="P854" i="7" s="1"/>
  <c r="P853" i="7" s="1"/>
  <c r="BK855" i="7"/>
  <c r="J855" i="7"/>
  <c r="BI852" i="7"/>
  <c r="BH852" i="7"/>
  <c r="BG852" i="7"/>
  <c r="BF852" i="7"/>
  <c r="BE852" i="7"/>
  <c r="T852" i="7"/>
  <c r="T851" i="7" s="1"/>
  <c r="R852" i="7"/>
  <c r="R851" i="7" s="1"/>
  <c r="P852" i="7"/>
  <c r="BK852" i="7"/>
  <c r="BK851" i="7" s="1"/>
  <c r="J851" i="7" s="1"/>
  <c r="J65" i="7" s="1"/>
  <c r="J852" i="7"/>
  <c r="BI848" i="7"/>
  <c r="BH848" i="7"/>
  <c r="BG848" i="7"/>
  <c r="BF848" i="7"/>
  <c r="T848" i="7"/>
  <c r="R848" i="7"/>
  <c r="P848" i="7"/>
  <c r="BK848" i="7"/>
  <c r="J848" i="7"/>
  <c r="BE848" i="7" s="1"/>
  <c r="BI845" i="7"/>
  <c r="BH845" i="7"/>
  <c r="BG845" i="7"/>
  <c r="BF845" i="7"/>
  <c r="T845" i="7"/>
  <c r="R845" i="7"/>
  <c r="P845" i="7"/>
  <c r="BK845" i="7"/>
  <c r="J845" i="7"/>
  <c r="BE845" i="7" s="1"/>
  <c r="BI842" i="7"/>
  <c r="BH842" i="7"/>
  <c r="BG842" i="7"/>
  <c r="BF842" i="7"/>
  <c r="T842" i="7"/>
  <c r="R842" i="7"/>
  <c r="P842" i="7"/>
  <c r="BK842" i="7"/>
  <c r="J842" i="7"/>
  <c r="BE842" i="7" s="1"/>
  <c r="BI839" i="7"/>
  <c r="BH839" i="7"/>
  <c r="BG839" i="7"/>
  <c r="BF839" i="7"/>
  <c r="T839" i="7"/>
  <c r="R839" i="7"/>
  <c r="P839" i="7"/>
  <c r="BK839" i="7"/>
  <c r="J839" i="7"/>
  <c r="BE839" i="7" s="1"/>
  <c r="BI834" i="7"/>
  <c r="BH834" i="7"/>
  <c r="BG834" i="7"/>
  <c r="BF834" i="7"/>
  <c r="BE834" i="7"/>
  <c r="T834" i="7"/>
  <c r="R834" i="7"/>
  <c r="P834" i="7"/>
  <c r="BK834" i="7"/>
  <c r="J834" i="7"/>
  <c r="BI831" i="7"/>
  <c r="BH831" i="7"/>
  <c r="BG831" i="7"/>
  <c r="BF831" i="7"/>
  <c r="T831" i="7"/>
  <c r="R831" i="7"/>
  <c r="P831" i="7"/>
  <c r="BK831" i="7"/>
  <c r="J831" i="7"/>
  <c r="BE831" i="7" s="1"/>
  <c r="BI828" i="7"/>
  <c r="BH828" i="7"/>
  <c r="BG828" i="7"/>
  <c r="BF828" i="7"/>
  <c r="BE828" i="7"/>
  <c r="T828" i="7"/>
  <c r="R828" i="7"/>
  <c r="P828" i="7"/>
  <c r="BK828" i="7"/>
  <c r="BK827" i="7" s="1"/>
  <c r="J827" i="7" s="1"/>
  <c r="J64" i="7" s="1"/>
  <c r="J828" i="7"/>
  <c r="BI823" i="7"/>
  <c r="BH823" i="7"/>
  <c r="BG823" i="7"/>
  <c r="BF823" i="7"/>
  <c r="BE823" i="7"/>
  <c r="T823" i="7"/>
  <c r="R823" i="7"/>
  <c r="P823" i="7"/>
  <c r="BK823" i="7"/>
  <c r="J823" i="7"/>
  <c r="BI802" i="7"/>
  <c r="BH802" i="7"/>
  <c r="BG802" i="7"/>
  <c r="BF802" i="7"/>
  <c r="BE802" i="7"/>
  <c r="T802" i="7"/>
  <c r="R802" i="7"/>
  <c r="P802" i="7"/>
  <c r="BK802" i="7"/>
  <c r="J802" i="7"/>
  <c r="BI799" i="7"/>
  <c r="BH799" i="7"/>
  <c r="BG799" i="7"/>
  <c r="BF799" i="7"/>
  <c r="BE799" i="7"/>
  <c r="T799" i="7"/>
  <c r="R799" i="7"/>
  <c r="P799" i="7"/>
  <c r="BK799" i="7"/>
  <c r="J799" i="7"/>
  <c r="BI798" i="7"/>
  <c r="BH798" i="7"/>
  <c r="BG798" i="7"/>
  <c r="BF798" i="7"/>
  <c r="BE798" i="7"/>
  <c r="T798" i="7"/>
  <c r="R798" i="7"/>
  <c r="P798" i="7"/>
  <c r="BK798" i="7"/>
  <c r="J798" i="7"/>
  <c r="BI797" i="7"/>
  <c r="BH797" i="7"/>
  <c r="BG797" i="7"/>
  <c r="BF797" i="7"/>
  <c r="BE797" i="7"/>
  <c r="T797" i="7"/>
  <c r="R797" i="7"/>
  <c r="P797" i="7"/>
  <c r="BK797" i="7"/>
  <c r="J797" i="7"/>
  <c r="BI793" i="7"/>
  <c r="BH793" i="7"/>
  <c r="BG793" i="7"/>
  <c r="BF793" i="7"/>
  <c r="BE793" i="7"/>
  <c r="T793" i="7"/>
  <c r="R793" i="7"/>
  <c r="P793" i="7"/>
  <c r="BK793" i="7"/>
  <c r="J793" i="7"/>
  <c r="BI789" i="7"/>
  <c r="BH789" i="7"/>
  <c r="BG789" i="7"/>
  <c r="BF789" i="7"/>
  <c r="BE789" i="7"/>
  <c r="T789" i="7"/>
  <c r="R789" i="7"/>
  <c r="P789" i="7"/>
  <c r="BK789" i="7"/>
  <c r="J789" i="7"/>
  <c r="BI785" i="7"/>
  <c r="BH785" i="7"/>
  <c r="BG785" i="7"/>
  <c r="BF785" i="7"/>
  <c r="BE785" i="7"/>
  <c r="T785" i="7"/>
  <c r="R785" i="7"/>
  <c r="P785" i="7"/>
  <c r="BK785" i="7"/>
  <c r="J785" i="7"/>
  <c r="BI780" i="7"/>
  <c r="BH780" i="7"/>
  <c r="BG780" i="7"/>
  <c r="BF780" i="7"/>
  <c r="BE780" i="7"/>
  <c r="T780" i="7"/>
  <c r="R780" i="7"/>
  <c r="P780" i="7"/>
  <c r="BK780" i="7"/>
  <c r="J780" i="7"/>
  <c r="BI776" i="7"/>
  <c r="BH776" i="7"/>
  <c r="BG776" i="7"/>
  <c r="BF776" i="7"/>
  <c r="BE776" i="7"/>
  <c r="T776" i="7"/>
  <c r="R776" i="7"/>
  <c r="P776" i="7"/>
  <c r="BK776" i="7"/>
  <c r="J776" i="7"/>
  <c r="BI772" i="7"/>
  <c r="BH772" i="7"/>
  <c r="BG772" i="7"/>
  <c r="BF772" i="7"/>
  <c r="BE772" i="7"/>
  <c r="T772" i="7"/>
  <c r="R772" i="7"/>
  <c r="P772" i="7"/>
  <c r="BK772" i="7"/>
  <c r="J772" i="7"/>
  <c r="BI765" i="7"/>
  <c r="BH765" i="7"/>
  <c r="BG765" i="7"/>
  <c r="BF765" i="7"/>
  <c r="BE765" i="7"/>
  <c r="T765" i="7"/>
  <c r="R765" i="7"/>
  <c r="P765" i="7"/>
  <c r="BK765" i="7"/>
  <c r="J765" i="7"/>
  <c r="BI759" i="7"/>
  <c r="BH759" i="7"/>
  <c r="BG759" i="7"/>
  <c r="BF759" i="7"/>
  <c r="BE759" i="7"/>
  <c r="T759" i="7"/>
  <c r="R759" i="7"/>
  <c r="P759" i="7"/>
  <c r="BK759" i="7"/>
  <c r="J759" i="7"/>
  <c r="BI753" i="7"/>
  <c r="BH753" i="7"/>
  <c r="BG753" i="7"/>
  <c r="BF753" i="7"/>
  <c r="BE753" i="7"/>
  <c r="T753" i="7"/>
  <c r="R753" i="7"/>
  <c r="P753" i="7"/>
  <c r="BK753" i="7"/>
  <c r="J753" i="7"/>
  <c r="BI752" i="7"/>
  <c r="BH752" i="7"/>
  <c r="BG752" i="7"/>
  <c r="BF752" i="7"/>
  <c r="BE752" i="7"/>
  <c r="T752" i="7"/>
  <c r="R752" i="7"/>
  <c r="P752" i="7"/>
  <c r="BK752" i="7"/>
  <c r="J752" i="7"/>
  <c r="BI748" i="7"/>
  <c r="BH748" i="7"/>
  <c r="BG748" i="7"/>
  <c r="BF748" i="7"/>
  <c r="BE748" i="7"/>
  <c r="T748" i="7"/>
  <c r="R748" i="7"/>
  <c r="P748" i="7"/>
  <c r="BK748" i="7"/>
  <c r="J748" i="7"/>
  <c r="BI744" i="7"/>
  <c r="BH744" i="7"/>
  <c r="BG744" i="7"/>
  <c r="BF744" i="7"/>
  <c r="BE744" i="7"/>
  <c r="T744" i="7"/>
  <c r="R744" i="7"/>
  <c r="P744" i="7"/>
  <c r="BK744" i="7"/>
  <c r="J744" i="7"/>
  <c r="BI743" i="7"/>
  <c r="BH743" i="7"/>
  <c r="BG743" i="7"/>
  <c r="BF743" i="7"/>
  <c r="BE743" i="7"/>
  <c r="T743" i="7"/>
  <c r="R743" i="7"/>
  <c r="P743" i="7"/>
  <c r="BK743" i="7"/>
  <c r="J743" i="7"/>
  <c r="BI742" i="7"/>
  <c r="BH742" i="7"/>
  <c r="BG742" i="7"/>
  <c r="BF742" i="7"/>
  <c r="BE742" i="7"/>
  <c r="T742" i="7"/>
  <c r="R742" i="7"/>
  <c r="P742" i="7"/>
  <c r="BK742" i="7"/>
  <c r="J742" i="7"/>
  <c r="BI741" i="7"/>
  <c r="BH741" i="7"/>
  <c r="BG741" i="7"/>
  <c r="BF741" i="7"/>
  <c r="BE741" i="7"/>
  <c r="T741" i="7"/>
  <c r="R741" i="7"/>
  <c r="P741" i="7"/>
  <c r="BK741" i="7"/>
  <c r="J741" i="7"/>
  <c r="BI736" i="7"/>
  <c r="BH736" i="7"/>
  <c r="BG736" i="7"/>
  <c r="BF736" i="7"/>
  <c r="BE736" i="7"/>
  <c r="T736" i="7"/>
  <c r="R736" i="7"/>
  <c r="P736" i="7"/>
  <c r="BK736" i="7"/>
  <c r="J736" i="7"/>
  <c r="BI717" i="7"/>
  <c r="BH717" i="7"/>
  <c r="BG717" i="7"/>
  <c r="BF717" i="7"/>
  <c r="BE717" i="7"/>
  <c r="T717" i="7"/>
  <c r="R717" i="7"/>
  <c r="P717" i="7"/>
  <c r="BK717" i="7"/>
  <c r="J717" i="7"/>
  <c r="BI714" i="7"/>
  <c r="BH714" i="7"/>
  <c r="BG714" i="7"/>
  <c r="BF714" i="7"/>
  <c r="BE714" i="7"/>
  <c r="T714" i="7"/>
  <c r="R714" i="7"/>
  <c r="P714" i="7"/>
  <c r="BK714" i="7"/>
  <c r="J714" i="7"/>
  <c r="BI710" i="7"/>
  <c r="BH710" i="7"/>
  <c r="BG710" i="7"/>
  <c r="BF710" i="7"/>
  <c r="BE710" i="7"/>
  <c r="T710" i="7"/>
  <c r="R710" i="7"/>
  <c r="P710" i="7"/>
  <c r="BK710" i="7"/>
  <c r="J710" i="7"/>
  <c r="BI709" i="7"/>
  <c r="BH709" i="7"/>
  <c r="BG709" i="7"/>
  <c r="BF709" i="7"/>
  <c r="BE709" i="7"/>
  <c r="T709" i="7"/>
  <c r="R709" i="7"/>
  <c r="P709" i="7"/>
  <c r="BK709" i="7"/>
  <c r="J709" i="7"/>
  <c r="BI705" i="7"/>
  <c r="BH705" i="7"/>
  <c r="BG705" i="7"/>
  <c r="BF705" i="7"/>
  <c r="BE705" i="7"/>
  <c r="T705" i="7"/>
  <c r="R705" i="7"/>
  <c r="P705" i="7"/>
  <c r="BK705" i="7"/>
  <c r="J705" i="7"/>
  <c r="BI702" i="7"/>
  <c r="BH702" i="7"/>
  <c r="BG702" i="7"/>
  <c r="BF702" i="7"/>
  <c r="BE702" i="7"/>
  <c r="T702" i="7"/>
  <c r="R702" i="7"/>
  <c r="P702" i="7"/>
  <c r="BK702" i="7"/>
  <c r="J702" i="7"/>
  <c r="BI699" i="7"/>
  <c r="BH699" i="7"/>
  <c r="BG699" i="7"/>
  <c r="BF699" i="7"/>
  <c r="BE699" i="7"/>
  <c r="T699" i="7"/>
  <c r="R699" i="7"/>
  <c r="P699" i="7"/>
  <c r="BK699" i="7"/>
  <c r="J699" i="7"/>
  <c r="BI696" i="7"/>
  <c r="BH696" i="7"/>
  <c r="BG696" i="7"/>
  <c r="BF696" i="7"/>
  <c r="BE696" i="7"/>
  <c r="T696" i="7"/>
  <c r="R696" i="7"/>
  <c r="P696" i="7"/>
  <c r="BK696" i="7"/>
  <c r="J696" i="7"/>
  <c r="BI695" i="7"/>
  <c r="BH695" i="7"/>
  <c r="BG695" i="7"/>
  <c r="BF695" i="7"/>
  <c r="BE695" i="7"/>
  <c r="T695" i="7"/>
  <c r="R695" i="7"/>
  <c r="P695" i="7"/>
  <c r="BK695" i="7"/>
  <c r="J695" i="7"/>
  <c r="BI694" i="7"/>
  <c r="BH694" i="7"/>
  <c r="BG694" i="7"/>
  <c r="BF694" i="7"/>
  <c r="BE694" i="7"/>
  <c r="T694" i="7"/>
  <c r="R694" i="7"/>
  <c r="P694" i="7"/>
  <c r="BK694" i="7"/>
  <c r="J694" i="7"/>
  <c r="BI693" i="7"/>
  <c r="BH693" i="7"/>
  <c r="BG693" i="7"/>
  <c r="BF693" i="7"/>
  <c r="BE693" i="7"/>
  <c r="T693" i="7"/>
  <c r="R693" i="7"/>
  <c r="P693" i="7"/>
  <c r="BK693" i="7"/>
  <c r="J693" i="7"/>
  <c r="BI692" i="7"/>
  <c r="BH692" i="7"/>
  <c r="BG692" i="7"/>
  <c r="BF692" i="7"/>
  <c r="BE692" i="7"/>
  <c r="T692" i="7"/>
  <c r="R692" i="7"/>
  <c r="P692" i="7"/>
  <c r="BK692" i="7"/>
  <c r="J692" i="7"/>
  <c r="BI691" i="7"/>
  <c r="BH691" i="7"/>
  <c r="BG691" i="7"/>
  <c r="BF691" i="7"/>
  <c r="BE691" i="7"/>
  <c r="T691" i="7"/>
  <c r="R691" i="7"/>
  <c r="P691" i="7"/>
  <c r="BK691" i="7"/>
  <c r="J691" i="7"/>
  <c r="BI690" i="7"/>
  <c r="BH690" i="7"/>
  <c r="BG690" i="7"/>
  <c r="BF690" i="7"/>
  <c r="BE690" i="7"/>
  <c r="T690" i="7"/>
  <c r="R690" i="7"/>
  <c r="P690" i="7"/>
  <c r="BK690" i="7"/>
  <c r="J690" i="7"/>
  <c r="BI689" i="7"/>
  <c r="BH689" i="7"/>
  <c r="BG689" i="7"/>
  <c r="BF689" i="7"/>
  <c r="BE689" i="7"/>
  <c r="T689" i="7"/>
  <c r="R689" i="7"/>
  <c r="P689" i="7"/>
  <c r="BK689" i="7"/>
  <c r="J689" i="7"/>
  <c r="BI683" i="7"/>
  <c r="BH683" i="7"/>
  <c r="BG683" i="7"/>
  <c r="BF683" i="7"/>
  <c r="BE683" i="7"/>
  <c r="T683" i="7"/>
  <c r="R683" i="7"/>
  <c r="P683" i="7"/>
  <c r="BK683" i="7"/>
  <c r="J683" i="7"/>
  <c r="BI678" i="7"/>
  <c r="BH678" i="7"/>
  <c r="BG678" i="7"/>
  <c r="BF678" i="7"/>
  <c r="BE678" i="7"/>
  <c r="T678" i="7"/>
  <c r="R678" i="7"/>
  <c r="P678" i="7"/>
  <c r="BK678" i="7"/>
  <c r="J678" i="7"/>
  <c r="BI672" i="7"/>
  <c r="BH672" i="7"/>
  <c r="BG672" i="7"/>
  <c r="BF672" i="7"/>
  <c r="BE672" i="7"/>
  <c r="T672" i="7"/>
  <c r="R672" i="7"/>
  <c r="P672" i="7"/>
  <c r="BK672" i="7"/>
  <c r="J672" i="7"/>
  <c r="BI668" i="7"/>
  <c r="BH668" i="7"/>
  <c r="BG668" i="7"/>
  <c r="BF668" i="7"/>
  <c r="BE668" i="7"/>
  <c r="T668" i="7"/>
  <c r="R668" i="7"/>
  <c r="P668" i="7"/>
  <c r="BK668" i="7"/>
  <c r="J668" i="7"/>
  <c r="BI664" i="7"/>
  <c r="BH664" i="7"/>
  <c r="BG664" i="7"/>
  <c r="BF664" i="7"/>
  <c r="BE664" i="7"/>
  <c r="T664" i="7"/>
  <c r="R664" i="7"/>
  <c r="P664" i="7"/>
  <c r="BK664" i="7"/>
  <c r="J664" i="7"/>
  <c r="BI657" i="7"/>
  <c r="BH657" i="7"/>
  <c r="BG657" i="7"/>
  <c r="BF657" i="7"/>
  <c r="BE657" i="7"/>
  <c r="T657" i="7"/>
  <c r="R657" i="7"/>
  <c r="P657" i="7"/>
  <c r="BK657" i="7"/>
  <c r="J657" i="7"/>
  <c r="BI653" i="7"/>
  <c r="BH653" i="7"/>
  <c r="BG653" i="7"/>
  <c r="BF653" i="7"/>
  <c r="BE653" i="7"/>
  <c r="T653" i="7"/>
  <c r="R653" i="7"/>
  <c r="P653" i="7"/>
  <c r="BK653" i="7"/>
  <c r="J653" i="7"/>
  <c r="BI652" i="7"/>
  <c r="BH652" i="7"/>
  <c r="BG652" i="7"/>
  <c r="BF652" i="7"/>
  <c r="BE652" i="7"/>
  <c r="T652" i="7"/>
  <c r="R652" i="7"/>
  <c r="P652" i="7"/>
  <c r="BK652" i="7"/>
  <c r="J652" i="7"/>
  <c r="BI651" i="7"/>
  <c r="BH651" i="7"/>
  <c r="BG651" i="7"/>
  <c r="BF651" i="7"/>
  <c r="BE651" i="7"/>
  <c r="T651" i="7"/>
  <c r="R651" i="7"/>
  <c r="P651" i="7"/>
  <c r="BK651" i="7"/>
  <c r="J651" i="7"/>
  <c r="BI650" i="7"/>
  <c r="BH650" i="7"/>
  <c r="BG650" i="7"/>
  <c r="BF650" i="7"/>
  <c r="BE650" i="7"/>
  <c r="T650" i="7"/>
  <c r="R650" i="7"/>
  <c r="P650" i="7"/>
  <c r="BK650" i="7"/>
  <c r="J650" i="7"/>
  <c r="BI649" i="7"/>
  <c r="BH649" i="7"/>
  <c r="BG649" i="7"/>
  <c r="BF649" i="7"/>
  <c r="BE649" i="7"/>
  <c r="T649" i="7"/>
  <c r="R649" i="7"/>
  <c r="P649" i="7"/>
  <c r="BK649" i="7"/>
  <c r="J649" i="7"/>
  <c r="BI648" i="7"/>
  <c r="BH648" i="7"/>
  <c r="BG648" i="7"/>
  <c r="BF648" i="7"/>
  <c r="BE648" i="7"/>
  <c r="T648" i="7"/>
  <c r="R648" i="7"/>
  <c r="P648" i="7"/>
  <c r="BK648" i="7"/>
  <c r="J648" i="7"/>
  <c r="BI642" i="7"/>
  <c r="BH642" i="7"/>
  <c r="BG642" i="7"/>
  <c r="BF642" i="7"/>
  <c r="BE642" i="7"/>
  <c r="T642" i="7"/>
  <c r="T641" i="7" s="1"/>
  <c r="R642" i="7"/>
  <c r="P642" i="7"/>
  <c r="BK642" i="7"/>
  <c r="BK641" i="7" s="1"/>
  <c r="J641" i="7" s="1"/>
  <c r="J63" i="7" s="1"/>
  <c r="J642" i="7"/>
  <c r="BI640" i="7"/>
  <c r="BH640" i="7"/>
  <c r="BG640" i="7"/>
  <c r="BF640" i="7"/>
  <c r="T640" i="7"/>
  <c r="R640" i="7"/>
  <c r="P640" i="7"/>
  <c r="BK640" i="7"/>
  <c r="J640" i="7"/>
  <c r="BE640" i="7" s="1"/>
  <c r="BI639" i="7"/>
  <c r="BH639" i="7"/>
  <c r="BG639" i="7"/>
  <c r="BF639" i="7"/>
  <c r="BE639" i="7"/>
  <c r="T639" i="7"/>
  <c r="R639" i="7"/>
  <c r="P639" i="7"/>
  <c r="BK639" i="7"/>
  <c r="J639" i="7"/>
  <c r="BI638" i="7"/>
  <c r="BH638" i="7"/>
  <c r="BG638" i="7"/>
  <c r="BF638" i="7"/>
  <c r="T638" i="7"/>
  <c r="R638" i="7"/>
  <c r="P638" i="7"/>
  <c r="BK638" i="7"/>
  <c r="J638" i="7"/>
  <c r="BE638" i="7" s="1"/>
  <c r="BI637" i="7"/>
  <c r="BH637" i="7"/>
  <c r="BG637" i="7"/>
  <c r="BF637" i="7"/>
  <c r="BE637" i="7"/>
  <c r="T637" i="7"/>
  <c r="R637" i="7"/>
  <c r="P637" i="7"/>
  <c r="BK637" i="7"/>
  <c r="J637" i="7"/>
  <c r="BI636" i="7"/>
  <c r="BH636" i="7"/>
  <c r="BG636" i="7"/>
  <c r="BF636" i="7"/>
  <c r="T636" i="7"/>
  <c r="R636" i="7"/>
  <c r="P636" i="7"/>
  <c r="BK636" i="7"/>
  <c r="J636" i="7"/>
  <c r="BE636" i="7" s="1"/>
  <c r="BI635" i="7"/>
  <c r="BH635" i="7"/>
  <c r="BG635" i="7"/>
  <c r="BF635" i="7"/>
  <c r="BE635" i="7"/>
  <c r="T635" i="7"/>
  <c r="R635" i="7"/>
  <c r="P635" i="7"/>
  <c r="BK635" i="7"/>
  <c r="J635" i="7"/>
  <c r="BI634" i="7"/>
  <c r="BH634" i="7"/>
  <c r="BG634" i="7"/>
  <c r="BF634" i="7"/>
  <c r="T634" i="7"/>
  <c r="R634" i="7"/>
  <c r="P634" i="7"/>
  <c r="BK634" i="7"/>
  <c r="J634" i="7"/>
  <c r="BE634" i="7" s="1"/>
  <c r="BI633" i="7"/>
  <c r="BH633" i="7"/>
  <c r="BG633" i="7"/>
  <c r="BF633" i="7"/>
  <c r="BE633" i="7"/>
  <c r="T633" i="7"/>
  <c r="R633" i="7"/>
  <c r="P633" i="7"/>
  <c r="BK633" i="7"/>
  <c r="J633" i="7"/>
  <c r="BI632" i="7"/>
  <c r="BH632" i="7"/>
  <c r="BG632" i="7"/>
  <c r="BF632" i="7"/>
  <c r="T632" i="7"/>
  <c r="R632" i="7"/>
  <c r="P632" i="7"/>
  <c r="BK632" i="7"/>
  <c r="J632" i="7"/>
  <c r="BE632" i="7" s="1"/>
  <c r="BI631" i="7"/>
  <c r="BH631" i="7"/>
  <c r="BG631" i="7"/>
  <c r="BF631" i="7"/>
  <c r="BE631" i="7"/>
  <c r="T631" i="7"/>
  <c r="R631" i="7"/>
  <c r="P631" i="7"/>
  <c r="BK631" i="7"/>
  <c r="J631" i="7"/>
  <c r="BI630" i="7"/>
  <c r="BH630" i="7"/>
  <c r="BG630" i="7"/>
  <c r="BF630" i="7"/>
  <c r="T630" i="7"/>
  <c r="R630" i="7"/>
  <c r="P630" i="7"/>
  <c r="BK630" i="7"/>
  <c r="J630" i="7"/>
  <c r="BE630" i="7" s="1"/>
  <c r="BI629" i="7"/>
  <c r="BH629" i="7"/>
  <c r="BG629" i="7"/>
  <c r="BF629" i="7"/>
  <c r="BE629" i="7"/>
  <c r="T629" i="7"/>
  <c r="R629" i="7"/>
  <c r="P629" i="7"/>
  <c r="BK629" i="7"/>
  <c r="J629" i="7"/>
  <c r="BI628" i="7"/>
  <c r="BH628" i="7"/>
  <c r="BG628" i="7"/>
  <c r="BF628" i="7"/>
  <c r="T628" i="7"/>
  <c r="R628" i="7"/>
  <c r="P628" i="7"/>
  <c r="BK628" i="7"/>
  <c r="J628" i="7"/>
  <c r="BE628" i="7" s="1"/>
  <c r="BI627" i="7"/>
  <c r="BH627" i="7"/>
  <c r="BG627" i="7"/>
  <c r="BF627" i="7"/>
  <c r="BE627" i="7"/>
  <c r="T627" i="7"/>
  <c r="R627" i="7"/>
  <c r="P627" i="7"/>
  <c r="BK627" i="7"/>
  <c r="J627" i="7"/>
  <c r="BI626" i="7"/>
  <c r="BH626" i="7"/>
  <c r="BG626" i="7"/>
  <c r="BF626" i="7"/>
  <c r="T626" i="7"/>
  <c r="R626" i="7"/>
  <c r="P626" i="7"/>
  <c r="BK626" i="7"/>
  <c r="J626" i="7"/>
  <c r="BE626" i="7" s="1"/>
  <c r="BI625" i="7"/>
  <c r="BH625" i="7"/>
  <c r="BG625" i="7"/>
  <c r="BF625" i="7"/>
  <c r="BE625" i="7"/>
  <c r="T625" i="7"/>
  <c r="R625" i="7"/>
  <c r="P625" i="7"/>
  <c r="BK625" i="7"/>
  <c r="J625" i="7"/>
  <c r="BI624" i="7"/>
  <c r="BH624" i="7"/>
  <c r="BG624" i="7"/>
  <c r="BF624" i="7"/>
  <c r="T624" i="7"/>
  <c r="R624" i="7"/>
  <c r="P624" i="7"/>
  <c r="BK624" i="7"/>
  <c r="J624" i="7"/>
  <c r="BE624" i="7" s="1"/>
  <c r="BI623" i="7"/>
  <c r="BH623" i="7"/>
  <c r="BG623" i="7"/>
  <c r="BF623" i="7"/>
  <c r="BE623" i="7"/>
  <c r="T623" i="7"/>
  <c r="R623" i="7"/>
  <c r="P623" i="7"/>
  <c r="BK623" i="7"/>
  <c r="J623" i="7"/>
  <c r="BI622" i="7"/>
  <c r="BH622" i="7"/>
  <c r="BG622" i="7"/>
  <c r="BF622" i="7"/>
  <c r="T622" i="7"/>
  <c r="R622" i="7"/>
  <c r="P622" i="7"/>
  <c r="BK622" i="7"/>
  <c r="J622" i="7"/>
  <c r="BE622" i="7" s="1"/>
  <c r="BI621" i="7"/>
  <c r="BH621" i="7"/>
  <c r="BG621" i="7"/>
  <c r="BF621" i="7"/>
  <c r="BE621" i="7"/>
  <c r="T621" i="7"/>
  <c r="R621" i="7"/>
  <c r="P621" i="7"/>
  <c r="BK621" i="7"/>
  <c r="J621" i="7"/>
  <c r="BI620" i="7"/>
  <c r="BH620" i="7"/>
  <c r="BG620" i="7"/>
  <c r="BF620" i="7"/>
  <c r="T620" i="7"/>
  <c r="R620" i="7"/>
  <c r="P620" i="7"/>
  <c r="BK620" i="7"/>
  <c r="J620" i="7"/>
  <c r="BE620" i="7" s="1"/>
  <c r="BI619" i="7"/>
  <c r="BH619" i="7"/>
  <c r="BG619" i="7"/>
  <c r="BF619" i="7"/>
  <c r="BE619" i="7"/>
  <c r="T619" i="7"/>
  <c r="R619" i="7"/>
  <c r="P619" i="7"/>
  <c r="BK619" i="7"/>
  <c r="J619" i="7"/>
  <c r="BI618" i="7"/>
  <c r="BH618" i="7"/>
  <c r="BG618" i="7"/>
  <c r="BF618" i="7"/>
  <c r="T618" i="7"/>
  <c r="R618" i="7"/>
  <c r="P618" i="7"/>
  <c r="BK618" i="7"/>
  <c r="J618" i="7"/>
  <c r="BE618" i="7" s="1"/>
  <c r="BI617" i="7"/>
  <c r="BH617" i="7"/>
  <c r="BG617" i="7"/>
  <c r="BF617" i="7"/>
  <c r="BE617" i="7"/>
  <c r="T617" i="7"/>
  <c r="R617" i="7"/>
  <c r="P617" i="7"/>
  <c r="BK617" i="7"/>
  <c r="J617" i="7"/>
  <c r="BI616" i="7"/>
  <c r="BH616" i="7"/>
  <c r="BG616" i="7"/>
  <c r="BF616" i="7"/>
  <c r="T616" i="7"/>
  <c r="R616" i="7"/>
  <c r="P616" i="7"/>
  <c r="BK616" i="7"/>
  <c r="J616" i="7"/>
  <c r="BE616" i="7" s="1"/>
  <c r="BI615" i="7"/>
  <c r="BH615" i="7"/>
  <c r="BG615" i="7"/>
  <c r="BF615" i="7"/>
  <c r="BE615" i="7"/>
  <c r="T615" i="7"/>
  <c r="R615" i="7"/>
  <c r="P615" i="7"/>
  <c r="BK615" i="7"/>
  <c r="J615" i="7"/>
  <c r="BI614" i="7"/>
  <c r="BH614" i="7"/>
  <c r="BG614" i="7"/>
  <c r="BF614" i="7"/>
  <c r="T614" i="7"/>
  <c r="R614" i="7"/>
  <c r="P614" i="7"/>
  <c r="BK614" i="7"/>
  <c r="J614" i="7"/>
  <c r="BE614" i="7" s="1"/>
  <c r="BI613" i="7"/>
  <c r="BH613" i="7"/>
  <c r="BG613" i="7"/>
  <c r="BF613" i="7"/>
  <c r="BE613" i="7"/>
  <c r="T613" i="7"/>
  <c r="R613" i="7"/>
  <c r="P613" i="7"/>
  <c r="BK613" i="7"/>
  <c r="J613" i="7"/>
  <c r="BI597" i="7"/>
  <c r="BH597" i="7"/>
  <c r="BG597" i="7"/>
  <c r="BF597" i="7"/>
  <c r="T597" i="7"/>
  <c r="R597" i="7"/>
  <c r="P597" i="7"/>
  <c r="BK597" i="7"/>
  <c r="J597" i="7"/>
  <c r="BE597" i="7" s="1"/>
  <c r="BI596" i="7"/>
  <c r="BH596" i="7"/>
  <c r="BG596" i="7"/>
  <c r="BF596" i="7"/>
  <c r="BE596" i="7"/>
  <c r="T596" i="7"/>
  <c r="R596" i="7"/>
  <c r="P596" i="7"/>
  <c r="BK596" i="7"/>
  <c r="J596" i="7"/>
  <c r="BI592" i="7"/>
  <c r="BH592" i="7"/>
  <c r="BG592" i="7"/>
  <c r="BF592" i="7"/>
  <c r="T592" i="7"/>
  <c r="R592" i="7"/>
  <c r="R591" i="7" s="1"/>
  <c r="P592" i="7"/>
  <c r="BK592" i="7"/>
  <c r="J592" i="7"/>
  <c r="BE592" i="7" s="1"/>
  <c r="BI585" i="7"/>
  <c r="BH585" i="7"/>
  <c r="BG585" i="7"/>
  <c r="BF585" i="7"/>
  <c r="T585" i="7"/>
  <c r="R585" i="7"/>
  <c r="P585" i="7"/>
  <c r="BK585" i="7"/>
  <c r="J585" i="7"/>
  <c r="BE585" i="7" s="1"/>
  <c r="BI581" i="7"/>
  <c r="BH581" i="7"/>
  <c r="BG581" i="7"/>
  <c r="BF581" i="7"/>
  <c r="BE581" i="7"/>
  <c r="T581" i="7"/>
  <c r="R581" i="7"/>
  <c r="P581" i="7"/>
  <c r="BK581" i="7"/>
  <c r="J581" i="7"/>
  <c r="BI568" i="7"/>
  <c r="BH568" i="7"/>
  <c r="BG568" i="7"/>
  <c r="BF568" i="7"/>
  <c r="T568" i="7"/>
  <c r="R568" i="7"/>
  <c r="P568" i="7"/>
  <c r="BK568" i="7"/>
  <c r="J568" i="7"/>
  <c r="BE568" i="7" s="1"/>
  <c r="BI564" i="7"/>
  <c r="BH564" i="7"/>
  <c r="BG564" i="7"/>
  <c r="BF564" i="7"/>
  <c r="T564" i="7"/>
  <c r="R564" i="7"/>
  <c r="P564" i="7"/>
  <c r="BK564" i="7"/>
  <c r="J564" i="7"/>
  <c r="BE564" i="7" s="1"/>
  <c r="BI560" i="7"/>
  <c r="BH560" i="7"/>
  <c r="BG560" i="7"/>
  <c r="BF560" i="7"/>
  <c r="BE560" i="7"/>
  <c r="T560" i="7"/>
  <c r="R560" i="7"/>
  <c r="P560" i="7"/>
  <c r="BK560" i="7"/>
  <c r="J560" i="7"/>
  <c r="BI557" i="7"/>
  <c r="BH557" i="7"/>
  <c r="BG557" i="7"/>
  <c r="BF557" i="7"/>
  <c r="T557" i="7"/>
  <c r="R557" i="7"/>
  <c r="P557" i="7"/>
  <c r="BK557" i="7"/>
  <c r="J557" i="7"/>
  <c r="BE557" i="7" s="1"/>
  <c r="BI541" i="7"/>
  <c r="BH541" i="7"/>
  <c r="BG541" i="7"/>
  <c r="BF541" i="7"/>
  <c r="BE541" i="7"/>
  <c r="T541" i="7"/>
  <c r="R541" i="7"/>
  <c r="P541" i="7"/>
  <c r="BK541" i="7"/>
  <c r="J541" i="7"/>
  <c r="BI537" i="7"/>
  <c r="BH537" i="7"/>
  <c r="BG537" i="7"/>
  <c r="BF537" i="7"/>
  <c r="T537" i="7"/>
  <c r="R537" i="7"/>
  <c r="P537" i="7"/>
  <c r="BK537" i="7"/>
  <c r="J537" i="7"/>
  <c r="BE537" i="7" s="1"/>
  <c r="BI533" i="7"/>
  <c r="BH533" i="7"/>
  <c r="BG533" i="7"/>
  <c r="BF533" i="7"/>
  <c r="BE533" i="7"/>
  <c r="T533" i="7"/>
  <c r="R533" i="7"/>
  <c r="P533" i="7"/>
  <c r="BK533" i="7"/>
  <c r="J533" i="7"/>
  <c r="BI525" i="7"/>
  <c r="BH525" i="7"/>
  <c r="BG525" i="7"/>
  <c r="BF525" i="7"/>
  <c r="T525" i="7"/>
  <c r="R525" i="7"/>
  <c r="P525" i="7"/>
  <c r="BK525" i="7"/>
  <c r="J525" i="7"/>
  <c r="BE525" i="7" s="1"/>
  <c r="BI517" i="7"/>
  <c r="BH517" i="7"/>
  <c r="BG517" i="7"/>
  <c r="BF517" i="7"/>
  <c r="BE517" i="7"/>
  <c r="T517" i="7"/>
  <c r="R517" i="7"/>
  <c r="P517" i="7"/>
  <c r="BK517" i="7"/>
  <c r="J517" i="7"/>
  <c r="BI507" i="7"/>
  <c r="BH507" i="7"/>
  <c r="BG507" i="7"/>
  <c r="BF507" i="7"/>
  <c r="T507" i="7"/>
  <c r="R507" i="7"/>
  <c r="P507" i="7"/>
  <c r="BK507" i="7"/>
  <c r="J507" i="7"/>
  <c r="BE507" i="7" s="1"/>
  <c r="BI499" i="7"/>
  <c r="BH499" i="7"/>
  <c r="BG499" i="7"/>
  <c r="BF499" i="7"/>
  <c r="BE499" i="7"/>
  <c r="T499" i="7"/>
  <c r="R499" i="7"/>
  <c r="P499" i="7"/>
  <c r="BK499" i="7"/>
  <c r="J499" i="7"/>
  <c r="BI470" i="7"/>
  <c r="BH470" i="7"/>
  <c r="BG470" i="7"/>
  <c r="BF470" i="7"/>
  <c r="T470" i="7"/>
  <c r="R470" i="7"/>
  <c r="P470" i="7"/>
  <c r="BK470" i="7"/>
  <c r="J470" i="7"/>
  <c r="BE470" i="7" s="1"/>
  <c r="BI462" i="7"/>
  <c r="BH462" i="7"/>
  <c r="BG462" i="7"/>
  <c r="BF462" i="7"/>
  <c r="BE462" i="7"/>
  <c r="T462" i="7"/>
  <c r="R462" i="7"/>
  <c r="P462" i="7"/>
  <c r="BK462" i="7"/>
  <c r="J462" i="7"/>
  <c r="BI453" i="7"/>
  <c r="BH453" i="7"/>
  <c r="BG453" i="7"/>
  <c r="BF453" i="7"/>
  <c r="T453" i="7"/>
  <c r="R453" i="7"/>
  <c r="P453" i="7"/>
  <c r="BK453" i="7"/>
  <c r="J453" i="7"/>
  <c r="BE453" i="7" s="1"/>
  <c r="BI449" i="7"/>
  <c r="BH449" i="7"/>
  <c r="BG449" i="7"/>
  <c r="BF449" i="7"/>
  <c r="BE449" i="7"/>
  <c r="T449" i="7"/>
  <c r="R449" i="7"/>
  <c r="P449" i="7"/>
  <c r="BK449" i="7"/>
  <c r="J449" i="7"/>
  <c r="BI441" i="7"/>
  <c r="BH441" i="7"/>
  <c r="BG441" i="7"/>
  <c r="BF441" i="7"/>
  <c r="T441" i="7"/>
  <c r="R441" i="7"/>
  <c r="P441" i="7"/>
  <c r="BK441" i="7"/>
  <c r="J441" i="7"/>
  <c r="BE441" i="7" s="1"/>
  <c r="BI432" i="7"/>
  <c r="BH432" i="7"/>
  <c r="BG432" i="7"/>
  <c r="BF432" i="7"/>
  <c r="BE432" i="7"/>
  <c r="T432" i="7"/>
  <c r="R432" i="7"/>
  <c r="P432" i="7"/>
  <c r="P423" i="7" s="1"/>
  <c r="BK432" i="7"/>
  <c r="J432" i="7"/>
  <c r="BI424" i="7"/>
  <c r="BH424" i="7"/>
  <c r="BG424" i="7"/>
  <c r="BF424" i="7"/>
  <c r="T424" i="7"/>
  <c r="T423" i="7" s="1"/>
  <c r="R424" i="7"/>
  <c r="P424" i="7"/>
  <c r="BK424" i="7"/>
  <c r="J424" i="7"/>
  <c r="BE424" i="7" s="1"/>
  <c r="BI407" i="7"/>
  <c r="BH407" i="7"/>
  <c r="BG407" i="7"/>
  <c r="BF407" i="7"/>
  <c r="T407" i="7"/>
  <c r="T406" i="7" s="1"/>
  <c r="R407" i="7"/>
  <c r="R406" i="7" s="1"/>
  <c r="P407" i="7"/>
  <c r="P406" i="7" s="1"/>
  <c r="BK407" i="7"/>
  <c r="BK406" i="7" s="1"/>
  <c r="J406" i="7" s="1"/>
  <c r="J407" i="7"/>
  <c r="BE407" i="7" s="1"/>
  <c r="J60" i="7"/>
  <c r="BI403" i="7"/>
  <c r="BH403" i="7"/>
  <c r="BG403" i="7"/>
  <c r="BF403" i="7"/>
  <c r="BE403" i="7"/>
  <c r="T403" i="7"/>
  <c r="R403" i="7"/>
  <c r="P403" i="7"/>
  <c r="BK403" i="7"/>
  <c r="J403" i="7"/>
  <c r="BI400" i="7"/>
  <c r="BH400" i="7"/>
  <c r="BG400" i="7"/>
  <c r="BF400" i="7"/>
  <c r="T400" i="7"/>
  <c r="R400" i="7"/>
  <c r="P400" i="7"/>
  <c r="BK400" i="7"/>
  <c r="J400" i="7"/>
  <c r="BE400" i="7" s="1"/>
  <c r="BI397" i="7"/>
  <c r="BH397" i="7"/>
  <c r="BG397" i="7"/>
  <c r="BF397" i="7"/>
  <c r="BE397" i="7"/>
  <c r="T397" i="7"/>
  <c r="R397" i="7"/>
  <c r="P397" i="7"/>
  <c r="BK397" i="7"/>
  <c r="J397" i="7"/>
  <c r="BI394" i="7"/>
  <c r="BH394" i="7"/>
  <c r="BG394" i="7"/>
  <c r="BF394" i="7"/>
  <c r="T394" i="7"/>
  <c r="R394" i="7"/>
  <c r="P394" i="7"/>
  <c r="BK394" i="7"/>
  <c r="BK389" i="7" s="1"/>
  <c r="J389" i="7" s="1"/>
  <c r="J394" i="7"/>
  <c r="BE394" i="7" s="1"/>
  <c r="BI390" i="7"/>
  <c r="BH390" i="7"/>
  <c r="BG390" i="7"/>
  <c r="BF390" i="7"/>
  <c r="BE390" i="7"/>
  <c r="T390" i="7"/>
  <c r="R390" i="7"/>
  <c r="R389" i="7" s="1"/>
  <c r="P390" i="7"/>
  <c r="BK390" i="7"/>
  <c r="J390" i="7"/>
  <c r="J59" i="7"/>
  <c r="BI388" i="7"/>
  <c r="BH388" i="7"/>
  <c r="BG388" i="7"/>
  <c r="BF388" i="7"/>
  <c r="BE388" i="7"/>
  <c r="T388" i="7"/>
  <c r="R388" i="7"/>
  <c r="P388" i="7"/>
  <c r="BK388" i="7"/>
  <c r="J388" i="7"/>
  <c r="BI387" i="7"/>
  <c r="BH387" i="7"/>
  <c r="BG387" i="7"/>
  <c r="BF387" i="7"/>
  <c r="T387" i="7"/>
  <c r="R387" i="7"/>
  <c r="P387" i="7"/>
  <c r="BK387" i="7"/>
  <c r="J387" i="7"/>
  <c r="BE387" i="7" s="1"/>
  <c r="BI386" i="7"/>
  <c r="BH386" i="7"/>
  <c r="BG386" i="7"/>
  <c r="BF386" i="7"/>
  <c r="BE386" i="7"/>
  <c r="T386" i="7"/>
  <c r="R386" i="7"/>
  <c r="P386" i="7"/>
  <c r="BK386" i="7"/>
  <c r="J386" i="7"/>
  <c r="BI385" i="7"/>
  <c r="BH385" i="7"/>
  <c r="BG385" i="7"/>
  <c r="BF385" i="7"/>
  <c r="T385" i="7"/>
  <c r="R385" i="7"/>
  <c r="P385" i="7"/>
  <c r="BK385" i="7"/>
  <c r="J385" i="7"/>
  <c r="BE385" i="7" s="1"/>
  <c r="BI384" i="7"/>
  <c r="BH384" i="7"/>
  <c r="BG384" i="7"/>
  <c r="BF384" i="7"/>
  <c r="BE384" i="7"/>
  <c r="T384" i="7"/>
  <c r="R384" i="7"/>
  <c r="P384" i="7"/>
  <c r="BK384" i="7"/>
  <c r="J384" i="7"/>
  <c r="BI383" i="7"/>
  <c r="BH383" i="7"/>
  <c r="BG383" i="7"/>
  <c r="BF383" i="7"/>
  <c r="T383" i="7"/>
  <c r="R383" i="7"/>
  <c r="P383" i="7"/>
  <c r="BK383" i="7"/>
  <c r="J383" i="7"/>
  <c r="BE383" i="7" s="1"/>
  <c r="BI382" i="7"/>
  <c r="BH382" i="7"/>
  <c r="BG382" i="7"/>
  <c r="BF382" i="7"/>
  <c r="BE382" i="7"/>
  <c r="T382" i="7"/>
  <c r="R382" i="7"/>
  <c r="P382" i="7"/>
  <c r="BK382" i="7"/>
  <c r="J382" i="7"/>
  <c r="BI381" i="7"/>
  <c r="BH381" i="7"/>
  <c r="BG381" i="7"/>
  <c r="BF381" i="7"/>
  <c r="T381" i="7"/>
  <c r="R381" i="7"/>
  <c r="P381" i="7"/>
  <c r="BK381" i="7"/>
  <c r="J381" i="7"/>
  <c r="BE381" i="7" s="1"/>
  <c r="BI378" i="7"/>
  <c r="BH378" i="7"/>
  <c r="BG378" i="7"/>
  <c r="BF378" i="7"/>
  <c r="BE378" i="7"/>
  <c r="T378" i="7"/>
  <c r="R378" i="7"/>
  <c r="P378" i="7"/>
  <c r="BK378" i="7"/>
  <c r="J378" i="7"/>
  <c r="BI371" i="7"/>
  <c r="BH371" i="7"/>
  <c r="BG371" i="7"/>
  <c r="BF371" i="7"/>
  <c r="T371" i="7"/>
  <c r="R371" i="7"/>
  <c r="P371" i="7"/>
  <c r="BK371" i="7"/>
  <c r="J371" i="7"/>
  <c r="BE371" i="7" s="1"/>
  <c r="BI366" i="7"/>
  <c r="BH366" i="7"/>
  <c r="BG366" i="7"/>
  <c r="BF366" i="7"/>
  <c r="BE366" i="7"/>
  <c r="T366" i="7"/>
  <c r="R366" i="7"/>
  <c r="P366" i="7"/>
  <c r="BK366" i="7"/>
  <c r="J366" i="7"/>
  <c r="BI362" i="7"/>
  <c r="BH362" i="7"/>
  <c r="BG362" i="7"/>
  <c r="BF362" i="7"/>
  <c r="T362" i="7"/>
  <c r="R362" i="7"/>
  <c r="P362" i="7"/>
  <c r="BK362" i="7"/>
  <c r="J362" i="7"/>
  <c r="BE362" i="7" s="1"/>
  <c r="BI352" i="7"/>
  <c r="BH352" i="7"/>
  <c r="BG352" i="7"/>
  <c r="BF352" i="7"/>
  <c r="BE352" i="7"/>
  <c r="T352" i="7"/>
  <c r="R352" i="7"/>
  <c r="P352" i="7"/>
  <c r="BK352" i="7"/>
  <c r="J352" i="7"/>
  <c r="BI349" i="7"/>
  <c r="BH349" i="7"/>
  <c r="BG349" i="7"/>
  <c r="BF349" i="7"/>
  <c r="T349" i="7"/>
  <c r="R349" i="7"/>
  <c r="P349" i="7"/>
  <c r="BK349" i="7"/>
  <c r="J349" i="7"/>
  <c r="BE349" i="7" s="1"/>
  <c r="BI348" i="7"/>
  <c r="BH348" i="7"/>
  <c r="BG348" i="7"/>
  <c r="BF348" i="7"/>
  <c r="BE348" i="7"/>
  <c r="T348" i="7"/>
  <c r="R348" i="7"/>
  <c r="P348" i="7"/>
  <c r="BK348" i="7"/>
  <c r="J348" i="7"/>
  <c r="BI345" i="7"/>
  <c r="BH345" i="7"/>
  <c r="BG345" i="7"/>
  <c r="BF345" i="7"/>
  <c r="T345" i="7"/>
  <c r="R345" i="7"/>
  <c r="P345" i="7"/>
  <c r="BK345" i="7"/>
  <c r="J345" i="7"/>
  <c r="BE345" i="7" s="1"/>
  <c r="BI342" i="7"/>
  <c r="BH342" i="7"/>
  <c r="BG342" i="7"/>
  <c r="BF342" i="7"/>
  <c r="BE342" i="7"/>
  <c r="T342" i="7"/>
  <c r="R342" i="7"/>
  <c r="P342" i="7"/>
  <c r="BK342" i="7"/>
  <c r="J342" i="7"/>
  <c r="BI339" i="7"/>
  <c r="BH339" i="7"/>
  <c r="BG339" i="7"/>
  <c r="BF339" i="7"/>
  <c r="T339" i="7"/>
  <c r="R339" i="7"/>
  <c r="P339" i="7"/>
  <c r="BK339" i="7"/>
  <c r="J339" i="7"/>
  <c r="BE339" i="7" s="1"/>
  <c r="BI335" i="7"/>
  <c r="BH335" i="7"/>
  <c r="BG335" i="7"/>
  <c r="BF335" i="7"/>
  <c r="BE335" i="7"/>
  <c r="T335" i="7"/>
  <c r="R335" i="7"/>
  <c r="P335" i="7"/>
  <c r="BK335" i="7"/>
  <c r="J335" i="7"/>
  <c r="BI331" i="7"/>
  <c r="BH331" i="7"/>
  <c r="BG331" i="7"/>
  <c r="BF331" i="7"/>
  <c r="T331" i="7"/>
  <c r="R331" i="7"/>
  <c r="P331" i="7"/>
  <c r="BK331" i="7"/>
  <c r="J331" i="7"/>
  <c r="BE331" i="7" s="1"/>
  <c r="BI330" i="7"/>
  <c r="BH330" i="7"/>
  <c r="BG330" i="7"/>
  <c r="BF330" i="7"/>
  <c r="BE330" i="7"/>
  <c r="T330" i="7"/>
  <c r="R330" i="7"/>
  <c r="P330" i="7"/>
  <c r="BK330" i="7"/>
  <c r="J330" i="7"/>
  <c r="BI329" i="7"/>
  <c r="BH329" i="7"/>
  <c r="BG329" i="7"/>
  <c r="BF329" i="7"/>
  <c r="T329" i="7"/>
  <c r="R329" i="7"/>
  <c r="P329" i="7"/>
  <c r="BK329" i="7"/>
  <c r="J329" i="7"/>
  <c r="BE329" i="7" s="1"/>
  <c r="BI326" i="7"/>
  <c r="BH326" i="7"/>
  <c r="BG326" i="7"/>
  <c r="BF326" i="7"/>
  <c r="BE326" i="7"/>
  <c r="T326" i="7"/>
  <c r="R326" i="7"/>
  <c r="P326" i="7"/>
  <c r="BK326" i="7"/>
  <c r="J326" i="7"/>
  <c r="BI307" i="7"/>
  <c r="BH307" i="7"/>
  <c r="BG307" i="7"/>
  <c r="BF307" i="7"/>
  <c r="T307" i="7"/>
  <c r="R307" i="7"/>
  <c r="P307" i="7"/>
  <c r="BK307" i="7"/>
  <c r="J307" i="7"/>
  <c r="BE307" i="7" s="1"/>
  <c r="BI306" i="7"/>
  <c r="BH306" i="7"/>
  <c r="BG306" i="7"/>
  <c r="BF306" i="7"/>
  <c r="BE306" i="7"/>
  <c r="T306" i="7"/>
  <c r="R306" i="7"/>
  <c r="P306" i="7"/>
  <c r="BK306" i="7"/>
  <c r="J306" i="7"/>
  <c r="BI297" i="7"/>
  <c r="BH297" i="7"/>
  <c r="BG297" i="7"/>
  <c r="BF297" i="7"/>
  <c r="BE297" i="7"/>
  <c r="T297" i="7"/>
  <c r="R297" i="7"/>
  <c r="P297" i="7"/>
  <c r="BK297" i="7"/>
  <c r="J297" i="7"/>
  <c r="BI293" i="7"/>
  <c r="BH293" i="7"/>
  <c r="BG293" i="7"/>
  <c r="BF293" i="7"/>
  <c r="BE293" i="7"/>
  <c r="T293" i="7"/>
  <c r="R293" i="7"/>
  <c r="P293" i="7"/>
  <c r="BK293" i="7"/>
  <c r="J293" i="7"/>
  <c r="BI288" i="7"/>
  <c r="BH288" i="7"/>
  <c r="BG288" i="7"/>
  <c r="BF288" i="7"/>
  <c r="BE288" i="7"/>
  <c r="T288" i="7"/>
  <c r="R288" i="7"/>
  <c r="P288" i="7"/>
  <c r="BK288" i="7"/>
  <c r="J288" i="7"/>
  <c r="BI285" i="7"/>
  <c r="BH285" i="7"/>
  <c r="BG285" i="7"/>
  <c r="BF285" i="7"/>
  <c r="BE285" i="7"/>
  <c r="T285" i="7"/>
  <c r="R285" i="7"/>
  <c r="P285" i="7"/>
  <c r="BK285" i="7"/>
  <c r="J285" i="7"/>
  <c r="BI282" i="7"/>
  <c r="BH282" i="7"/>
  <c r="BG282" i="7"/>
  <c r="BF282" i="7"/>
  <c r="BE282" i="7"/>
  <c r="T282" i="7"/>
  <c r="R282" i="7"/>
  <c r="P282" i="7"/>
  <c r="BK282" i="7"/>
  <c r="J282" i="7"/>
  <c r="BI279" i="7"/>
  <c r="BH279" i="7"/>
  <c r="BG279" i="7"/>
  <c r="BF279" i="7"/>
  <c r="BE279" i="7"/>
  <c r="T279" i="7"/>
  <c r="R279" i="7"/>
  <c r="P279" i="7"/>
  <c r="BK279" i="7"/>
  <c r="J279" i="7"/>
  <c r="BI276" i="7"/>
  <c r="BH276" i="7"/>
  <c r="BG276" i="7"/>
  <c r="BF276" i="7"/>
  <c r="BE276" i="7"/>
  <c r="T276" i="7"/>
  <c r="R276" i="7"/>
  <c r="P276" i="7"/>
  <c r="BK276" i="7"/>
  <c r="J276" i="7"/>
  <c r="BI260" i="7"/>
  <c r="BH260" i="7"/>
  <c r="BG260" i="7"/>
  <c r="BF260" i="7"/>
  <c r="BE260" i="7"/>
  <c r="T260" i="7"/>
  <c r="R260" i="7"/>
  <c r="P260" i="7"/>
  <c r="BK260" i="7"/>
  <c r="J260" i="7"/>
  <c r="BI259" i="7"/>
  <c r="BH259" i="7"/>
  <c r="BG259" i="7"/>
  <c r="BF259" i="7"/>
  <c r="BE259" i="7"/>
  <c r="T259" i="7"/>
  <c r="R259" i="7"/>
  <c r="P259" i="7"/>
  <c r="BK259" i="7"/>
  <c r="J259" i="7"/>
  <c r="BI241" i="7"/>
  <c r="BH241" i="7"/>
  <c r="BG241" i="7"/>
  <c r="BF241" i="7"/>
  <c r="BE241" i="7"/>
  <c r="T241" i="7"/>
  <c r="R241" i="7"/>
  <c r="P241" i="7"/>
  <c r="BK241" i="7"/>
  <c r="J241" i="7"/>
  <c r="BI240" i="7"/>
  <c r="BH240" i="7"/>
  <c r="BG240" i="7"/>
  <c r="BF240" i="7"/>
  <c r="BE240" i="7"/>
  <c r="T240" i="7"/>
  <c r="R240" i="7"/>
  <c r="P240" i="7"/>
  <c r="BK240" i="7"/>
  <c r="J240" i="7"/>
  <c r="BI236" i="7"/>
  <c r="BH236" i="7"/>
  <c r="BG236" i="7"/>
  <c r="BF236" i="7"/>
  <c r="BE236" i="7"/>
  <c r="T236" i="7"/>
  <c r="R236" i="7"/>
  <c r="P236" i="7"/>
  <c r="BK236" i="7"/>
  <c r="J236" i="7"/>
  <c r="BI235" i="7"/>
  <c r="BH235" i="7"/>
  <c r="BG235" i="7"/>
  <c r="BF235" i="7"/>
  <c r="BE235" i="7"/>
  <c r="T235" i="7"/>
  <c r="R235" i="7"/>
  <c r="P235" i="7"/>
  <c r="BK235" i="7"/>
  <c r="J235" i="7"/>
  <c r="BI219" i="7"/>
  <c r="BH219" i="7"/>
  <c r="BG219" i="7"/>
  <c r="BF219" i="7"/>
  <c r="BE219" i="7"/>
  <c r="T219" i="7"/>
  <c r="R219" i="7"/>
  <c r="P219" i="7"/>
  <c r="BK219" i="7"/>
  <c r="J219" i="7"/>
  <c r="BI218" i="7"/>
  <c r="BH218" i="7"/>
  <c r="BG218" i="7"/>
  <c r="BF218" i="7"/>
  <c r="BE218" i="7"/>
  <c r="T218" i="7"/>
  <c r="R218" i="7"/>
  <c r="P218" i="7"/>
  <c r="BK218" i="7"/>
  <c r="J218" i="7"/>
  <c r="BI215" i="7"/>
  <c r="BH215" i="7"/>
  <c r="BG215" i="7"/>
  <c r="BF215" i="7"/>
  <c r="BE215" i="7"/>
  <c r="T215" i="7"/>
  <c r="R215" i="7"/>
  <c r="P215" i="7"/>
  <c r="BK215" i="7"/>
  <c r="J215" i="7"/>
  <c r="BI212" i="7"/>
  <c r="BH212" i="7"/>
  <c r="BG212" i="7"/>
  <c r="BF212" i="7"/>
  <c r="BE212" i="7"/>
  <c r="T212" i="7"/>
  <c r="R212" i="7"/>
  <c r="P212" i="7"/>
  <c r="BK212" i="7"/>
  <c r="J212" i="7"/>
  <c r="BI211" i="7"/>
  <c r="BH211" i="7"/>
  <c r="BG211" i="7"/>
  <c r="BF211" i="7"/>
  <c r="BE211" i="7"/>
  <c r="T211" i="7"/>
  <c r="R211" i="7"/>
  <c r="P211" i="7"/>
  <c r="BK211" i="7"/>
  <c r="J211" i="7"/>
  <c r="BI183" i="7"/>
  <c r="BH183" i="7"/>
  <c r="BG183" i="7"/>
  <c r="BF183" i="7"/>
  <c r="BE183" i="7"/>
  <c r="T183" i="7"/>
  <c r="R183" i="7"/>
  <c r="P183" i="7"/>
  <c r="BK183" i="7"/>
  <c r="J183" i="7"/>
  <c r="BI178" i="7"/>
  <c r="BH178" i="7"/>
  <c r="BG178" i="7"/>
  <c r="BF178" i="7"/>
  <c r="BE178" i="7"/>
  <c r="T178" i="7"/>
  <c r="R178" i="7"/>
  <c r="P178" i="7"/>
  <c r="BK178" i="7"/>
  <c r="J178" i="7"/>
  <c r="BI174" i="7"/>
  <c r="BH174" i="7"/>
  <c r="BG174" i="7"/>
  <c r="BF174" i="7"/>
  <c r="BE174" i="7"/>
  <c r="T174" i="7"/>
  <c r="R174" i="7"/>
  <c r="P174" i="7"/>
  <c r="BK174" i="7"/>
  <c r="J174" i="7"/>
  <c r="BI173" i="7"/>
  <c r="BH173" i="7"/>
  <c r="BG173" i="7"/>
  <c r="BF173" i="7"/>
  <c r="BE173" i="7"/>
  <c r="T173" i="7"/>
  <c r="R173" i="7"/>
  <c r="P173" i="7"/>
  <c r="BK173" i="7"/>
  <c r="J173" i="7"/>
  <c r="BI170" i="7"/>
  <c r="BH170" i="7"/>
  <c r="BG170" i="7"/>
  <c r="BF170" i="7"/>
  <c r="BE170" i="7"/>
  <c r="T170" i="7"/>
  <c r="R170" i="7"/>
  <c r="P170" i="7"/>
  <c r="BK170" i="7"/>
  <c r="J170" i="7"/>
  <c r="BI167" i="7"/>
  <c r="BH167" i="7"/>
  <c r="BG167" i="7"/>
  <c r="BF167" i="7"/>
  <c r="BE167" i="7"/>
  <c r="T167" i="7"/>
  <c r="R167" i="7"/>
  <c r="P167" i="7"/>
  <c r="BK167" i="7"/>
  <c r="J167" i="7"/>
  <c r="BI163" i="7"/>
  <c r="BH163" i="7"/>
  <c r="BG163" i="7"/>
  <c r="BF163" i="7"/>
  <c r="BE163" i="7"/>
  <c r="T163" i="7"/>
  <c r="R163" i="7"/>
  <c r="P163" i="7"/>
  <c r="BK163" i="7"/>
  <c r="J163" i="7"/>
  <c r="BI159" i="7"/>
  <c r="BH159" i="7"/>
  <c r="BG159" i="7"/>
  <c r="BF159" i="7"/>
  <c r="BE159" i="7"/>
  <c r="T159" i="7"/>
  <c r="R159" i="7"/>
  <c r="P159" i="7"/>
  <c r="BK159" i="7"/>
  <c r="J159" i="7"/>
  <c r="BI155" i="7"/>
  <c r="BH155" i="7"/>
  <c r="BG155" i="7"/>
  <c r="BF155" i="7"/>
  <c r="BE155" i="7"/>
  <c r="T155" i="7"/>
  <c r="R155" i="7"/>
  <c r="P155" i="7"/>
  <c r="BK155" i="7"/>
  <c r="J155" i="7"/>
  <c r="BI151" i="7"/>
  <c r="BH151" i="7"/>
  <c r="BG151" i="7"/>
  <c r="BF151" i="7"/>
  <c r="BE151" i="7"/>
  <c r="T151" i="7"/>
  <c r="R151" i="7"/>
  <c r="P151" i="7"/>
  <c r="BK151" i="7"/>
  <c r="J151" i="7"/>
  <c r="BI147" i="7"/>
  <c r="BH147" i="7"/>
  <c r="BG147" i="7"/>
  <c r="BF147" i="7"/>
  <c r="BE147" i="7"/>
  <c r="T147" i="7"/>
  <c r="R147" i="7"/>
  <c r="P147" i="7"/>
  <c r="BK147" i="7"/>
  <c r="J147" i="7"/>
  <c r="BI143" i="7"/>
  <c r="BH143" i="7"/>
  <c r="BG143" i="7"/>
  <c r="BF143" i="7"/>
  <c r="BE143" i="7"/>
  <c r="T143" i="7"/>
  <c r="R143" i="7"/>
  <c r="P143" i="7"/>
  <c r="BK143" i="7"/>
  <c r="J143" i="7"/>
  <c r="BI137" i="7"/>
  <c r="BH137" i="7"/>
  <c r="BG137" i="7"/>
  <c r="BF137" i="7"/>
  <c r="BE137" i="7"/>
  <c r="T137" i="7"/>
  <c r="R137" i="7"/>
  <c r="P137" i="7"/>
  <c r="BK137" i="7"/>
  <c r="J137" i="7"/>
  <c r="BI131" i="7"/>
  <c r="BH131" i="7"/>
  <c r="BG131" i="7"/>
  <c r="BF131" i="7"/>
  <c r="BE131" i="7"/>
  <c r="T131" i="7"/>
  <c r="R131" i="7"/>
  <c r="P131" i="7"/>
  <c r="BK131" i="7"/>
  <c r="J131" i="7"/>
  <c r="BI127" i="7"/>
  <c r="BH127" i="7"/>
  <c r="BG127" i="7"/>
  <c r="BF127" i="7"/>
  <c r="BE127" i="7"/>
  <c r="T127" i="7"/>
  <c r="R127" i="7"/>
  <c r="P127" i="7"/>
  <c r="BK127" i="7"/>
  <c r="J127" i="7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BE117" i="7"/>
  <c r="T117" i="7"/>
  <c r="R117" i="7"/>
  <c r="P117" i="7"/>
  <c r="BK117" i="7"/>
  <c r="J117" i="7"/>
  <c r="BI113" i="7"/>
  <c r="BH113" i="7"/>
  <c r="BG113" i="7"/>
  <c r="BF113" i="7"/>
  <c r="BE113" i="7"/>
  <c r="T113" i="7"/>
  <c r="R113" i="7"/>
  <c r="P113" i="7"/>
  <c r="BK113" i="7"/>
  <c r="J113" i="7"/>
  <c r="BI92" i="7"/>
  <c r="BH92" i="7"/>
  <c r="BG92" i="7"/>
  <c r="F32" i="7" s="1"/>
  <c r="BB57" i="1" s="1"/>
  <c r="BF92" i="7"/>
  <c r="BE92" i="7"/>
  <c r="T92" i="7"/>
  <c r="R92" i="7"/>
  <c r="R91" i="7" s="1"/>
  <c r="P92" i="7"/>
  <c r="BK92" i="7"/>
  <c r="J92" i="7"/>
  <c r="F86" i="7"/>
  <c r="J85" i="7"/>
  <c r="F85" i="7"/>
  <c r="F83" i="7"/>
  <c r="E81" i="7"/>
  <c r="E79" i="7"/>
  <c r="J51" i="7"/>
  <c r="F51" i="7"/>
  <c r="J49" i="7"/>
  <c r="F49" i="7"/>
  <c r="E47" i="7"/>
  <c r="J18" i="7"/>
  <c r="E18" i="7"/>
  <c r="F52" i="7" s="1"/>
  <c r="J17" i="7"/>
  <c r="J12" i="7"/>
  <c r="J83" i="7" s="1"/>
  <c r="E7" i="7"/>
  <c r="E45" i="7" s="1"/>
  <c r="T904" i="6"/>
  <c r="P904" i="6"/>
  <c r="R899" i="6"/>
  <c r="T894" i="6"/>
  <c r="P894" i="6"/>
  <c r="BK894" i="6"/>
  <c r="T891" i="6"/>
  <c r="P891" i="6"/>
  <c r="R860" i="6"/>
  <c r="T689" i="6"/>
  <c r="P689" i="6"/>
  <c r="R627" i="6"/>
  <c r="J627" i="6"/>
  <c r="J62" i="6" s="1"/>
  <c r="T486" i="6"/>
  <c r="P486" i="6"/>
  <c r="R462" i="6"/>
  <c r="T445" i="6"/>
  <c r="P445" i="6"/>
  <c r="BK445" i="6"/>
  <c r="J445" i="6" s="1"/>
  <c r="J59" i="6" s="1"/>
  <c r="R91" i="6"/>
  <c r="AY56" i="1"/>
  <c r="AX56" i="1"/>
  <c r="BI928" i="6"/>
  <c r="BH928" i="6"/>
  <c r="BG928" i="6"/>
  <c r="BF928" i="6"/>
  <c r="BE928" i="6"/>
  <c r="T928" i="6"/>
  <c r="R928" i="6"/>
  <c r="P928" i="6"/>
  <c r="BK928" i="6"/>
  <c r="J928" i="6"/>
  <c r="BI925" i="6"/>
  <c r="BH925" i="6"/>
  <c r="BG925" i="6"/>
  <c r="BF925" i="6"/>
  <c r="BE925" i="6"/>
  <c r="T925" i="6"/>
  <c r="R925" i="6"/>
  <c r="P925" i="6"/>
  <c r="BK925" i="6"/>
  <c r="J925" i="6"/>
  <c r="BI922" i="6"/>
  <c r="BH922" i="6"/>
  <c r="BG922" i="6"/>
  <c r="BF922" i="6"/>
  <c r="BE922" i="6"/>
  <c r="T922" i="6"/>
  <c r="R922" i="6"/>
  <c r="P922" i="6"/>
  <c r="BK922" i="6"/>
  <c r="J922" i="6"/>
  <c r="BI919" i="6"/>
  <c r="BH919" i="6"/>
  <c r="BG919" i="6"/>
  <c r="BF919" i="6"/>
  <c r="BE919" i="6"/>
  <c r="T919" i="6"/>
  <c r="R919" i="6"/>
  <c r="P919" i="6"/>
  <c r="BK919" i="6"/>
  <c r="J919" i="6"/>
  <c r="BI916" i="6"/>
  <c r="BH916" i="6"/>
  <c r="BG916" i="6"/>
  <c r="BF916" i="6"/>
  <c r="BE916" i="6"/>
  <c r="T916" i="6"/>
  <c r="R916" i="6"/>
  <c r="P916" i="6"/>
  <c r="BK916" i="6"/>
  <c r="J916" i="6"/>
  <c r="BI915" i="6"/>
  <c r="BH915" i="6"/>
  <c r="BG915" i="6"/>
  <c r="BF915" i="6"/>
  <c r="BE915" i="6"/>
  <c r="T915" i="6"/>
  <c r="R915" i="6"/>
  <c r="P915" i="6"/>
  <c r="BK915" i="6"/>
  <c r="J915" i="6"/>
  <c r="BI914" i="6"/>
  <c r="BH914" i="6"/>
  <c r="BG914" i="6"/>
  <c r="BF914" i="6"/>
  <c r="BE914" i="6"/>
  <c r="T914" i="6"/>
  <c r="R914" i="6"/>
  <c r="P914" i="6"/>
  <c r="BK914" i="6"/>
  <c r="J914" i="6"/>
  <c r="BI913" i="6"/>
  <c r="BH913" i="6"/>
  <c r="BG913" i="6"/>
  <c r="BF913" i="6"/>
  <c r="BE913" i="6"/>
  <c r="T913" i="6"/>
  <c r="R913" i="6"/>
  <c r="P913" i="6"/>
  <c r="BK913" i="6"/>
  <c r="J913" i="6"/>
  <c r="BI912" i="6"/>
  <c r="BH912" i="6"/>
  <c r="BG912" i="6"/>
  <c r="BF912" i="6"/>
  <c r="BE912" i="6"/>
  <c r="T912" i="6"/>
  <c r="R912" i="6"/>
  <c r="P912" i="6"/>
  <c r="BK912" i="6"/>
  <c r="J912" i="6"/>
  <c r="BI911" i="6"/>
  <c r="BH911" i="6"/>
  <c r="BG911" i="6"/>
  <c r="BF911" i="6"/>
  <c r="BE911" i="6"/>
  <c r="T911" i="6"/>
  <c r="R911" i="6"/>
  <c r="P911" i="6"/>
  <c r="BK911" i="6"/>
  <c r="J911" i="6"/>
  <c r="BI905" i="6"/>
  <c r="BH905" i="6"/>
  <c r="BG905" i="6"/>
  <c r="BF905" i="6"/>
  <c r="BE905" i="6"/>
  <c r="T905" i="6"/>
  <c r="R905" i="6"/>
  <c r="P905" i="6"/>
  <c r="BK905" i="6"/>
  <c r="BK904" i="6" s="1"/>
  <c r="J904" i="6" s="1"/>
  <c r="J69" i="6" s="1"/>
  <c r="J905" i="6"/>
  <c r="BI900" i="6"/>
  <c r="BH900" i="6"/>
  <c r="BG900" i="6"/>
  <c r="BF900" i="6"/>
  <c r="T900" i="6"/>
  <c r="T899" i="6" s="1"/>
  <c r="R900" i="6"/>
  <c r="P900" i="6"/>
  <c r="P899" i="6" s="1"/>
  <c r="BK900" i="6"/>
  <c r="BK899" i="6" s="1"/>
  <c r="J899" i="6" s="1"/>
  <c r="J68" i="6" s="1"/>
  <c r="J900" i="6"/>
  <c r="BE900" i="6" s="1"/>
  <c r="BI895" i="6"/>
  <c r="BH895" i="6"/>
  <c r="BG895" i="6"/>
  <c r="BF895" i="6"/>
  <c r="BE895" i="6"/>
  <c r="T895" i="6"/>
  <c r="R895" i="6"/>
  <c r="R894" i="6" s="1"/>
  <c r="P895" i="6"/>
  <c r="BK895" i="6"/>
  <c r="J895" i="6"/>
  <c r="BI892" i="6"/>
  <c r="BH892" i="6"/>
  <c r="BG892" i="6"/>
  <c r="BF892" i="6"/>
  <c r="BE892" i="6"/>
  <c r="T892" i="6"/>
  <c r="R892" i="6"/>
  <c r="R891" i="6" s="1"/>
  <c r="P892" i="6"/>
  <c r="BK892" i="6"/>
  <c r="BK891" i="6" s="1"/>
  <c r="J891" i="6" s="1"/>
  <c r="J65" i="6" s="1"/>
  <c r="J892" i="6"/>
  <c r="BI888" i="6"/>
  <c r="BH888" i="6"/>
  <c r="BG888" i="6"/>
  <c r="BF888" i="6"/>
  <c r="T888" i="6"/>
  <c r="R888" i="6"/>
  <c r="P888" i="6"/>
  <c r="BK888" i="6"/>
  <c r="J888" i="6"/>
  <c r="BE888" i="6" s="1"/>
  <c r="BI885" i="6"/>
  <c r="BH885" i="6"/>
  <c r="BG885" i="6"/>
  <c r="BF885" i="6"/>
  <c r="T885" i="6"/>
  <c r="R885" i="6"/>
  <c r="P885" i="6"/>
  <c r="BK885" i="6"/>
  <c r="J885" i="6"/>
  <c r="BE885" i="6" s="1"/>
  <c r="BI882" i="6"/>
  <c r="BH882" i="6"/>
  <c r="BG882" i="6"/>
  <c r="BF882" i="6"/>
  <c r="T882" i="6"/>
  <c r="R882" i="6"/>
  <c r="P882" i="6"/>
  <c r="BK882" i="6"/>
  <c r="J882" i="6"/>
  <c r="BE882" i="6" s="1"/>
  <c r="BI879" i="6"/>
  <c r="BH879" i="6"/>
  <c r="BG879" i="6"/>
  <c r="BF879" i="6"/>
  <c r="T879" i="6"/>
  <c r="R879" i="6"/>
  <c r="P879" i="6"/>
  <c r="BK879" i="6"/>
  <c r="J879" i="6"/>
  <c r="BE879" i="6" s="1"/>
  <c r="BI875" i="6"/>
  <c r="BH875" i="6"/>
  <c r="BG875" i="6"/>
  <c r="BF875" i="6"/>
  <c r="T875" i="6"/>
  <c r="R875" i="6"/>
  <c r="P875" i="6"/>
  <c r="BK875" i="6"/>
  <c r="J875" i="6"/>
  <c r="BE875" i="6" s="1"/>
  <c r="BI872" i="6"/>
  <c r="BH872" i="6"/>
  <c r="BG872" i="6"/>
  <c r="BF872" i="6"/>
  <c r="T872" i="6"/>
  <c r="R872" i="6"/>
  <c r="P872" i="6"/>
  <c r="BK872" i="6"/>
  <c r="J872" i="6"/>
  <c r="BE872" i="6" s="1"/>
  <c r="BI867" i="6"/>
  <c r="BH867" i="6"/>
  <c r="BG867" i="6"/>
  <c r="BF867" i="6"/>
  <c r="T867" i="6"/>
  <c r="R867" i="6"/>
  <c r="P867" i="6"/>
  <c r="BK867" i="6"/>
  <c r="J867" i="6"/>
  <c r="BE867" i="6" s="1"/>
  <c r="BI864" i="6"/>
  <c r="BH864" i="6"/>
  <c r="BG864" i="6"/>
  <c r="BF864" i="6"/>
  <c r="T864" i="6"/>
  <c r="R864" i="6"/>
  <c r="P864" i="6"/>
  <c r="BK864" i="6"/>
  <c r="J864" i="6"/>
  <c r="BE864" i="6" s="1"/>
  <c r="BI861" i="6"/>
  <c r="BH861" i="6"/>
  <c r="BG861" i="6"/>
  <c r="BF861" i="6"/>
  <c r="T861" i="6"/>
  <c r="R861" i="6"/>
  <c r="P861" i="6"/>
  <c r="BK861" i="6"/>
  <c r="BK860" i="6" s="1"/>
  <c r="J860" i="6" s="1"/>
  <c r="J64" i="6" s="1"/>
  <c r="J861" i="6"/>
  <c r="BE861" i="6" s="1"/>
  <c r="BI856" i="6"/>
  <c r="BH856" i="6"/>
  <c r="BG856" i="6"/>
  <c r="BF856" i="6"/>
  <c r="BE856" i="6"/>
  <c r="T856" i="6"/>
  <c r="R856" i="6"/>
  <c r="P856" i="6"/>
  <c r="BK856" i="6"/>
  <c r="J856" i="6"/>
  <c r="BI839" i="6"/>
  <c r="BH839" i="6"/>
  <c r="BG839" i="6"/>
  <c r="BF839" i="6"/>
  <c r="BE839" i="6"/>
  <c r="T839" i="6"/>
  <c r="R839" i="6"/>
  <c r="P839" i="6"/>
  <c r="BK839" i="6"/>
  <c r="J839" i="6"/>
  <c r="BI836" i="6"/>
  <c r="BH836" i="6"/>
  <c r="BG836" i="6"/>
  <c r="BF836" i="6"/>
  <c r="BE836" i="6"/>
  <c r="T836" i="6"/>
  <c r="R836" i="6"/>
  <c r="P836" i="6"/>
  <c r="BK836" i="6"/>
  <c r="J836" i="6"/>
  <c r="BI833" i="6"/>
  <c r="BH833" i="6"/>
  <c r="BG833" i="6"/>
  <c r="BF833" i="6"/>
  <c r="BE833" i="6"/>
  <c r="T833" i="6"/>
  <c r="R833" i="6"/>
  <c r="P833" i="6"/>
  <c r="BK833" i="6"/>
  <c r="J833" i="6"/>
  <c r="BI829" i="6"/>
  <c r="BH829" i="6"/>
  <c r="BG829" i="6"/>
  <c r="BF829" i="6"/>
  <c r="BE829" i="6"/>
  <c r="T829" i="6"/>
  <c r="R829" i="6"/>
  <c r="P829" i="6"/>
  <c r="BK829" i="6"/>
  <c r="J829" i="6"/>
  <c r="BI828" i="6"/>
  <c r="BH828" i="6"/>
  <c r="BG828" i="6"/>
  <c r="BF828" i="6"/>
  <c r="BE828" i="6"/>
  <c r="T828" i="6"/>
  <c r="R828" i="6"/>
  <c r="P828" i="6"/>
  <c r="BK828" i="6"/>
  <c r="J828" i="6"/>
  <c r="BI827" i="6"/>
  <c r="BH827" i="6"/>
  <c r="BG827" i="6"/>
  <c r="BF827" i="6"/>
  <c r="BE827" i="6"/>
  <c r="T827" i="6"/>
  <c r="R827" i="6"/>
  <c r="P827" i="6"/>
  <c r="BK827" i="6"/>
  <c r="J827" i="6"/>
  <c r="BI826" i="6"/>
  <c r="BH826" i="6"/>
  <c r="BG826" i="6"/>
  <c r="BF826" i="6"/>
  <c r="BE826" i="6"/>
  <c r="T826" i="6"/>
  <c r="R826" i="6"/>
  <c r="P826" i="6"/>
  <c r="BK826" i="6"/>
  <c r="J826" i="6"/>
  <c r="BI823" i="6"/>
  <c r="BH823" i="6"/>
  <c r="BG823" i="6"/>
  <c r="BF823" i="6"/>
  <c r="BE823" i="6"/>
  <c r="T823" i="6"/>
  <c r="R823" i="6"/>
  <c r="P823" i="6"/>
  <c r="BK823" i="6"/>
  <c r="J823" i="6"/>
  <c r="BI820" i="6"/>
  <c r="BH820" i="6"/>
  <c r="BG820" i="6"/>
  <c r="BF820" i="6"/>
  <c r="BE820" i="6"/>
  <c r="T820" i="6"/>
  <c r="R820" i="6"/>
  <c r="P820" i="6"/>
  <c r="BK820" i="6"/>
  <c r="J820" i="6"/>
  <c r="BI814" i="6"/>
  <c r="BH814" i="6"/>
  <c r="BG814" i="6"/>
  <c r="BF814" i="6"/>
  <c r="BE814" i="6"/>
  <c r="T814" i="6"/>
  <c r="R814" i="6"/>
  <c r="P814" i="6"/>
  <c r="BK814" i="6"/>
  <c r="J814" i="6"/>
  <c r="BI813" i="6"/>
  <c r="BH813" i="6"/>
  <c r="BG813" i="6"/>
  <c r="BF813" i="6"/>
  <c r="BE813" i="6"/>
  <c r="T813" i="6"/>
  <c r="R813" i="6"/>
  <c r="P813" i="6"/>
  <c r="BK813" i="6"/>
  <c r="J813" i="6"/>
  <c r="BI812" i="6"/>
  <c r="BH812" i="6"/>
  <c r="BG812" i="6"/>
  <c r="BF812" i="6"/>
  <c r="BE812" i="6"/>
  <c r="T812" i="6"/>
  <c r="R812" i="6"/>
  <c r="P812" i="6"/>
  <c r="BK812" i="6"/>
  <c r="J812" i="6"/>
  <c r="BI808" i="6"/>
  <c r="BH808" i="6"/>
  <c r="BG808" i="6"/>
  <c r="BF808" i="6"/>
  <c r="BE808" i="6"/>
  <c r="T808" i="6"/>
  <c r="R808" i="6"/>
  <c r="P808" i="6"/>
  <c r="BK808" i="6"/>
  <c r="J808" i="6"/>
  <c r="BI804" i="6"/>
  <c r="BH804" i="6"/>
  <c r="BG804" i="6"/>
  <c r="BF804" i="6"/>
  <c r="BE804" i="6"/>
  <c r="T804" i="6"/>
  <c r="R804" i="6"/>
  <c r="P804" i="6"/>
  <c r="BK804" i="6"/>
  <c r="J804" i="6"/>
  <c r="BI799" i="6"/>
  <c r="BH799" i="6"/>
  <c r="BG799" i="6"/>
  <c r="BF799" i="6"/>
  <c r="BE799" i="6"/>
  <c r="T799" i="6"/>
  <c r="R799" i="6"/>
  <c r="P799" i="6"/>
  <c r="BK799" i="6"/>
  <c r="J799" i="6"/>
  <c r="BI795" i="6"/>
  <c r="BH795" i="6"/>
  <c r="BG795" i="6"/>
  <c r="BF795" i="6"/>
  <c r="BE795" i="6"/>
  <c r="T795" i="6"/>
  <c r="R795" i="6"/>
  <c r="P795" i="6"/>
  <c r="BK795" i="6"/>
  <c r="J795" i="6"/>
  <c r="BI791" i="6"/>
  <c r="BH791" i="6"/>
  <c r="BG791" i="6"/>
  <c r="BF791" i="6"/>
  <c r="BE791" i="6"/>
  <c r="T791" i="6"/>
  <c r="R791" i="6"/>
  <c r="P791" i="6"/>
  <c r="BK791" i="6"/>
  <c r="J791" i="6"/>
  <c r="BI785" i="6"/>
  <c r="BH785" i="6"/>
  <c r="BG785" i="6"/>
  <c r="BF785" i="6"/>
  <c r="BE785" i="6"/>
  <c r="T785" i="6"/>
  <c r="R785" i="6"/>
  <c r="P785" i="6"/>
  <c r="BK785" i="6"/>
  <c r="J785" i="6"/>
  <c r="BI779" i="6"/>
  <c r="BH779" i="6"/>
  <c r="BG779" i="6"/>
  <c r="BF779" i="6"/>
  <c r="BE779" i="6"/>
  <c r="T779" i="6"/>
  <c r="R779" i="6"/>
  <c r="P779" i="6"/>
  <c r="BK779" i="6"/>
  <c r="J779" i="6"/>
  <c r="BI774" i="6"/>
  <c r="BH774" i="6"/>
  <c r="BG774" i="6"/>
  <c r="BF774" i="6"/>
  <c r="BE774" i="6"/>
  <c r="T774" i="6"/>
  <c r="R774" i="6"/>
  <c r="P774" i="6"/>
  <c r="BK774" i="6"/>
  <c r="J774" i="6"/>
  <c r="BI773" i="6"/>
  <c r="BH773" i="6"/>
  <c r="BG773" i="6"/>
  <c r="BF773" i="6"/>
  <c r="BE773" i="6"/>
  <c r="T773" i="6"/>
  <c r="R773" i="6"/>
  <c r="P773" i="6"/>
  <c r="BK773" i="6"/>
  <c r="J773" i="6"/>
  <c r="BI772" i="6"/>
  <c r="BH772" i="6"/>
  <c r="BG772" i="6"/>
  <c r="BF772" i="6"/>
  <c r="BE772" i="6"/>
  <c r="T772" i="6"/>
  <c r="R772" i="6"/>
  <c r="P772" i="6"/>
  <c r="BK772" i="6"/>
  <c r="J772" i="6"/>
  <c r="BI771" i="6"/>
  <c r="BH771" i="6"/>
  <c r="BG771" i="6"/>
  <c r="BF771" i="6"/>
  <c r="BE771" i="6"/>
  <c r="T771" i="6"/>
  <c r="R771" i="6"/>
  <c r="P771" i="6"/>
  <c r="BK771" i="6"/>
  <c r="J771" i="6"/>
  <c r="BI766" i="6"/>
  <c r="BH766" i="6"/>
  <c r="BG766" i="6"/>
  <c r="BF766" i="6"/>
  <c r="BE766" i="6"/>
  <c r="T766" i="6"/>
  <c r="R766" i="6"/>
  <c r="P766" i="6"/>
  <c r="BK766" i="6"/>
  <c r="J766" i="6"/>
  <c r="BI750" i="6"/>
  <c r="BH750" i="6"/>
  <c r="BG750" i="6"/>
  <c r="BF750" i="6"/>
  <c r="BE750" i="6"/>
  <c r="T750" i="6"/>
  <c r="R750" i="6"/>
  <c r="P750" i="6"/>
  <c r="BK750" i="6"/>
  <c r="J750" i="6"/>
  <c r="BI749" i="6"/>
  <c r="BH749" i="6"/>
  <c r="BG749" i="6"/>
  <c r="BF749" i="6"/>
  <c r="BE749" i="6"/>
  <c r="T749" i="6"/>
  <c r="R749" i="6"/>
  <c r="P749" i="6"/>
  <c r="BK749" i="6"/>
  <c r="J749" i="6"/>
  <c r="BI745" i="6"/>
  <c r="BH745" i="6"/>
  <c r="BG745" i="6"/>
  <c r="BF745" i="6"/>
  <c r="BE745" i="6"/>
  <c r="T745" i="6"/>
  <c r="R745" i="6"/>
  <c r="P745" i="6"/>
  <c r="BK745" i="6"/>
  <c r="J745" i="6"/>
  <c r="BI744" i="6"/>
  <c r="BH744" i="6"/>
  <c r="BG744" i="6"/>
  <c r="BF744" i="6"/>
  <c r="BE744" i="6"/>
  <c r="T744" i="6"/>
  <c r="R744" i="6"/>
  <c r="P744" i="6"/>
  <c r="BK744" i="6"/>
  <c r="J744" i="6"/>
  <c r="BI740" i="6"/>
  <c r="BH740" i="6"/>
  <c r="BG740" i="6"/>
  <c r="BF740" i="6"/>
  <c r="BE740" i="6"/>
  <c r="T740" i="6"/>
  <c r="R740" i="6"/>
  <c r="P740" i="6"/>
  <c r="BK740" i="6"/>
  <c r="J740" i="6"/>
  <c r="BI739" i="6"/>
  <c r="BH739" i="6"/>
  <c r="BG739" i="6"/>
  <c r="BF739" i="6"/>
  <c r="BE739" i="6"/>
  <c r="T739" i="6"/>
  <c r="R739" i="6"/>
  <c r="P739" i="6"/>
  <c r="BK739" i="6"/>
  <c r="J739" i="6"/>
  <c r="BI736" i="6"/>
  <c r="BH736" i="6"/>
  <c r="BG736" i="6"/>
  <c r="BF736" i="6"/>
  <c r="BE736" i="6"/>
  <c r="T736" i="6"/>
  <c r="R736" i="6"/>
  <c r="P736" i="6"/>
  <c r="BK736" i="6"/>
  <c r="J736" i="6"/>
  <c r="BI735" i="6"/>
  <c r="BH735" i="6"/>
  <c r="BG735" i="6"/>
  <c r="BF735" i="6"/>
  <c r="BE735" i="6"/>
  <c r="T735" i="6"/>
  <c r="R735" i="6"/>
  <c r="P735" i="6"/>
  <c r="BK735" i="6"/>
  <c r="J735" i="6"/>
  <c r="BI731" i="6"/>
  <c r="BH731" i="6"/>
  <c r="BG731" i="6"/>
  <c r="BF731" i="6"/>
  <c r="BE731" i="6"/>
  <c r="T731" i="6"/>
  <c r="R731" i="6"/>
  <c r="P731" i="6"/>
  <c r="BK731" i="6"/>
  <c r="J731" i="6"/>
  <c r="BI730" i="6"/>
  <c r="BH730" i="6"/>
  <c r="BG730" i="6"/>
  <c r="BF730" i="6"/>
  <c r="BE730" i="6"/>
  <c r="T730" i="6"/>
  <c r="R730" i="6"/>
  <c r="P730" i="6"/>
  <c r="BK730" i="6"/>
  <c r="J730" i="6"/>
  <c r="BI729" i="6"/>
  <c r="BH729" i="6"/>
  <c r="BG729" i="6"/>
  <c r="BF729" i="6"/>
  <c r="BE729" i="6"/>
  <c r="T729" i="6"/>
  <c r="R729" i="6"/>
  <c r="P729" i="6"/>
  <c r="BK729" i="6"/>
  <c r="J729" i="6"/>
  <c r="BI728" i="6"/>
  <c r="BH728" i="6"/>
  <c r="BG728" i="6"/>
  <c r="BF728" i="6"/>
  <c r="BE728" i="6"/>
  <c r="T728" i="6"/>
  <c r="R728" i="6"/>
  <c r="P728" i="6"/>
  <c r="BK728" i="6"/>
  <c r="J728" i="6"/>
  <c r="BI727" i="6"/>
  <c r="BH727" i="6"/>
  <c r="BG727" i="6"/>
  <c r="BF727" i="6"/>
  <c r="BE727" i="6"/>
  <c r="T727" i="6"/>
  <c r="R727" i="6"/>
  <c r="P727" i="6"/>
  <c r="BK727" i="6"/>
  <c r="J727" i="6"/>
  <c r="BI723" i="6"/>
  <c r="BH723" i="6"/>
  <c r="BG723" i="6"/>
  <c r="BF723" i="6"/>
  <c r="BE723" i="6"/>
  <c r="T723" i="6"/>
  <c r="R723" i="6"/>
  <c r="P723" i="6"/>
  <c r="BK723" i="6"/>
  <c r="J723" i="6"/>
  <c r="BI719" i="6"/>
  <c r="BH719" i="6"/>
  <c r="BG719" i="6"/>
  <c r="BF719" i="6"/>
  <c r="BE719" i="6"/>
  <c r="T719" i="6"/>
  <c r="R719" i="6"/>
  <c r="P719" i="6"/>
  <c r="BK719" i="6"/>
  <c r="J719" i="6"/>
  <c r="BI715" i="6"/>
  <c r="BH715" i="6"/>
  <c r="BG715" i="6"/>
  <c r="BF715" i="6"/>
  <c r="BE715" i="6"/>
  <c r="T715" i="6"/>
  <c r="R715" i="6"/>
  <c r="P715" i="6"/>
  <c r="BK715" i="6"/>
  <c r="J715" i="6"/>
  <c r="BI714" i="6"/>
  <c r="BH714" i="6"/>
  <c r="BG714" i="6"/>
  <c r="BF714" i="6"/>
  <c r="BE714" i="6"/>
  <c r="T714" i="6"/>
  <c r="R714" i="6"/>
  <c r="P714" i="6"/>
  <c r="BK714" i="6"/>
  <c r="J714" i="6"/>
  <c r="BI713" i="6"/>
  <c r="BH713" i="6"/>
  <c r="BG713" i="6"/>
  <c r="BF713" i="6"/>
  <c r="BE713" i="6"/>
  <c r="T713" i="6"/>
  <c r="R713" i="6"/>
  <c r="P713" i="6"/>
  <c r="BK713" i="6"/>
  <c r="J713" i="6"/>
  <c r="BI712" i="6"/>
  <c r="BH712" i="6"/>
  <c r="BG712" i="6"/>
  <c r="BF712" i="6"/>
  <c r="BE712" i="6"/>
  <c r="T712" i="6"/>
  <c r="R712" i="6"/>
  <c r="P712" i="6"/>
  <c r="BK712" i="6"/>
  <c r="J712" i="6"/>
  <c r="BI711" i="6"/>
  <c r="BH711" i="6"/>
  <c r="BG711" i="6"/>
  <c r="BF711" i="6"/>
  <c r="BE711" i="6"/>
  <c r="T711" i="6"/>
  <c r="R711" i="6"/>
  <c r="P711" i="6"/>
  <c r="BK711" i="6"/>
  <c r="J711" i="6"/>
  <c r="BI710" i="6"/>
  <c r="BH710" i="6"/>
  <c r="BG710" i="6"/>
  <c r="BF710" i="6"/>
  <c r="BE710" i="6"/>
  <c r="T710" i="6"/>
  <c r="R710" i="6"/>
  <c r="P710" i="6"/>
  <c r="BK710" i="6"/>
  <c r="J710" i="6"/>
  <c r="BI709" i="6"/>
  <c r="BH709" i="6"/>
  <c r="BG709" i="6"/>
  <c r="BF709" i="6"/>
  <c r="BE709" i="6"/>
  <c r="T709" i="6"/>
  <c r="R709" i="6"/>
  <c r="P709" i="6"/>
  <c r="BK709" i="6"/>
  <c r="J709" i="6"/>
  <c r="BI708" i="6"/>
  <c r="BH708" i="6"/>
  <c r="BG708" i="6"/>
  <c r="BF708" i="6"/>
  <c r="BE708" i="6"/>
  <c r="T708" i="6"/>
  <c r="R708" i="6"/>
  <c r="P708" i="6"/>
  <c r="BK708" i="6"/>
  <c r="J708" i="6"/>
  <c r="BI707" i="6"/>
  <c r="BH707" i="6"/>
  <c r="BG707" i="6"/>
  <c r="BF707" i="6"/>
  <c r="BE707" i="6"/>
  <c r="T707" i="6"/>
  <c r="R707" i="6"/>
  <c r="P707" i="6"/>
  <c r="BK707" i="6"/>
  <c r="J707" i="6"/>
  <c r="BI701" i="6"/>
  <c r="BH701" i="6"/>
  <c r="BG701" i="6"/>
  <c r="BF701" i="6"/>
  <c r="BE701" i="6"/>
  <c r="T701" i="6"/>
  <c r="R701" i="6"/>
  <c r="P701" i="6"/>
  <c r="BK701" i="6"/>
  <c r="J701" i="6"/>
  <c r="BI698" i="6"/>
  <c r="BH698" i="6"/>
  <c r="BG698" i="6"/>
  <c r="BF698" i="6"/>
  <c r="BE698" i="6"/>
  <c r="T698" i="6"/>
  <c r="R698" i="6"/>
  <c r="P698" i="6"/>
  <c r="BK698" i="6"/>
  <c r="J698" i="6"/>
  <c r="BI694" i="6"/>
  <c r="BH694" i="6"/>
  <c r="BG694" i="6"/>
  <c r="BF694" i="6"/>
  <c r="BE694" i="6"/>
  <c r="T694" i="6"/>
  <c r="R694" i="6"/>
  <c r="P694" i="6"/>
  <c r="BK694" i="6"/>
  <c r="J694" i="6"/>
  <c r="BI693" i="6"/>
  <c r="BH693" i="6"/>
  <c r="BG693" i="6"/>
  <c r="BF693" i="6"/>
  <c r="BE693" i="6"/>
  <c r="T693" i="6"/>
  <c r="R693" i="6"/>
  <c r="P693" i="6"/>
  <c r="BK693" i="6"/>
  <c r="J693" i="6"/>
  <c r="BI690" i="6"/>
  <c r="BH690" i="6"/>
  <c r="BG690" i="6"/>
  <c r="BF690" i="6"/>
  <c r="BE690" i="6"/>
  <c r="T690" i="6"/>
  <c r="R690" i="6"/>
  <c r="P690" i="6"/>
  <c r="BK690" i="6"/>
  <c r="BK689" i="6" s="1"/>
  <c r="J689" i="6" s="1"/>
  <c r="J63" i="6" s="1"/>
  <c r="J690" i="6"/>
  <c r="BI688" i="6"/>
  <c r="BH688" i="6"/>
  <c r="BG688" i="6"/>
  <c r="BF688" i="6"/>
  <c r="T688" i="6"/>
  <c r="R688" i="6"/>
  <c r="P688" i="6"/>
  <c r="BK688" i="6"/>
  <c r="J688" i="6"/>
  <c r="BE688" i="6" s="1"/>
  <c r="BI687" i="6"/>
  <c r="BH687" i="6"/>
  <c r="BG687" i="6"/>
  <c r="BF687" i="6"/>
  <c r="T687" i="6"/>
  <c r="R687" i="6"/>
  <c r="P687" i="6"/>
  <c r="BK687" i="6"/>
  <c r="J687" i="6"/>
  <c r="BE687" i="6" s="1"/>
  <c r="BI686" i="6"/>
  <c r="BH686" i="6"/>
  <c r="BG686" i="6"/>
  <c r="BF686" i="6"/>
  <c r="T686" i="6"/>
  <c r="R686" i="6"/>
  <c r="P686" i="6"/>
  <c r="BK686" i="6"/>
  <c r="J686" i="6"/>
  <c r="BE686" i="6" s="1"/>
  <c r="BI685" i="6"/>
  <c r="BH685" i="6"/>
  <c r="BG685" i="6"/>
  <c r="BF685" i="6"/>
  <c r="T685" i="6"/>
  <c r="R685" i="6"/>
  <c r="P685" i="6"/>
  <c r="BK685" i="6"/>
  <c r="J685" i="6"/>
  <c r="BE685" i="6" s="1"/>
  <c r="BI684" i="6"/>
  <c r="BH684" i="6"/>
  <c r="BG684" i="6"/>
  <c r="BF684" i="6"/>
  <c r="T684" i="6"/>
  <c r="R684" i="6"/>
  <c r="P684" i="6"/>
  <c r="BK684" i="6"/>
  <c r="J684" i="6"/>
  <c r="BE684" i="6" s="1"/>
  <c r="BI683" i="6"/>
  <c r="BH683" i="6"/>
  <c r="BG683" i="6"/>
  <c r="BF683" i="6"/>
  <c r="T683" i="6"/>
  <c r="R683" i="6"/>
  <c r="P683" i="6"/>
  <c r="BK683" i="6"/>
  <c r="J683" i="6"/>
  <c r="BE683" i="6" s="1"/>
  <c r="BI682" i="6"/>
  <c r="BH682" i="6"/>
  <c r="BG682" i="6"/>
  <c r="BF682" i="6"/>
  <c r="T682" i="6"/>
  <c r="R682" i="6"/>
  <c r="P682" i="6"/>
  <c r="BK682" i="6"/>
  <c r="J682" i="6"/>
  <c r="BE682" i="6" s="1"/>
  <c r="BI681" i="6"/>
  <c r="BH681" i="6"/>
  <c r="BG681" i="6"/>
  <c r="BF681" i="6"/>
  <c r="T681" i="6"/>
  <c r="R681" i="6"/>
  <c r="P681" i="6"/>
  <c r="BK681" i="6"/>
  <c r="J681" i="6"/>
  <c r="BE681" i="6" s="1"/>
  <c r="BI680" i="6"/>
  <c r="BH680" i="6"/>
  <c r="BG680" i="6"/>
  <c r="BF680" i="6"/>
  <c r="T680" i="6"/>
  <c r="R680" i="6"/>
  <c r="P680" i="6"/>
  <c r="BK680" i="6"/>
  <c r="J680" i="6"/>
  <c r="BE680" i="6" s="1"/>
  <c r="BI679" i="6"/>
  <c r="BH679" i="6"/>
  <c r="BG679" i="6"/>
  <c r="BF679" i="6"/>
  <c r="T679" i="6"/>
  <c r="R679" i="6"/>
  <c r="P679" i="6"/>
  <c r="BK679" i="6"/>
  <c r="J679" i="6"/>
  <c r="BE679" i="6" s="1"/>
  <c r="BI678" i="6"/>
  <c r="BH678" i="6"/>
  <c r="BG678" i="6"/>
  <c r="BF678" i="6"/>
  <c r="T678" i="6"/>
  <c r="R678" i="6"/>
  <c r="P678" i="6"/>
  <c r="BK678" i="6"/>
  <c r="J678" i="6"/>
  <c r="BE678" i="6" s="1"/>
  <c r="BI677" i="6"/>
  <c r="BH677" i="6"/>
  <c r="BG677" i="6"/>
  <c r="BF677" i="6"/>
  <c r="T677" i="6"/>
  <c r="R677" i="6"/>
  <c r="P677" i="6"/>
  <c r="BK677" i="6"/>
  <c r="J677" i="6"/>
  <c r="BE677" i="6" s="1"/>
  <c r="BI676" i="6"/>
  <c r="BH676" i="6"/>
  <c r="BG676" i="6"/>
  <c r="BF676" i="6"/>
  <c r="T676" i="6"/>
  <c r="R676" i="6"/>
  <c r="P676" i="6"/>
  <c r="BK676" i="6"/>
  <c r="J676" i="6"/>
  <c r="BE676" i="6" s="1"/>
  <c r="BI675" i="6"/>
  <c r="BH675" i="6"/>
  <c r="BG675" i="6"/>
  <c r="BF675" i="6"/>
  <c r="T675" i="6"/>
  <c r="R675" i="6"/>
  <c r="P675" i="6"/>
  <c r="BK675" i="6"/>
  <c r="J675" i="6"/>
  <c r="BE675" i="6" s="1"/>
  <c r="BI674" i="6"/>
  <c r="BH674" i="6"/>
  <c r="BG674" i="6"/>
  <c r="BF674" i="6"/>
  <c r="T674" i="6"/>
  <c r="R674" i="6"/>
  <c r="P674" i="6"/>
  <c r="BK674" i="6"/>
  <c r="J674" i="6"/>
  <c r="BE674" i="6" s="1"/>
  <c r="BI673" i="6"/>
  <c r="BH673" i="6"/>
  <c r="BG673" i="6"/>
  <c r="BF673" i="6"/>
  <c r="T673" i="6"/>
  <c r="R673" i="6"/>
  <c r="P673" i="6"/>
  <c r="BK673" i="6"/>
  <c r="J673" i="6"/>
  <c r="BE673" i="6" s="1"/>
  <c r="BI672" i="6"/>
  <c r="BH672" i="6"/>
  <c r="BG672" i="6"/>
  <c r="BF672" i="6"/>
  <c r="T672" i="6"/>
  <c r="R672" i="6"/>
  <c r="P672" i="6"/>
  <c r="BK672" i="6"/>
  <c r="J672" i="6"/>
  <c r="BE672" i="6" s="1"/>
  <c r="BI671" i="6"/>
  <c r="BH671" i="6"/>
  <c r="BG671" i="6"/>
  <c r="BF671" i="6"/>
  <c r="T671" i="6"/>
  <c r="R671" i="6"/>
  <c r="P671" i="6"/>
  <c r="BK671" i="6"/>
  <c r="J671" i="6"/>
  <c r="BE671" i="6" s="1"/>
  <c r="BI670" i="6"/>
  <c r="BH670" i="6"/>
  <c r="BG670" i="6"/>
  <c r="BF670" i="6"/>
  <c r="T670" i="6"/>
  <c r="R670" i="6"/>
  <c r="P670" i="6"/>
  <c r="BK670" i="6"/>
  <c r="J670" i="6"/>
  <c r="BE670" i="6" s="1"/>
  <c r="BI669" i="6"/>
  <c r="BH669" i="6"/>
  <c r="BG669" i="6"/>
  <c r="BF669" i="6"/>
  <c r="T669" i="6"/>
  <c r="R669" i="6"/>
  <c r="P669" i="6"/>
  <c r="BK669" i="6"/>
  <c r="J669" i="6"/>
  <c r="BE669" i="6" s="1"/>
  <c r="BI668" i="6"/>
  <c r="BH668" i="6"/>
  <c r="BG668" i="6"/>
  <c r="BF668" i="6"/>
  <c r="T668" i="6"/>
  <c r="R668" i="6"/>
  <c r="P668" i="6"/>
  <c r="BK668" i="6"/>
  <c r="J668" i="6"/>
  <c r="BE668" i="6" s="1"/>
  <c r="BI667" i="6"/>
  <c r="BH667" i="6"/>
  <c r="BG667" i="6"/>
  <c r="BF667" i="6"/>
  <c r="T667" i="6"/>
  <c r="R667" i="6"/>
  <c r="P667" i="6"/>
  <c r="BK667" i="6"/>
  <c r="J667" i="6"/>
  <c r="BE667" i="6" s="1"/>
  <c r="BI666" i="6"/>
  <c r="BH666" i="6"/>
  <c r="BG666" i="6"/>
  <c r="BF666" i="6"/>
  <c r="T666" i="6"/>
  <c r="R666" i="6"/>
  <c r="P666" i="6"/>
  <c r="BK666" i="6"/>
  <c r="J666" i="6"/>
  <c r="BE666" i="6" s="1"/>
  <c r="BI665" i="6"/>
  <c r="BH665" i="6"/>
  <c r="BG665" i="6"/>
  <c r="BF665" i="6"/>
  <c r="T665" i="6"/>
  <c r="R665" i="6"/>
  <c r="P665" i="6"/>
  <c r="BK665" i="6"/>
  <c r="J665" i="6"/>
  <c r="BE665" i="6" s="1"/>
  <c r="BI664" i="6"/>
  <c r="BH664" i="6"/>
  <c r="BG664" i="6"/>
  <c r="BF664" i="6"/>
  <c r="T664" i="6"/>
  <c r="R664" i="6"/>
  <c r="P664" i="6"/>
  <c r="BK664" i="6"/>
  <c r="J664" i="6"/>
  <c r="BE664" i="6" s="1"/>
  <c r="BI663" i="6"/>
  <c r="BH663" i="6"/>
  <c r="BG663" i="6"/>
  <c r="BF663" i="6"/>
  <c r="T663" i="6"/>
  <c r="R663" i="6"/>
  <c r="P663" i="6"/>
  <c r="BK663" i="6"/>
  <c r="J663" i="6"/>
  <c r="BE663" i="6" s="1"/>
  <c r="BI662" i="6"/>
  <c r="BH662" i="6"/>
  <c r="BG662" i="6"/>
  <c r="BF662" i="6"/>
  <c r="T662" i="6"/>
  <c r="R662" i="6"/>
  <c r="P662" i="6"/>
  <c r="BK662" i="6"/>
  <c r="J662" i="6"/>
  <c r="BE662" i="6" s="1"/>
  <c r="BI661" i="6"/>
  <c r="BH661" i="6"/>
  <c r="BG661" i="6"/>
  <c r="BF661" i="6"/>
  <c r="T661" i="6"/>
  <c r="R661" i="6"/>
  <c r="P661" i="6"/>
  <c r="BK661" i="6"/>
  <c r="J661" i="6"/>
  <c r="BE661" i="6" s="1"/>
  <c r="BI660" i="6"/>
  <c r="BH660" i="6"/>
  <c r="BG660" i="6"/>
  <c r="BF660" i="6"/>
  <c r="T660" i="6"/>
  <c r="R660" i="6"/>
  <c r="P660" i="6"/>
  <c r="BK660" i="6"/>
  <c r="J660" i="6"/>
  <c r="BE660" i="6" s="1"/>
  <c r="BI659" i="6"/>
  <c r="BH659" i="6"/>
  <c r="BG659" i="6"/>
  <c r="BF659" i="6"/>
  <c r="T659" i="6"/>
  <c r="R659" i="6"/>
  <c r="P659" i="6"/>
  <c r="BK659" i="6"/>
  <c r="J659" i="6"/>
  <c r="BE659" i="6" s="1"/>
  <c r="BI658" i="6"/>
  <c r="BH658" i="6"/>
  <c r="BG658" i="6"/>
  <c r="BF658" i="6"/>
  <c r="T658" i="6"/>
  <c r="R658" i="6"/>
  <c r="P658" i="6"/>
  <c r="BK658" i="6"/>
  <c r="J658" i="6"/>
  <c r="BE658" i="6" s="1"/>
  <c r="BI657" i="6"/>
  <c r="BH657" i="6"/>
  <c r="BG657" i="6"/>
  <c r="BF657" i="6"/>
  <c r="T657" i="6"/>
  <c r="R657" i="6"/>
  <c r="P657" i="6"/>
  <c r="BK657" i="6"/>
  <c r="J657" i="6"/>
  <c r="BE657" i="6" s="1"/>
  <c r="BI656" i="6"/>
  <c r="BH656" i="6"/>
  <c r="BG656" i="6"/>
  <c r="BF656" i="6"/>
  <c r="T656" i="6"/>
  <c r="R656" i="6"/>
  <c r="P656" i="6"/>
  <c r="BK656" i="6"/>
  <c r="J656" i="6"/>
  <c r="BE656" i="6" s="1"/>
  <c r="BI633" i="6"/>
  <c r="BH633" i="6"/>
  <c r="BG633" i="6"/>
  <c r="BF633" i="6"/>
  <c r="T633" i="6"/>
  <c r="R633" i="6"/>
  <c r="P633" i="6"/>
  <c r="BK633" i="6"/>
  <c r="J633" i="6"/>
  <c r="BE633" i="6" s="1"/>
  <c r="BI632" i="6"/>
  <c r="BH632" i="6"/>
  <c r="BG632" i="6"/>
  <c r="BF632" i="6"/>
  <c r="T632" i="6"/>
  <c r="R632" i="6"/>
  <c r="P632" i="6"/>
  <c r="BK632" i="6"/>
  <c r="J632" i="6"/>
  <c r="BE632" i="6" s="1"/>
  <c r="BI628" i="6"/>
  <c r="BH628" i="6"/>
  <c r="BG628" i="6"/>
  <c r="BF628" i="6"/>
  <c r="T628" i="6"/>
  <c r="R628" i="6"/>
  <c r="P628" i="6"/>
  <c r="P627" i="6" s="1"/>
  <c r="BK628" i="6"/>
  <c r="BK627" i="6" s="1"/>
  <c r="J628" i="6"/>
  <c r="BE628" i="6" s="1"/>
  <c r="BI624" i="6"/>
  <c r="BH624" i="6"/>
  <c r="BG624" i="6"/>
  <c r="BF624" i="6"/>
  <c r="BE624" i="6"/>
  <c r="T624" i="6"/>
  <c r="R624" i="6"/>
  <c r="P624" i="6"/>
  <c r="BK624" i="6"/>
  <c r="J624" i="6"/>
  <c r="BI620" i="6"/>
  <c r="BH620" i="6"/>
  <c r="BG620" i="6"/>
  <c r="BF620" i="6"/>
  <c r="BE620" i="6"/>
  <c r="T620" i="6"/>
  <c r="R620" i="6"/>
  <c r="P620" i="6"/>
  <c r="BK620" i="6"/>
  <c r="J620" i="6"/>
  <c r="BI616" i="6"/>
  <c r="BH616" i="6"/>
  <c r="BG616" i="6"/>
  <c r="BF616" i="6"/>
  <c r="BE616" i="6"/>
  <c r="T616" i="6"/>
  <c r="R616" i="6"/>
  <c r="P616" i="6"/>
  <c r="BK616" i="6"/>
  <c r="J616" i="6"/>
  <c r="BI612" i="6"/>
  <c r="BH612" i="6"/>
  <c r="BG612" i="6"/>
  <c r="BF612" i="6"/>
  <c r="BE612" i="6"/>
  <c r="T612" i="6"/>
  <c r="R612" i="6"/>
  <c r="P612" i="6"/>
  <c r="BK612" i="6"/>
  <c r="J612" i="6"/>
  <c r="BI608" i="6"/>
  <c r="BH608" i="6"/>
  <c r="BG608" i="6"/>
  <c r="BF608" i="6"/>
  <c r="BE608" i="6"/>
  <c r="T608" i="6"/>
  <c r="R608" i="6"/>
  <c r="P608" i="6"/>
  <c r="BK608" i="6"/>
  <c r="J608" i="6"/>
  <c r="BI594" i="6"/>
  <c r="BH594" i="6"/>
  <c r="BG594" i="6"/>
  <c r="BF594" i="6"/>
  <c r="BE594" i="6"/>
  <c r="T594" i="6"/>
  <c r="R594" i="6"/>
  <c r="P594" i="6"/>
  <c r="BK594" i="6"/>
  <c r="J594" i="6"/>
  <c r="BI590" i="6"/>
  <c r="BH590" i="6"/>
  <c r="BG590" i="6"/>
  <c r="BF590" i="6"/>
  <c r="BE590" i="6"/>
  <c r="T590" i="6"/>
  <c r="R590" i="6"/>
  <c r="P590" i="6"/>
  <c r="BK590" i="6"/>
  <c r="J590" i="6"/>
  <c r="BI586" i="6"/>
  <c r="BH586" i="6"/>
  <c r="BG586" i="6"/>
  <c r="BF586" i="6"/>
  <c r="BE586" i="6"/>
  <c r="T586" i="6"/>
  <c r="R586" i="6"/>
  <c r="P586" i="6"/>
  <c r="BK586" i="6"/>
  <c r="J586" i="6"/>
  <c r="BI582" i="6"/>
  <c r="BH582" i="6"/>
  <c r="BG582" i="6"/>
  <c r="BF582" i="6"/>
  <c r="BE582" i="6"/>
  <c r="T582" i="6"/>
  <c r="R582" i="6"/>
  <c r="P582" i="6"/>
  <c r="BK582" i="6"/>
  <c r="J582" i="6"/>
  <c r="BI578" i="6"/>
  <c r="BH578" i="6"/>
  <c r="BG578" i="6"/>
  <c r="BF578" i="6"/>
  <c r="BE578" i="6"/>
  <c r="T578" i="6"/>
  <c r="R578" i="6"/>
  <c r="P578" i="6"/>
  <c r="BK578" i="6"/>
  <c r="J578" i="6"/>
  <c r="BI574" i="6"/>
  <c r="BH574" i="6"/>
  <c r="BG574" i="6"/>
  <c r="BF574" i="6"/>
  <c r="BE574" i="6"/>
  <c r="T574" i="6"/>
  <c r="R574" i="6"/>
  <c r="P574" i="6"/>
  <c r="BK574" i="6"/>
  <c r="J574" i="6"/>
  <c r="BI565" i="6"/>
  <c r="BH565" i="6"/>
  <c r="BG565" i="6"/>
  <c r="BF565" i="6"/>
  <c r="BE565" i="6"/>
  <c r="T565" i="6"/>
  <c r="R565" i="6"/>
  <c r="P565" i="6"/>
  <c r="BK565" i="6"/>
  <c r="J565" i="6"/>
  <c r="BI557" i="6"/>
  <c r="BH557" i="6"/>
  <c r="BG557" i="6"/>
  <c r="BF557" i="6"/>
  <c r="BE557" i="6"/>
  <c r="T557" i="6"/>
  <c r="R557" i="6"/>
  <c r="P557" i="6"/>
  <c r="BK557" i="6"/>
  <c r="J557" i="6"/>
  <c r="BI537" i="6"/>
  <c r="BH537" i="6"/>
  <c r="BG537" i="6"/>
  <c r="BF537" i="6"/>
  <c r="BE537" i="6"/>
  <c r="T537" i="6"/>
  <c r="R537" i="6"/>
  <c r="P537" i="6"/>
  <c r="BK537" i="6"/>
  <c r="J537" i="6"/>
  <c r="BI533" i="6"/>
  <c r="BH533" i="6"/>
  <c r="BG533" i="6"/>
  <c r="BF533" i="6"/>
  <c r="BE533" i="6"/>
  <c r="T533" i="6"/>
  <c r="R533" i="6"/>
  <c r="P533" i="6"/>
  <c r="BK533" i="6"/>
  <c r="J533" i="6"/>
  <c r="BI529" i="6"/>
  <c r="BH529" i="6"/>
  <c r="BG529" i="6"/>
  <c r="BF529" i="6"/>
  <c r="BE529" i="6"/>
  <c r="T529" i="6"/>
  <c r="R529" i="6"/>
  <c r="P529" i="6"/>
  <c r="BK529" i="6"/>
  <c r="J529" i="6"/>
  <c r="BI520" i="6"/>
  <c r="BH520" i="6"/>
  <c r="BG520" i="6"/>
  <c r="BF520" i="6"/>
  <c r="BE520" i="6"/>
  <c r="T520" i="6"/>
  <c r="R520" i="6"/>
  <c r="P520" i="6"/>
  <c r="BK520" i="6"/>
  <c r="J520" i="6"/>
  <c r="BI516" i="6"/>
  <c r="BH516" i="6"/>
  <c r="BG516" i="6"/>
  <c r="BF516" i="6"/>
  <c r="BE516" i="6"/>
  <c r="T516" i="6"/>
  <c r="R516" i="6"/>
  <c r="P516" i="6"/>
  <c r="BK516" i="6"/>
  <c r="J516" i="6"/>
  <c r="BI508" i="6"/>
  <c r="BH508" i="6"/>
  <c r="BG508" i="6"/>
  <c r="BF508" i="6"/>
  <c r="BE508" i="6"/>
  <c r="T508" i="6"/>
  <c r="R508" i="6"/>
  <c r="P508" i="6"/>
  <c r="BK508" i="6"/>
  <c r="J508" i="6"/>
  <c r="BI499" i="6"/>
  <c r="BH499" i="6"/>
  <c r="BG499" i="6"/>
  <c r="BF499" i="6"/>
  <c r="BE499" i="6"/>
  <c r="T499" i="6"/>
  <c r="R499" i="6"/>
  <c r="P499" i="6"/>
  <c r="BK499" i="6"/>
  <c r="J499" i="6"/>
  <c r="BI495" i="6"/>
  <c r="BH495" i="6"/>
  <c r="BG495" i="6"/>
  <c r="BF495" i="6"/>
  <c r="BE495" i="6"/>
  <c r="T495" i="6"/>
  <c r="R495" i="6"/>
  <c r="P495" i="6"/>
  <c r="BK495" i="6"/>
  <c r="BK486" i="6" s="1"/>
  <c r="J486" i="6" s="1"/>
  <c r="J61" i="6" s="1"/>
  <c r="J495" i="6"/>
  <c r="BI487" i="6"/>
  <c r="BH487" i="6"/>
  <c r="BG487" i="6"/>
  <c r="BF487" i="6"/>
  <c r="BE487" i="6"/>
  <c r="T487" i="6"/>
  <c r="R487" i="6"/>
  <c r="R486" i="6" s="1"/>
  <c r="P487" i="6"/>
  <c r="BK487" i="6"/>
  <c r="J487" i="6"/>
  <c r="BI463" i="6"/>
  <c r="BH463" i="6"/>
  <c r="BG463" i="6"/>
  <c r="BF463" i="6"/>
  <c r="T463" i="6"/>
  <c r="T462" i="6" s="1"/>
  <c r="R463" i="6"/>
  <c r="P463" i="6"/>
  <c r="P462" i="6" s="1"/>
  <c r="BK463" i="6"/>
  <c r="BK462" i="6" s="1"/>
  <c r="J462" i="6" s="1"/>
  <c r="J60" i="6" s="1"/>
  <c r="J463" i="6"/>
  <c r="BE463" i="6" s="1"/>
  <c r="BI459" i="6"/>
  <c r="BH459" i="6"/>
  <c r="BG459" i="6"/>
  <c r="BF459" i="6"/>
  <c r="BE459" i="6"/>
  <c r="T459" i="6"/>
  <c r="R459" i="6"/>
  <c r="P459" i="6"/>
  <c r="BK459" i="6"/>
  <c r="J459" i="6"/>
  <c r="BI456" i="6"/>
  <c r="BH456" i="6"/>
  <c r="BG456" i="6"/>
  <c r="BF456" i="6"/>
  <c r="BE456" i="6"/>
  <c r="T456" i="6"/>
  <c r="R456" i="6"/>
  <c r="P456" i="6"/>
  <c r="BK456" i="6"/>
  <c r="J456" i="6"/>
  <c r="BI453" i="6"/>
  <c r="BH453" i="6"/>
  <c r="BG453" i="6"/>
  <c r="BF453" i="6"/>
  <c r="BE453" i="6"/>
  <c r="T453" i="6"/>
  <c r="R453" i="6"/>
  <c r="P453" i="6"/>
  <c r="BK453" i="6"/>
  <c r="J453" i="6"/>
  <c r="BI450" i="6"/>
  <c r="BH450" i="6"/>
  <c r="BG450" i="6"/>
  <c r="BF450" i="6"/>
  <c r="BE450" i="6"/>
  <c r="T450" i="6"/>
  <c r="R450" i="6"/>
  <c r="P450" i="6"/>
  <c r="BK450" i="6"/>
  <c r="J450" i="6"/>
  <c r="BI446" i="6"/>
  <c r="BH446" i="6"/>
  <c r="BG446" i="6"/>
  <c r="BF446" i="6"/>
  <c r="BE446" i="6"/>
  <c r="T446" i="6"/>
  <c r="R446" i="6"/>
  <c r="R445" i="6" s="1"/>
  <c r="P446" i="6"/>
  <c r="BK446" i="6"/>
  <c r="J446" i="6"/>
  <c r="BI444" i="6"/>
  <c r="BH444" i="6"/>
  <c r="BG444" i="6"/>
  <c r="BF444" i="6"/>
  <c r="T444" i="6"/>
  <c r="R444" i="6"/>
  <c r="P444" i="6"/>
  <c r="BK444" i="6"/>
  <c r="J444" i="6"/>
  <c r="BE444" i="6" s="1"/>
  <c r="BI443" i="6"/>
  <c r="BH443" i="6"/>
  <c r="BG443" i="6"/>
  <c r="BF443" i="6"/>
  <c r="T443" i="6"/>
  <c r="R443" i="6"/>
  <c r="P443" i="6"/>
  <c r="BK443" i="6"/>
  <c r="J443" i="6"/>
  <c r="BE443" i="6" s="1"/>
  <c r="BI442" i="6"/>
  <c r="BH442" i="6"/>
  <c r="BG442" i="6"/>
  <c r="BF442" i="6"/>
  <c r="T442" i="6"/>
  <c r="R442" i="6"/>
  <c r="P442" i="6"/>
  <c r="BK442" i="6"/>
  <c r="J442" i="6"/>
  <c r="BE442" i="6" s="1"/>
  <c r="BI441" i="6"/>
  <c r="BH441" i="6"/>
  <c r="BG441" i="6"/>
  <c r="BF441" i="6"/>
  <c r="T441" i="6"/>
  <c r="R441" i="6"/>
  <c r="P441" i="6"/>
  <c r="BK441" i="6"/>
  <c r="J441" i="6"/>
  <c r="BE441" i="6" s="1"/>
  <c r="BI440" i="6"/>
  <c r="BH440" i="6"/>
  <c r="BG440" i="6"/>
  <c r="BF440" i="6"/>
  <c r="T440" i="6"/>
  <c r="R440" i="6"/>
  <c r="P440" i="6"/>
  <c r="BK440" i="6"/>
  <c r="J440" i="6"/>
  <c r="BE440" i="6" s="1"/>
  <c r="BI439" i="6"/>
  <c r="BH439" i="6"/>
  <c r="BG439" i="6"/>
  <c r="BF439" i="6"/>
  <c r="T439" i="6"/>
  <c r="R439" i="6"/>
  <c r="P439" i="6"/>
  <c r="BK439" i="6"/>
  <c r="J439" i="6"/>
  <c r="BE439" i="6" s="1"/>
  <c r="BI438" i="6"/>
  <c r="BH438" i="6"/>
  <c r="BG438" i="6"/>
  <c r="BF438" i="6"/>
  <c r="T438" i="6"/>
  <c r="R438" i="6"/>
  <c r="P438" i="6"/>
  <c r="BK438" i="6"/>
  <c r="J438" i="6"/>
  <c r="BE438" i="6" s="1"/>
  <c r="BI437" i="6"/>
  <c r="BH437" i="6"/>
  <c r="BG437" i="6"/>
  <c r="BF437" i="6"/>
  <c r="T437" i="6"/>
  <c r="R437" i="6"/>
  <c r="P437" i="6"/>
  <c r="BK437" i="6"/>
  <c r="J437" i="6"/>
  <c r="BE437" i="6" s="1"/>
  <c r="BI434" i="6"/>
  <c r="BH434" i="6"/>
  <c r="BG434" i="6"/>
  <c r="BF434" i="6"/>
  <c r="T434" i="6"/>
  <c r="R434" i="6"/>
  <c r="P434" i="6"/>
  <c r="BK434" i="6"/>
  <c r="J434" i="6"/>
  <c r="BE434" i="6" s="1"/>
  <c r="BI428" i="6"/>
  <c r="BH428" i="6"/>
  <c r="BG428" i="6"/>
  <c r="BF428" i="6"/>
  <c r="T428" i="6"/>
  <c r="R428" i="6"/>
  <c r="P428" i="6"/>
  <c r="BK428" i="6"/>
  <c r="J428" i="6"/>
  <c r="BE428" i="6" s="1"/>
  <c r="BI424" i="6"/>
  <c r="BH424" i="6"/>
  <c r="BG424" i="6"/>
  <c r="BF424" i="6"/>
  <c r="T424" i="6"/>
  <c r="R424" i="6"/>
  <c r="P424" i="6"/>
  <c r="BK424" i="6"/>
  <c r="J424" i="6"/>
  <c r="BE424" i="6" s="1"/>
  <c r="BI420" i="6"/>
  <c r="BH420" i="6"/>
  <c r="BG420" i="6"/>
  <c r="BF420" i="6"/>
  <c r="T420" i="6"/>
  <c r="R420" i="6"/>
  <c r="P420" i="6"/>
  <c r="BK420" i="6"/>
  <c r="J420" i="6"/>
  <c r="BE420" i="6" s="1"/>
  <c r="BI403" i="6"/>
  <c r="BH403" i="6"/>
  <c r="BG403" i="6"/>
  <c r="BF403" i="6"/>
  <c r="T403" i="6"/>
  <c r="R403" i="6"/>
  <c r="P403" i="6"/>
  <c r="BK403" i="6"/>
  <c r="J403" i="6"/>
  <c r="BE403" i="6" s="1"/>
  <c r="BI400" i="6"/>
  <c r="BH400" i="6"/>
  <c r="BG400" i="6"/>
  <c r="BF400" i="6"/>
  <c r="T400" i="6"/>
  <c r="R400" i="6"/>
  <c r="P400" i="6"/>
  <c r="BK400" i="6"/>
  <c r="J400" i="6"/>
  <c r="BE400" i="6" s="1"/>
  <c r="BI399" i="6"/>
  <c r="BH399" i="6"/>
  <c r="BG399" i="6"/>
  <c r="BF399" i="6"/>
  <c r="T399" i="6"/>
  <c r="R399" i="6"/>
  <c r="P399" i="6"/>
  <c r="BK399" i="6"/>
  <c r="J399" i="6"/>
  <c r="BE399" i="6" s="1"/>
  <c r="BI396" i="6"/>
  <c r="BH396" i="6"/>
  <c r="BG396" i="6"/>
  <c r="BF396" i="6"/>
  <c r="T396" i="6"/>
  <c r="R396" i="6"/>
  <c r="P396" i="6"/>
  <c r="BK396" i="6"/>
  <c r="J396" i="6"/>
  <c r="BE396" i="6" s="1"/>
  <c r="BI395" i="6"/>
  <c r="BH395" i="6"/>
  <c r="BG395" i="6"/>
  <c r="BF395" i="6"/>
  <c r="T395" i="6"/>
  <c r="R395" i="6"/>
  <c r="P395" i="6"/>
  <c r="BK395" i="6"/>
  <c r="J395" i="6"/>
  <c r="BE395" i="6" s="1"/>
  <c r="BI392" i="6"/>
  <c r="BH392" i="6"/>
  <c r="BG392" i="6"/>
  <c r="BF392" i="6"/>
  <c r="T392" i="6"/>
  <c r="R392" i="6"/>
  <c r="P392" i="6"/>
  <c r="BK392" i="6"/>
  <c r="J392" i="6"/>
  <c r="BE392" i="6" s="1"/>
  <c r="BI389" i="6"/>
  <c r="BH389" i="6"/>
  <c r="BG389" i="6"/>
  <c r="BF389" i="6"/>
  <c r="T389" i="6"/>
  <c r="R389" i="6"/>
  <c r="P389" i="6"/>
  <c r="BK389" i="6"/>
  <c r="J389" i="6"/>
  <c r="BE389" i="6" s="1"/>
  <c r="BI385" i="6"/>
  <c r="BH385" i="6"/>
  <c r="BG385" i="6"/>
  <c r="BF385" i="6"/>
  <c r="T385" i="6"/>
  <c r="R385" i="6"/>
  <c r="P385" i="6"/>
  <c r="BK385" i="6"/>
  <c r="J385" i="6"/>
  <c r="BE385" i="6" s="1"/>
  <c r="BI384" i="6"/>
  <c r="BH384" i="6"/>
  <c r="BG384" i="6"/>
  <c r="BF384" i="6"/>
  <c r="T384" i="6"/>
  <c r="R384" i="6"/>
  <c r="P384" i="6"/>
  <c r="BK384" i="6"/>
  <c r="J384" i="6"/>
  <c r="BE384" i="6" s="1"/>
  <c r="BI383" i="6"/>
  <c r="BH383" i="6"/>
  <c r="BG383" i="6"/>
  <c r="BF383" i="6"/>
  <c r="T383" i="6"/>
  <c r="R383" i="6"/>
  <c r="P383" i="6"/>
  <c r="BK383" i="6"/>
  <c r="J383" i="6"/>
  <c r="BE383" i="6" s="1"/>
  <c r="BI380" i="6"/>
  <c r="BH380" i="6"/>
  <c r="BG380" i="6"/>
  <c r="BF380" i="6"/>
  <c r="T380" i="6"/>
  <c r="R380" i="6"/>
  <c r="P380" i="6"/>
  <c r="BK380" i="6"/>
  <c r="J380" i="6"/>
  <c r="BE380" i="6" s="1"/>
  <c r="BI354" i="6"/>
  <c r="BH354" i="6"/>
  <c r="BG354" i="6"/>
  <c r="BF354" i="6"/>
  <c r="T354" i="6"/>
  <c r="R354" i="6"/>
  <c r="P354" i="6"/>
  <c r="BK354" i="6"/>
  <c r="J354" i="6"/>
  <c r="BE354" i="6" s="1"/>
  <c r="BI353" i="6"/>
  <c r="BH353" i="6"/>
  <c r="BG353" i="6"/>
  <c r="BF353" i="6"/>
  <c r="T353" i="6"/>
  <c r="R353" i="6"/>
  <c r="P353" i="6"/>
  <c r="BK353" i="6"/>
  <c r="J353" i="6"/>
  <c r="BE353" i="6" s="1"/>
  <c r="BI338" i="6"/>
  <c r="BH338" i="6"/>
  <c r="BG338" i="6"/>
  <c r="BF338" i="6"/>
  <c r="T338" i="6"/>
  <c r="R338" i="6"/>
  <c r="P338" i="6"/>
  <c r="BK338" i="6"/>
  <c r="J338" i="6"/>
  <c r="BE338" i="6" s="1"/>
  <c r="BI334" i="6"/>
  <c r="BH334" i="6"/>
  <c r="BG334" i="6"/>
  <c r="BF334" i="6"/>
  <c r="T334" i="6"/>
  <c r="R334" i="6"/>
  <c r="P334" i="6"/>
  <c r="BK334" i="6"/>
  <c r="J334" i="6"/>
  <c r="BE334" i="6" s="1"/>
  <c r="BI330" i="6"/>
  <c r="BH330" i="6"/>
  <c r="BG330" i="6"/>
  <c r="BF330" i="6"/>
  <c r="T330" i="6"/>
  <c r="R330" i="6"/>
  <c r="P330" i="6"/>
  <c r="BK330" i="6"/>
  <c r="J330" i="6"/>
  <c r="BE330" i="6" s="1"/>
  <c r="BI327" i="6"/>
  <c r="BH327" i="6"/>
  <c r="BG327" i="6"/>
  <c r="BF327" i="6"/>
  <c r="T327" i="6"/>
  <c r="R327" i="6"/>
  <c r="P327" i="6"/>
  <c r="BK327" i="6"/>
  <c r="J327" i="6"/>
  <c r="BE327" i="6" s="1"/>
  <c r="BI324" i="6"/>
  <c r="BH324" i="6"/>
  <c r="BG324" i="6"/>
  <c r="BF324" i="6"/>
  <c r="T324" i="6"/>
  <c r="R324" i="6"/>
  <c r="P324" i="6"/>
  <c r="BK324" i="6"/>
  <c r="J324" i="6"/>
  <c r="BE324" i="6" s="1"/>
  <c r="BI321" i="6"/>
  <c r="BH321" i="6"/>
  <c r="BG321" i="6"/>
  <c r="BF321" i="6"/>
  <c r="T321" i="6"/>
  <c r="R321" i="6"/>
  <c r="P321" i="6"/>
  <c r="BK321" i="6"/>
  <c r="J321" i="6"/>
  <c r="BE321" i="6" s="1"/>
  <c r="BI318" i="6"/>
  <c r="BH318" i="6"/>
  <c r="BG318" i="6"/>
  <c r="BF318" i="6"/>
  <c r="T318" i="6"/>
  <c r="R318" i="6"/>
  <c r="P318" i="6"/>
  <c r="BK318" i="6"/>
  <c r="J318" i="6"/>
  <c r="BE318" i="6" s="1"/>
  <c r="BI294" i="6"/>
  <c r="BH294" i="6"/>
  <c r="BG294" i="6"/>
  <c r="BF294" i="6"/>
  <c r="T294" i="6"/>
  <c r="R294" i="6"/>
  <c r="P294" i="6"/>
  <c r="BK294" i="6"/>
  <c r="J294" i="6"/>
  <c r="BE294" i="6" s="1"/>
  <c r="BI293" i="6"/>
  <c r="BH293" i="6"/>
  <c r="BG293" i="6"/>
  <c r="BF293" i="6"/>
  <c r="T293" i="6"/>
  <c r="R293" i="6"/>
  <c r="P293" i="6"/>
  <c r="BK293" i="6"/>
  <c r="J293" i="6"/>
  <c r="BE293" i="6" s="1"/>
  <c r="BI266" i="6"/>
  <c r="BH266" i="6"/>
  <c r="BG266" i="6"/>
  <c r="BF266" i="6"/>
  <c r="T266" i="6"/>
  <c r="R266" i="6"/>
  <c r="P266" i="6"/>
  <c r="BK266" i="6"/>
  <c r="J266" i="6"/>
  <c r="BE266" i="6" s="1"/>
  <c r="BI265" i="6"/>
  <c r="BH265" i="6"/>
  <c r="BG265" i="6"/>
  <c r="BF265" i="6"/>
  <c r="T265" i="6"/>
  <c r="R265" i="6"/>
  <c r="P265" i="6"/>
  <c r="BK265" i="6"/>
  <c r="J265" i="6"/>
  <c r="BE265" i="6" s="1"/>
  <c r="BI259" i="6"/>
  <c r="BH259" i="6"/>
  <c r="BG259" i="6"/>
  <c r="BF259" i="6"/>
  <c r="T259" i="6"/>
  <c r="R259" i="6"/>
  <c r="P259" i="6"/>
  <c r="BK259" i="6"/>
  <c r="J259" i="6"/>
  <c r="BE259" i="6" s="1"/>
  <c r="BI258" i="6"/>
  <c r="BH258" i="6"/>
  <c r="BG258" i="6"/>
  <c r="BF258" i="6"/>
  <c r="T258" i="6"/>
  <c r="R258" i="6"/>
  <c r="P258" i="6"/>
  <c r="BK258" i="6"/>
  <c r="J258" i="6"/>
  <c r="BE258" i="6" s="1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T230" i="6"/>
  <c r="R230" i="6"/>
  <c r="P230" i="6"/>
  <c r="BK230" i="6"/>
  <c r="J230" i="6"/>
  <c r="BE230" i="6" s="1"/>
  <c r="BI227" i="6"/>
  <c r="BH227" i="6"/>
  <c r="BG227" i="6"/>
  <c r="BF227" i="6"/>
  <c r="T227" i="6"/>
  <c r="R227" i="6"/>
  <c r="P227" i="6"/>
  <c r="BK227" i="6"/>
  <c r="J227" i="6"/>
  <c r="BE227" i="6" s="1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R223" i="6"/>
  <c r="P223" i="6"/>
  <c r="BK223" i="6"/>
  <c r="J223" i="6"/>
  <c r="BE223" i="6" s="1"/>
  <c r="BI194" i="6"/>
  <c r="BH194" i="6"/>
  <c r="BG194" i="6"/>
  <c r="BF194" i="6"/>
  <c r="T194" i="6"/>
  <c r="R194" i="6"/>
  <c r="P194" i="6"/>
  <c r="BK194" i="6"/>
  <c r="J194" i="6"/>
  <c r="BE194" i="6" s="1"/>
  <c r="BI190" i="6"/>
  <c r="BH190" i="6"/>
  <c r="BG190" i="6"/>
  <c r="BF190" i="6"/>
  <c r="T190" i="6"/>
  <c r="R190" i="6"/>
  <c r="P190" i="6"/>
  <c r="BK190" i="6"/>
  <c r="J190" i="6"/>
  <c r="BE190" i="6" s="1"/>
  <c r="BI187" i="6"/>
  <c r="BH187" i="6"/>
  <c r="BG187" i="6"/>
  <c r="BF187" i="6"/>
  <c r="T187" i="6"/>
  <c r="R187" i="6"/>
  <c r="P187" i="6"/>
  <c r="BK187" i="6"/>
  <c r="J187" i="6"/>
  <c r="BE187" i="6" s="1"/>
  <c r="BI184" i="6"/>
  <c r="BH184" i="6"/>
  <c r="BG184" i="6"/>
  <c r="BF184" i="6"/>
  <c r="T184" i="6"/>
  <c r="R184" i="6"/>
  <c r="P184" i="6"/>
  <c r="BK184" i="6"/>
  <c r="J184" i="6"/>
  <c r="BE184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6" i="6"/>
  <c r="BH176" i="6"/>
  <c r="BG176" i="6"/>
  <c r="BF176" i="6"/>
  <c r="T176" i="6"/>
  <c r="R176" i="6"/>
  <c r="P176" i="6"/>
  <c r="BK176" i="6"/>
  <c r="J176" i="6"/>
  <c r="BE176" i="6" s="1"/>
  <c r="BI173" i="6"/>
  <c r="BH173" i="6"/>
  <c r="BG173" i="6"/>
  <c r="BF173" i="6"/>
  <c r="T173" i="6"/>
  <c r="R173" i="6"/>
  <c r="P173" i="6"/>
  <c r="BK173" i="6"/>
  <c r="J173" i="6"/>
  <c r="BE173" i="6" s="1"/>
  <c r="BI169" i="6"/>
  <c r="BH169" i="6"/>
  <c r="BG169" i="6"/>
  <c r="BF169" i="6"/>
  <c r="T169" i="6"/>
  <c r="R169" i="6"/>
  <c r="P169" i="6"/>
  <c r="BK169" i="6"/>
  <c r="J169" i="6"/>
  <c r="BE169" i="6" s="1"/>
  <c r="BI164" i="6"/>
  <c r="BH164" i="6"/>
  <c r="BG164" i="6"/>
  <c r="BF164" i="6"/>
  <c r="T164" i="6"/>
  <c r="R164" i="6"/>
  <c r="P164" i="6"/>
  <c r="BK164" i="6"/>
  <c r="J164" i="6"/>
  <c r="BE164" i="6" s="1"/>
  <c r="BI160" i="6"/>
  <c r="BH160" i="6"/>
  <c r="BG160" i="6"/>
  <c r="BF160" i="6"/>
  <c r="T160" i="6"/>
  <c r="R160" i="6"/>
  <c r="P160" i="6"/>
  <c r="BK160" i="6"/>
  <c r="J160" i="6"/>
  <c r="BE160" i="6" s="1"/>
  <c r="BI156" i="6"/>
  <c r="BH156" i="6"/>
  <c r="BG156" i="6"/>
  <c r="BF156" i="6"/>
  <c r="T156" i="6"/>
  <c r="R156" i="6"/>
  <c r="P156" i="6"/>
  <c r="BK156" i="6"/>
  <c r="J156" i="6"/>
  <c r="BE156" i="6" s="1"/>
  <c r="BI151" i="6"/>
  <c r="BH151" i="6"/>
  <c r="BG151" i="6"/>
  <c r="BF151" i="6"/>
  <c r="T151" i="6"/>
  <c r="R151" i="6"/>
  <c r="P151" i="6"/>
  <c r="BK151" i="6"/>
  <c r="J151" i="6"/>
  <c r="BE151" i="6" s="1"/>
  <c r="BI145" i="6"/>
  <c r="BH145" i="6"/>
  <c r="BG145" i="6"/>
  <c r="BF145" i="6"/>
  <c r="T145" i="6"/>
  <c r="R145" i="6"/>
  <c r="P145" i="6"/>
  <c r="BK145" i="6"/>
  <c r="J145" i="6"/>
  <c r="BE145" i="6" s="1"/>
  <c r="BI139" i="6"/>
  <c r="BH139" i="6"/>
  <c r="BG139" i="6"/>
  <c r="BF139" i="6"/>
  <c r="T139" i="6"/>
  <c r="R139" i="6"/>
  <c r="P139" i="6"/>
  <c r="BK139" i="6"/>
  <c r="J139" i="6"/>
  <c r="BE139" i="6" s="1"/>
  <c r="BI135" i="6"/>
  <c r="BH135" i="6"/>
  <c r="BG135" i="6"/>
  <c r="BF135" i="6"/>
  <c r="T135" i="6"/>
  <c r="R135" i="6"/>
  <c r="P135" i="6"/>
  <c r="BK135" i="6"/>
  <c r="J135" i="6"/>
  <c r="BE135" i="6" s="1"/>
  <c r="BI131" i="6"/>
  <c r="BH131" i="6"/>
  <c r="BG131" i="6"/>
  <c r="BF131" i="6"/>
  <c r="T131" i="6"/>
  <c r="R131" i="6"/>
  <c r="P131" i="6"/>
  <c r="BK131" i="6"/>
  <c r="J131" i="6"/>
  <c r="BE131" i="6" s="1"/>
  <c r="BI119" i="6"/>
  <c r="BH119" i="6"/>
  <c r="BG119" i="6"/>
  <c r="BF119" i="6"/>
  <c r="T119" i="6"/>
  <c r="R119" i="6"/>
  <c r="P119" i="6"/>
  <c r="BK119" i="6"/>
  <c r="J119" i="6"/>
  <c r="BE119" i="6" s="1"/>
  <c r="BI113" i="6"/>
  <c r="BH113" i="6"/>
  <c r="BG113" i="6"/>
  <c r="BF113" i="6"/>
  <c r="T113" i="6"/>
  <c r="R113" i="6"/>
  <c r="P113" i="6"/>
  <c r="BK113" i="6"/>
  <c r="J113" i="6"/>
  <c r="BE113" i="6" s="1"/>
  <c r="BI109" i="6"/>
  <c r="BH109" i="6"/>
  <c r="BG109" i="6"/>
  <c r="BF109" i="6"/>
  <c r="T109" i="6"/>
  <c r="R109" i="6"/>
  <c r="P109" i="6"/>
  <c r="BK109" i="6"/>
  <c r="J109" i="6"/>
  <c r="BE109" i="6" s="1"/>
  <c r="BI92" i="6"/>
  <c r="BH92" i="6"/>
  <c r="F33" i="6" s="1"/>
  <c r="BC56" i="1" s="1"/>
  <c r="BG92" i="6"/>
  <c r="BF92" i="6"/>
  <c r="T92" i="6"/>
  <c r="R92" i="6"/>
  <c r="P92" i="6"/>
  <c r="BK92" i="6"/>
  <c r="BK91" i="6" s="1"/>
  <c r="J92" i="6"/>
  <c r="BE92" i="6" s="1"/>
  <c r="J85" i="6"/>
  <c r="F85" i="6"/>
  <c r="J83" i="6"/>
  <c r="F83" i="6"/>
  <c r="E81" i="6"/>
  <c r="F52" i="6"/>
  <c r="J51" i="6"/>
  <c r="F51" i="6"/>
  <c r="F49" i="6"/>
  <c r="E47" i="6"/>
  <c r="J18" i="6"/>
  <c r="E18" i="6"/>
  <c r="F86" i="6" s="1"/>
  <c r="J17" i="6"/>
  <c r="J12" i="6"/>
  <c r="J49" i="6" s="1"/>
  <c r="E7" i="6"/>
  <c r="E79" i="6" s="1"/>
  <c r="P617" i="5"/>
  <c r="BK617" i="5"/>
  <c r="J617" i="5" s="1"/>
  <c r="J69" i="5" s="1"/>
  <c r="J615" i="5"/>
  <c r="R612" i="5"/>
  <c r="BK588" i="5"/>
  <c r="J588" i="5" s="1"/>
  <c r="J65" i="5" s="1"/>
  <c r="BK382" i="5"/>
  <c r="J382" i="5" s="1"/>
  <c r="J63" i="5" s="1"/>
  <c r="T294" i="5"/>
  <c r="P294" i="5"/>
  <c r="BK294" i="5"/>
  <c r="J294" i="5" s="1"/>
  <c r="J61" i="5" s="1"/>
  <c r="BK266" i="5"/>
  <c r="J266" i="5" s="1"/>
  <c r="J59" i="5" s="1"/>
  <c r="AY55" i="1"/>
  <c r="AX55" i="1"/>
  <c r="BI638" i="5"/>
  <c r="BH638" i="5"/>
  <c r="BG638" i="5"/>
  <c r="BF638" i="5"/>
  <c r="BE638" i="5"/>
  <c r="T638" i="5"/>
  <c r="R638" i="5"/>
  <c r="P638" i="5"/>
  <c r="BK638" i="5"/>
  <c r="J638" i="5"/>
  <c r="BI635" i="5"/>
  <c r="BH635" i="5"/>
  <c r="BG635" i="5"/>
  <c r="BF635" i="5"/>
  <c r="BE635" i="5"/>
  <c r="T635" i="5"/>
  <c r="R635" i="5"/>
  <c r="P635" i="5"/>
  <c r="BK635" i="5"/>
  <c r="J635" i="5"/>
  <c r="BI632" i="5"/>
  <c r="BH632" i="5"/>
  <c r="BG632" i="5"/>
  <c r="BF632" i="5"/>
  <c r="BE632" i="5"/>
  <c r="T632" i="5"/>
  <c r="R632" i="5"/>
  <c r="P632" i="5"/>
  <c r="BK632" i="5"/>
  <c r="J632" i="5"/>
  <c r="BI629" i="5"/>
  <c r="BH629" i="5"/>
  <c r="BG629" i="5"/>
  <c r="BF629" i="5"/>
  <c r="BE629" i="5"/>
  <c r="T629" i="5"/>
  <c r="R629" i="5"/>
  <c r="P629" i="5"/>
  <c r="BK629" i="5"/>
  <c r="J629" i="5"/>
  <c r="BI626" i="5"/>
  <c r="BH626" i="5"/>
  <c r="BG626" i="5"/>
  <c r="BF626" i="5"/>
  <c r="BE626" i="5"/>
  <c r="T626" i="5"/>
  <c r="R626" i="5"/>
  <c r="P626" i="5"/>
  <c r="BK626" i="5"/>
  <c r="J626" i="5"/>
  <c r="BI625" i="5"/>
  <c r="BH625" i="5"/>
  <c r="BG625" i="5"/>
  <c r="BF625" i="5"/>
  <c r="BE625" i="5"/>
  <c r="T625" i="5"/>
  <c r="R625" i="5"/>
  <c r="P625" i="5"/>
  <c r="BK625" i="5"/>
  <c r="J625" i="5"/>
  <c r="BI624" i="5"/>
  <c r="BH624" i="5"/>
  <c r="BG624" i="5"/>
  <c r="BF624" i="5"/>
  <c r="BE624" i="5"/>
  <c r="T624" i="5"/>
  <c r="R624" i="5"/>
  <c r="P624" i="5"/>
  <c r="BK624" i="5"/>
  <c r="J624" i="5"/>
  <c r="BI623" i="5"/>
  <c r="BH623" i="5"/>
  <c r="BG623" i="5"/>
  <c r="BF623" i="5"/>
  <c r="BE623" i="5"/>
  <c r="T623" i="5"/>
  <c r="R623" i="5"/>
  <c r="P623" i="5"/>
  <c r="BK623" i="5"/>
  <c r="J623" i="5"/>
  <c r="BI622" i="5"/>
  <c r="BH622" i="5"/>
  <c r="BG622" i="5"/>
  <c r="BF622" i="5"/>
  <c r="BE622" i="5"/>
  <c r="T622" i="5"/>
  <c r="R622" i="5"/>
  <c r="P622" i="5"/>
  <c r="BK622" i="5"/>
  <c r="J622" i="5"/>
  <c r="BI621" i="5"/>
  <c r="BH621" i="5"/>
  <c r="BG621" i="5"/>
  <c r="BF621" i="5"/>
  <c r="BE621" i="5"/>
  <c r="T621" i="5"/>
  <c r="R621" i="5"/>
  <c r="P621" i="5"/>
  <c r="BK621" i="5"/>
  <c r="J621" i="5"/>
  <c r="BI620" i="5"/>
  <c r="BH620" i="5"/>
  <c r="BG620" i="5"/>
  <c r="BF620" i="5"/>
  <c r="BE620" i="5"/>
  <c r="T620" i="5"/>
  <c r="T619" i="5" s="1"/>
  <c r="R620" i="5"/>
  <c r="R619" i="5" s="1"/>
  <c r="P620" i="5"/>
  <c r="P619" i="5" s="1"/>
  <c r="BK620" i="5"/>
  <c r="J620" i="5"/>
  <c r="BI618" i="5"/>
  <c r="BH618" i="5"/>
  <c r="BG618" i="5"/>
  <c r="BF618" i="5"/>
  <c r="T618" i="5"/>
  <c r="T617" i="5" s="1"/>
  <c r="T614" i="5" s="1"/>
  <c r="R618" i="5"/>
  <c r="R617" i="5" s="1"/>
  <c r="P618" i="5"/>
  <c r="BK618" i="5"/>
  <c r="J618" i="5"/>
  <c r="BE618" i="5" s="1"/>
  <c r="BI616" i="5"/>
  <c r="BH616" i="5"/>
  <c r="BG616" i="5"/>
  <c r="BF616" i="5"/>
  <c r="BE616" i="5"/>
  <c r="T616" i="5"/>
  <c r="T615" i="5" s="1"/>
  <c r="R616" i="5"/>
  <c r="R615" i="5" s="1"/>
  <c r="P616" i="5"/>
  <c r="P615" i="5" s="1"/>
  <c r="P614" i="5" s="1"/>
  <c r="BK616" i="5"/>
  <c r="BK615" i="5" s="1"/>
  <c r="J616" i="5"/>
  <c r="J68" i="5"/>
  <c r="BI613" i="5"/>
  <c r="BH613" i="5"/>
  <c r="BG613" i="5"/>
  <c r="BF613" i="5"/>
  <c r="BE613" i="5"/>
  <c r="T613" i="5"/>
  <c r="T612" i="5" s="1"/>
  <c r="R613" i="5"/>
  <c r="P613" i="5"/>
  <c r="P612" i="5" s="1"/>
  <c r="BK613" i="5"/>
  <c r="BK612" i="5" s="1"/>
  <c r="J612" i="5" s="1"/>
  <c r="J66" i="5" s="1"/>
  <c r="J613" i="5"/>
  <c r="BI609" i="5"/>
  <c r="BH609" i="5"/>
  <c r="BG609" i="5"/>
  <c r="BF609" i="5"/>
  <c r="T609" i="5"/>
  <c r="R609" i="5"/>
  <c r="P609" i="5"/>
  <c r="BK609" i="5"/>
  <c r="J609" i="5"/>
  <c r="BE609" i="5" s="1"/>
  <c r="BI606" i="5"/>
  <c r="BH606" i="5"/>
  <c r="BG606" i="5"/>
  <c r="BF606" i="5"/>
  <c r="T606" i="5"/>
  <c r="R606" i="5"/>
  <c r="P606" i="5"/>
  <c r="BK606" i="5"/>
  <c r="J606" i="5"/>
  <c r="BE606" i="5" s="1"/>
  <c r="BI603" i="5"/>
  <c r="BH603" i="5"/>
  <c r="BG603" i="5"/>
  <c r="BF603" i="5"/>
  <c r="T603" i="5"/>
  <c r="R603" i="5"/>
  <c r="P603" i="5"/>
  <c r="BK603" i="5"/>
  <c r="J603" i="5"/>
  <c r="BE603" i="5" s="1"/>
  <c r="BI600" i="5"/>
  <c r="BH600" i="5"/>
  <c r="BG600" i="5"/>
  <c r="BF600" i="5"/>
  <c r="T600" i="5"/>
  <c r="R600" i="5"/>
  <c r="P600" i="5"/>
  <c r="BK600" i="5"/>
  <c r="J600" i="5"/>
  <c r="BE600" i="5" s="1"/>
  <c r="BI595" i="5"/>
  <c r="BH595" i="5"/>
  <c r="BG595" i="5"/>
  <c r="BF595" i="5"/>
  <c r="T595" i="5"/>
  <c r="R595" i="5"/>
  <c r="P595" i="5"/>
  <c r="BK595" i="5"/>
  <c r="J595" i="5"/>
  <c r="BE595" i="5" s="1"/>
  <c r="BI592" i="5"/>
  <c r="BH592" i="5"/>
  <c r="BG592" i="5"/>
  <c r="BF592" i="5"/>
  <c r="T592" i="5"/>
  <c r="R592" i="5"/>
  <c r="P592" i="5"/>
  <c r="BK592" i="5"/>
  <c r="J592" i="5"/>
  <c r="BE592" i="5" s="1"/>
  <c r="BI589" i="5"/>
  <c r="BH589" i="5"/>
  <c r="BG589" i="5"/>
  <c r="BF589" i="5"/>
  <c r="T589" i="5"/>
  <c r="T588" i="5" s="1"/>
  <c r="R589" i="5"/>
  <c r="R588" i="5" s="1"/>
  <c r="P589" i="5"/>
  <c r="P588" i="5" s="1"/>
  <c r="BK589" i="5"/>
  <c r="J589" i="5"/>
  <c r="BE589" i="5" s="1"/>
  <c r="BI576" i="5"/>
  <c r="BH576" i="5"/>
  <c r="BG576" i="5"/>
  <c r="BF576" i="5"/>
  <c r="BE576" i="5"/>
  <c r="T576" i="5"/>
  <c r="R576" i="5"/>
  <c r="P576" i="5"/>
  <c r="BK576" i="5"/>
  <c r="J576" i="5"/>
  <c r="BI572" i="5"/>
  <c r="BH572" i="5"/>
  <c r="BG572" i="5"/>
  <c r="BF572" i="5"/>
  <c r="BE572" i="5"/>
  <c r="T572" i="5"/>
  <c r="R572" i="5"/>
  <c r="P572" i="5"/>
  <c r="BK572" i="5"/>
  <c r="J572" i="5"/>
  <c r="BI568" i="5"/>
  <c r="BH568" i="5"/>
  <c r="BG568" i="5"/>
  <c r="BF568" i="5"/>
  <c r="BE568" i="5"/>
  <c r="T568" i="5"/>
  <c r="R568" i="5"/>
  <c r="P568" i="5"/>
  <c r="BK568" i="5"/>
  <c r="J568" i="5"/>
  <c r="BI567" i="5"/>
  <c r="BH567" i="5"/>
  <c r="BG567" i="5"/>
  <c r="BF567" i="5"/>
  <c r="BE567" i="5"/>
  <c r="T567" i="5"/>
  <c r="R567" i="5"/>
  <c r="P567" i="5"/>
  <c r="BK567" i="5"/>
  <c r="J567" i="5"/>
  <c r="BI566" i="5"/>
  <c r="BH566" i="5"/>
  <c r="BG566" i="5"/>
  <c r="BF566" i="5"/>
  <c r="BE566" i="5"/>
  <c r="T566" i="5"/>
  <c r="R566" i="5"/>
  <c r="P566" i="5"/>
  <c r="BK566" i="5"/>
  <c r="J566" i="5"/>
  <c r="BI563" i="5"/>
  <c r="BH563" i="5"/>
  <c r="BG563" i="5"/>
  <c r="BF563" i="5"/>
  <c r="BE563" i="5"/>
  <c r="T563" i="5"/>
  <c r="R563" i="5"/>
  <c r="P563" i="5"/>
  <c r="BK563" i="5"/>
  <c r="J563" i="5"/>
  <c r="BI560" i="5"/>
  <c r="BH560" i="5"/>
  <c r="BG560" i="5"/>
  <c r="BF560" i="5"/>
  <c r="BE560" i="5"/>
  <c r="T560" i="5"/>
  <c r="R560" i="5"/>
  <c r="P560" i="5"/>
  <c r="BK560" i="5"/>
  <c r="J560" i="5"/>
  <c r="BI556" i="5"/>
  <c r="BH556" i="5"/>
  <c r="BG556" i="5"/>
  <c r="BF556" i="5"/>
  <c r="BE556" i="5"/>
  <c r="T556" i="5"/>
  <c r="R556" i="5"/>
  <c r="P556" i="5"/>
  <c r="BK556" i="5"/>
  <c r="J556" i="5"/>
  <c r="BI552" i="5"/>
  <c r="BH552" i="5"/>
  <c r="BG552" i="5"/>
  <c r="BF552" i="5"/>
  <c r="BE552" i="5"/>
  <c r="T552" i="5"/>
  <c r="R552" i="5"/>
  <c r="P552" i="5"/>
  <c r="BK552" i="5"/>
  <c r="J552" i="5"/>
  <c r="BI548" i="5"/>
  <c r="BH548" i="5"/>
  <c r="BG548" i="5"/>
  <c r="BF548" i="5"/>
  <c r="BE548" i="5"/>
  <c r="T548" i="5"/>
  <c r="R548" i="5"/>
  <c r="P548" i="5"/>
  <c r="BK548" i="5"/>
  <c r="J548" i="5"/>
  <c r="BI544" i="5"/>
  <c r="BH544" i="5"/>
  <c r="BG544" i="5"/>
  <c r="BF544" i="5"/>
  <c r="BE544" i="5"/>
  <c r="T544" i="5"/>
  <c r="R544" i="5"/>
  <c r="P544" i="5"/>
  <c r="BK544" i="5"/>
  <c r="J544" i="5"/>
  <c r="BI540" i="5"/>
  <c r="BH540" i="5"/>
  <c r="BG540" i="5"/>
  <c r="BF540" i="5"/>
  <c r="BE540" i="5"/>
  <c r="T540" i="5"/>
  <c r="R540" i="5"/>
  <c r="P540" i="5"/>
  <c r="BK540" i="5"/>
  <c r="J540" i="5"/>
  <c r="BI534" i="5"/>
  <c r="BH534" i="5"/>
  <c r="BG534" i="5"/>
  <c r="BF534" i="5"/>
  <c r="BE534" i="5"/>
  <c r="T534" i="5"/>
  <c r="R534" i="5"/>
  <c r="P534" i="5"/>
  <c r="BK534" i="5"/>
  <c r="J534" i="5"/>
  <c r="BI528" i="5"/>
  <c r="BH528" i="5"/>
  <c r="BG528" i="5"/>
  <c r="BF528" i="5"/>
  <c r="BE528" i="5"/>
  <c r="T528" i="5"/>
  <c r="R528" i="5"/>
  <c r="P528" i="5"/>
  <c r="BK528" i="5"/>
  <c r="J528" i="5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BE521" i="5"/>
  <c r="T521" i="5"/>
  <c r="R521" i="5"/>
  <c r="P521" i="5"/>
  <c r="BK521" i="5"/>
  <c r="J521" i="5"/>
  <c r="BI520" i="5"/>
  <c r="BH520" i="5"/>
  <c r="BG520" i="5"/>
  <c r="BF520" i="5"/>
  <c r="BE520" i="5"/>
  <c r="T520" i="5"/>
  <c r="R520" i="5"/>
  <c r="P520" i="5"/>
  <c r="BK520" i="5"/>
  <c r="J520" i="5"/>
  <c r="BI519" i="5"/>
  <c r="BH519" i="5"/>
  <c r="BG519" i="5"/>
  <c r="BF519" i="5"/>
  <c r="BE519" i="5"/>
  <c r="T519" i="5"/>
  <c r="R519" i="5"/>
  <c r="P519" i="5"/>
  <c r="BK519" i="5"/>
  <c r="J519" i="5"/>
  <c r="BI518" i="5"/>
  <c r="BH518" i="5"/>
  <c r="BG518" i="5"/>
  <c r="BF518" i="5"/>
  <c r="BE518" i="5"/>
  <c r="T518" i="5"/>
  <c r="R518" i="5"/>
  <c r="P518" i="5"/>
  <c r="BK518" i="5"/>
  <c r="J518" i="5"/>
  <c r="BI513" i="5"/>
  <c r="BH513" i="5"/>
  <c r="BG513" i="5"/>
  <c r="BF513" i="5"/>
  <c r="BE513" i="5"/>
  <c r="T513" i="5"/>
  <c r="R513" i="5"/>
  <c r="P513" i="5"/>
  <c r="BK513" i="5"/>
  <c r="J513" i="5"/>
  <c r="BI486" i="5"/>
  <c r="BH486" i="5"/>
  <c r="BG486" i="5"/>
  <c r="BF486" i="5"/>
  <c r="BE486" i="5"/>
  <c r="T486" i="5"/>
  <c r="R486" i="5"/>
  <c r="P486" i="5"/>
  <c r="BK486" i="5"/>
  <c r="J486" i="5"/>
  <c r="BI485" i="5"/>
  <c r="BH485" i="5"/>
  <c r="BG485" i="5"/>
  <c r="BF485" i="5"/>
  <c r="BE485" i="5"/>
  <c r="T485" i="5"/>
  <c r="R485" i="5"/>
  <c r="P485" i="5"/>
  <c r="BK485" i="5"/>
  <c r="J485" i="5"/>
  <c r="BI482" i="5"/>
  <c r="BH482" i="5"/>
  <c r="BG482" i="5"/>
  <c r="BF482" i="5"/>
  <c r="BE482" i="5"/>
  <c r="T482" i="5"/>
  <c r="R482" i="5"/>
  <c r="P482" i="5"/>
  <c r="BK482" i="5"/>
  <c r="J482" i="5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BE478" i="5"/>
  <c r="T478" i="5"/>
  <c r="R478" i="5"/>
  <c r="P478" i="5"/>
  <c r="BK478" i="5"/>
  <c r="J478" i="5"/>
  <c r="BI477" i="5"/>
  <c r="BH477" i="5"/>
  <c r="BG477" i="5"/>
  <c r="BF477" i="5"/>
  <c r="BE477" i="5"/>
  <c r="T477" i="5"/>
  <c r="R477" i="5"/>
  <c r="P477" i="5"/>
  <c r="BK477" i="5"/>
  <c r="J477" i="5"/>
  <c r="BI476" i="5"/>
  <c r="BH476" i="5"/>
  <c r="BG476" i="5"/>
  <c r="BF476" i="5"/>
  <c r="BE476" i="5"/>
  <c r="T476" i="5"/>
  <c r="R476" i="5"/>
  <c r="P476" i="5"/>
  <c r="BK476" i="5"/>
  <c r="J476" i="5"/>
  <c r="BI475" i="5"/>
  <c r="BH475" i="5"/>
  <c r="BG475" i="5"/>
  <c r="BF475" i="5"/>
  <c r="BE475" i="5"/>
  <c r="T475" i="5"/>
  <c r="R475" i="5"/>
  <c r="P475" i="5"/>
  <c r="BK475" i="5"/>
  <c r="J475" i="5"/>
  <c r="BI474" i="5"/>
  <c r="BH474" i="5"/>
  <c r="BG474" i="5"/>
  <c r="BF474" i="5"/>
  <c r="BE474" i="5"/>
  <c r="T474" i="5"/>
  <c r="R474" i="5"/>
  <c r="P474" i="5"/>
  <c r="BK474" i="5"/>
  <c r="J474" i="5"/>
  <c r="BI465" i="5"/>
  <c r="BH465" i="5"/>
  <c r="BG465" i="5"/>
  <c r="BF465" i="5"/>
  <c r="BE465" i="5"/>
  <c r="T465" i="5"/>
  <c r="R465" i="5"/>
  <c r="P465" i="5"/>
  <c r="BK465" i="5"/>
  <c r="J465" i="5"/>
  <c r="BI459" i="5"/>
  <c r="BH459" i="5"/>
  <c r="BG459" i="5"/>
  <c r="BF459" i="5"/>
  <c r="BE459" i="5"/>
  <c r="T459" i="5"/>
  <c r="R459" i="5"/>
  <c r="P459" i="5"/>
  <c r="BK459" i="5"/>
  <c r="J459" i="5"/>
  <c r="BI455" i="5"/>
  <c r="BH455" i="5"/>
  <c r="BG455" i="5"/>
  <c r="BF455" i="5"/>
  <c r="BE455" i="5"/>
  <c r="T455" i="5"/>
  <c r="R455" i="5"/>
  <c r="P455" i="5"/>
  <c r="BK455" i="5"/>
  <c r="J455" i="5"/>
  <c r="BI451" i="5"/>
  <c r="BH451" i="5"/>
  <c r="BG451" i="5"/>
  <c r="BF451" i="5"/>
  <c r="BE451" i="5"/>
  <c r="T451" i="5"/>
  <c r="R451" i="5"/>
  <c r="P451" i="5"/>
  <c r="BK451" i="5"/>
  <c r="J451" i="5"/>
  <c r="BI445" i="5"/>
  <c r="BH445" i="5"/>
  <c r="BG445" i="5"/>
  <c r="BF445" i="5"/>
  <c r="BE445" i="5"/>
  <c r="T445" i="5"/>
  <c r="R445" i="5"/>
  <c r="P445" i="5"/>
  <c r="BK445" i="5"/>
  <c r="J445" i="5"/>
  <c r="BI444" i="5"/>
  <c r="BH444" i="5"/>
  <c r="BG444" i="5"/>
  <c r="BF444" i="5"/>
  <c r="BE444" i="5"/>
  <c r="T444" i="5"/>
  <c r="R444" i="5"/>
  <c r="P444" i="5"/>
  <c r="BK444" i="5"/>
  <c r="J444" i="5"/>
  <c r="BI443" i="5"/>
  <c r="BH443" i="5"/>
  <c r="BG443" i="5"/>
  <c r="BF443" i="5"/>
  <c r="BE443" i="5"/>
  <c r="T443" i="5"/>
  <c r="R443" i="5"/>
  <c r="P443" i="5"/>
  <c r="BK443" i="5"/>
  <c r="J443" i="5"/>
  <c r="BI442" i="5"/>
  <c r="BH442" i="5"/>
  <c r="BG442" i="5"/>
  <c r="BF442" i="5"/>
  <c r="BE442" i="5"/>
  <c r="T442" i="5"/>
  <c r="R442" i="5"/>
  <c r="P442" i="5"/>
  <c r="BK442" i="5"/>
  <c r="J442" i="5"/>
  <c r="BI441" i="5"/>
  <c r="BH441" i="5"/>
  <c r="BG441" i="5"/>
  <c r="BF441" i="5"/>
  <c r="BE441" i="5"/>
  <c r="T441" i="5"/>
  <c r="R441" i="5"/>
  <c r="P441" i="5"/>
  <c r="BK441" i="5"/>
  <c r="J441" i="5"/>
  <c r="BI440" i="5"/>
  <c r="BH440" i="5"/>
  <c r="BG440" i="5"/>
  <c r="BF440" i="5"/>
  <c r="BE440" i="5"/>
  <c r="T440" i="5"/>
  <c r="R440" i="5"/>
  <c r="P440" i="5"/>
  <c r="BK440" i="5"/>
  <c r="J440" i="5"/>
  <c r="BI439" i="5"/>
  <c r="BH439" i="5"/>
  <c r="BG439" i="5"/>
  <c r="BF439" i="5"/>
  <c r="BE439" i="5"/>
  <c r="T439" i="5"/>
  <c r="R439" i="5"/>
  <c r="P439" i="5"/>
  <c r="BK439" i="5"/>
  <c r="J439" i="5"/>
  <c r="BI438" i="5"/>
  <c r="BH438" i="5"/>
  <c r="BG438" i="5"/>
  <c r="BF438" i="5"/>
  <c r="BE438" i="5"/>
  <c r="T438" i="5"/>
  <c r="R438" i="5"/>
  <c r="P438" i="5"/>
  <c r="BK438" i="5"/>
  <c r="J438" i="5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BE431" i="5"/>
  <c r="T431" i="5"/>
  <c r="R431" i="5"/>
  <c r="P431" i="5"/>
  <c r="BK431" i="5"/>
  <c r="J431" i="5"/>
  <c r="BI428" i="5"/>
  <c r="BH428" i="5"/>
  <c r="BG428" i="5"/>
  <c r="BF428" i="5"/>
  <c r="BE428" i="5"/>
  <c r="T428" i="5"/>
  <c r="T427" i="5" s="1"/>
  <c r="R428" i="5"/>
  <c r="R427" i="5" s="1"/>
  <c r="P428" i="5"/>
  <c r="P427" i="5" s="1"/>
  <c r="BK428" i="5"/>
  <c r="J428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T421" i="5"/>
  <c r="R421" i="5"/>
  <c r="P421" i="5"/>
  <c r="BK421" i="5"/>
  <c r="J421" i="5"/>
  <c r="BE421" i="5" s="1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T419" i="5"/>
  <c r="R419" i="5"/>
  <c r="P419" i="5"/>
  <c r="BK419" i="5"/>
  <c r="J419" i="5"/>
  <c r="BE419" i="5" s="1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T417" i="5"/>
  <c r="R417" i="5"/>
  <c r="P417" i="5"/>
  <c r="BK417" i="5"/>
  <c r="J417" i="5"/>
  <c r="BE417" i="5" s="1"/>
  <c r="BI416" i="5"/>
  <c r="BH416" i="5"/>
  <c r="BG416" i="5"/>
  <c r="BF416" i="5"/>
  <c r="T416" i="5"/>
  <c r="R416" i="5"/>
  <c r="P416" i="5"/>
  <c r="BK416" i="5"/>
  <c r="J416" i="5"/>
  <c r="BE416" i="5" s="1"/>
  <c r="BI415" i="5"/>
  <c r="BH415" i="5"/>
  <c r="BG415" i="5"/>
  <c r="BF415" i="5"/>
  <c r="T415" i="5"/>
  <c r="R415" i="5"/>
  <c r="P415" i="5"/>
  <c r="BK415" i="5"/>
  <c r="J415" i="5"/>
  <c r="BE415" i="5" s="1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T413" i="5"/>
  <c r="R413" i="5"/>
  <c r="P413" i="5"/>
  <c r="BK413" i="5"/>
  <c r="J413" i="5"/>
  <c r="BE413" i="5" s="1"/>
  <c r="BI412" i="5"/>
  <c r="BH412" i="5"/>
  <c r="BG412" i="5"/>
  <c r="BF412" i="5"/>
  <c r="T412" i="5"/>
  <c r="R412" i="5"/>
  <c r="P412" i="5"/>
  <c r="BK412" i="5"/>
  <c r="J412" i="5"/>
  <c r="BE412" i="5" s="1"/>
  <c r="BI411" i="5"/>
  <c r="BH411" i="5"/>
  <c r="BG411" i="5"/>
  <c r="BF411" i="5"/>
  <c r="T411" i="5"/>
  <c r="R411" i="5"/>
  <c r="P411" i="5"/>
  <c r="BK411" i="5"/>
  <c r="J411" i="5"/>
  <c r="BE411" i="5" s="1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T409" i="5"/>
  <c r="R409" i="5"/>
  <c r="P409" i="5"/>
  <c r="BK409" i="5"/>
  <c r="J409" i="5"/>
  <c r="BE409" i="5" s="1"/>
  <c r="BI408" i="5"/>
  <c r="BH408" i="5"/>
  <c r="BG408" i="5"/>
  <c r="BF408" i="5"/>
  <c r="T408" i="5"/>
  <c r="R408" i="5"/>
  <c r="P408" i="5"/>
  <c r="BK408" i="5"/>
  <c r="J408" i="5"/>
  <c r="BE408" i="5" s="1"/>
  <c r="BI407" i="5"/>
  <c r="BH407" i="5"/>
  <c r="BG407" i="5"/>
  <c r="BF407" i="5"/>
  <c r="T407" i="5"/>
  <c r="R407" i="5"/>
  <c r="P407" i="5"/>
  <c r="BK407" i="5"/>
  <c r="J407" i="5"/>
  <c r="BE407" i="5" s="1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T405" i="5"/>
  <c r="R405" i="5"/>
  <c r="P405" i="5"/>
  <c r="BK405" i="5"/>
  <c r="J405" i="5"/>
  <c r="BE405" i="5" s="1"/>
  <c r="BI404" i="5"/>
  <c r="BH404" i="5"/>
  <c r="BG404" i="5"/>
  <c r="BF404" i="5"/>
  <c r="T404" i="5"/>
  <c r="R404" i="5"/>
  <c r="P404" i="5"/>
  <c r="BK404" i="5"/>
  <c r="J404" i="5"/>
  <c r="BE404" i="5" s="1"/>
  <c r="BI403" i="5"/>
  <c r="BH403" i="5"/>
  <c r="BG403" i="5"/>
  <c r="BF403" i="5"/>
  <c r="T403" i="5"/>
  <c r="R403" i="5"/>
  <c r="P403" i="5"/>
  <c r="BK403" i="5"/>
  <c r="J403" i="5"/>
  <c r="BE403" i="5" s="1"/>
  <c r="BI402" i="5"/>
  <c r="BH402" i="5"/>
  <c r="BG402" i="5"/>
  <c r="BF402" i="5"/>
  <c r="T402" i="5"/>
  <c r="R402" i="5"/>
  <c r="P402" i="5"/>
  <c r="BK402" i="5"/>
  <c r="J402" i="5"/>
  <c r="BE402" i="5" s="1"/>
  <c r="BI401" i="5"/>
  <c r="BH401" i="5"/>
  <c r="BG401" i="5"/>
  <c r="BF401" i="5"/>
  <c r="T401" i="5"/>
  <c r="R401" i="5"/>
  <c r="P401" i="5"/>
  <c r="BK401" i="5"/>
  <c r="J401" i="5"/>
  <c r="BE401" i="5" s="1"/>
  <c r="BI400" i="5"/>
  <c r="BH400" i="5"/>
  <c r="BG400" i="5"/>
  <c r="BF400" i="5"/>
  <c r="T400" i="5"/>
  <c r="R400" i="5"/>
  <c r="P400" i="5"/>
  <c r="BK400" i="5"/>
  <c r="J400" i="5"/>
  <c r="BE400" i="5" s="1"/>
  <c r="BI399" i="5"/>
  <c r="BH399" i="5"/>
  <c r="BG399" i="5"/>
  <c r="BF399" i="5"/>
  <c r="T399" i="5"/>
  <c r="R399" i="5"/>
  <c r="P399" i="5"/>
  <c r="BK399" i="5"/>
  <c r="J399" i="5"/>
  <c r="BE399" i="5" s="1"/>
  <c r="BI388" i="5"/>
  <c r="BH388" i="5"/>
  <c r="BG388" i="5"/>
  <c r="BF388" i="5"/>
  <c r="T388" i="5"/>
  <c r="R388" i="5"/>
  <c r="P388" i="5"/>
  <c r="BK388" i="5"/>
  <c r="J388" i="5"/>
  <c r="BE388" i="5" s="1"/>
  <c r="BI387" i="5"/>
  <c r="BH387" i="5"/>
  <c r="BG387" i="5"/>
  <c r="BF387" i="5"/>
  <c r="T387" i="5"/>
  <c r="R387" i="5"/>
  <c r="P387" i="5"/>
  <c r="P382" i="5" s="1"/>
  <c r="BK387" i="5"/>
  <c r="J387" i="5"/>
  <c r="BE387" i="5" s="1"/>
  <c r="BI383" i="5"/>
  <c r="BH383" i="5"/>
  <c r="BG383" i="5"/>
  <c r="BF383" i="5"/>
  <c r="T383" i="5"/>
  <c r="T382" i="5" s="1"/>
  <c r="R383" i="5"/>
  <c r="R382" i="5" s="1"/>
  <c r="P383" i="5"/>
  <c r="BK383" i="5"/>
  <c r="J383" i="5"/>
  <c r="BE383" i="5" s="1"/>
  <c r="BI378" i="5"/>
  <c r="BH378" i="5"/>
  <c r="BG378" i="5"/>
  <c r="BF378" i="5"/>
  <c r="BE378" i="5"/>
  <c r="T378" i="5"/>
  <c r="R378" i="5"/>
  <c r="P378" i="5"/>
  <c r="BK378" i="5"/>
  <c r="J378" i="5"/>
  <c r="BI374" i="5"/>
  <c r="BH374" i="5"/>
  <c r="BG374" i="5"/>
  <c r="BF374" i="5"/>
  <c r="BE374" i="5"/>
  <c r="T374" i="5"/>
  <c r="R374" i="5"/>
  <c r="P374" i="5"/>
  <c r="BK374" i="5"/>
  <c r="J374" i="5"/>
  <c r="BI362" i="5"/>
  <c r="BH362" i="5"/>
  <c r="BG362" i="5"/>
  <c r="BF362" i="5"/>
  <c r="BE362" i="5"/>
  <c r="T362" i="5"/>
  <c r="R362" i="5"/>
  <c r="P362" i="5"/>
  <c r="BK362" i="5"/>
  <c r="J362" i="5"/>
  <c r="BI358" i="5"/>
  <c r="BH358" i="5"/>
  <c r="BG358" i="5"/>
  <c r="BF358" i="5"/>
  <c r="BE358" i="5"/>
  <c r="T358" i="5"/>
  <c r="R358" i="5"/>
  <c r="P358" i="5"/>
  <c r="BK358" i="5"/>
  <c r="J358" i="5"/>
  <c r="BI354" i="5"/>
  <c r="BH354" i="5"/>
  <c r="BG354" i="5"/>
  <c r="BF354" i="5"/>
  <c r="BE354" i="5"/>
  <c r="T354" i="5"/>
  <c r="R354" i="5"/>
  <c r="P354" i="5"/>
  <c r="BK354" i="5"/>
  <c r="J354" i="5"/>
  <c r="BI347" i="5"/>
  <c r="BH347" i="5"/>
  <c r="BG347" i="5"/>
  <c r="BF347" i="5"/>
  <c r="BE347" i="5"/>
  <c r="T347" i="5"/>
  <c r="R347" i="5"/>
  <c r="P347" i="5"/>
  <c r="BK347" i="5"/>
  <c r="J347" i="5"/>
  <c r="BI343" i="5"/>
  <c r="BH343" i="5"/>
  <c r="BG343" i="5"/>
  <c r="BF343" i="5"/>
  <c r="BE343" i="5"/>
  <c r="T343" i="5"/>
  <c r="R343" i="5"/>
  <c r="P343" i="5"/>
  <c r="BK343" i="5"/>
  <c r="J343" i="5"/>
  <c r="BI331" i="5"/>
  <c r="BH331" i="5"/>
  <c r="BG331" i="5"/>
  <c r="BF331" i="5"/>
  <c r="BE331" i="5"/>
  <c r="T331" i="5"/>
  <c r="R331" i="5"/>
  <c r="P331" i="5"/>
  <c r="BK331" i="5"/>
  <c r="J331" i="5"/>
  <c r="BI327" i="5"/>
  <c r="BH327" i="5"/>
  <c r="BG327" i="5"/>
  <c r="BF327" i="5"/>
  <c r="BE327" i="5"/>
  <c r="T327" i="5"/>
  <c r="R327" i="5"/>
  <c r="P327" i="5"/>
  <c r="BK327" i="5"/>
  <c r="J327" i="5"/>
  <c r="BI321" i="5"/>
  <c r="BH321" i="5"/>
  <c r="BG321" i="5"/>
  <c r="BF321" i="5"/>
  <c r="BE321" i="5"/>
  <c r="T321" i="5"/>
  <c r="R321" i="5"/>
  <c r="P321" i="5"/>
  <c r="BK321" i="5"/>
  <c r="J321" i="5"/>
  <c r="BI313" i="5"/>
  <c r="BH313" i="5"/>
  <c r="BG313" i="5"/>
  <c r="BF313" i="5"/>
  <c r="BE313" i="5"/>
  <c r="T313" i="5"/>
  <c r="R313" i="5"/>
  <c r="P313" i="5"/>
  <c r="BK313" i="5"/>
  <c r="J313" i="5"/>
  <c r="BI307" i="5"/>
  <c r="BH307" i="5"/>
  <c r="BG307" i="5"/>
  <c r="BF307" i="5"/>
  <c r="BE307" i="5"/>
  <c r="T307" i="5"/>
  <c r="T306" i="5" s="1"/>
  <c r="R307" i="5"/>
  <c r="R306" i="5" s="1"/>
  <c r="P307" i="5"/>
  <c r="P306" i="5" s="1"/>
  <c r="BK307" i="5"/>
  <c r="J307" i="5"/>
  <c r="BI295" i="5"/>
  <c r="BH295" i="5"/>
  <c r="BG295" i="5"/>
  <c r="BF295" i="5"/>
  <c r="T295" i="5"/>
  <c r="R295" i="5"/>
  <c r="R294" i="5" s="1"/>
  <c r="P295" i="5"/>
  <c r="BK295" i="5"/>
  <c r="J295" i="5"/>
  <c r="BE295" i="5" s="1"/>
  <c r="BI293" i="5"/>
  <c r="BH293" i="5"/>
  <c r="BG293" i="5"/>
  <c r="BF293" i="5"/>
  <c r="BE293" i="5"/>
  <c r="T293" i="5"/>
  <c r="R293" i="5"/>
  <c r="P293" i="5"/>
  <c r="BK293" i="5"/>
  <c r="J293" i="5"/>
  <c r="BI289" i="5"/>
  <c r="BH289" i="5"/>
  <c r="BG289" i="5"/>
  <c r="BF289" i="5"/>
  <c r="BE289" i="5"/>
  <c r="T289" i="5"/>
  <c r="R289" i="5"/>
  <c r="P289" i="5"/>
  <c r="BK289" i="5"/>
  <c r="J289" i="5"/>
  <c r="BI288" i="5"/>
  <c r="BH288" i="5"/>
  <c r="BG288" i="5"/>
  <c r="BF288" i="5"/>
  <c r="BE288" i="5"/>
  <c r="T288" i="5"/>
  <c r="R288" i="5"/>
  <c r="P288" i="5"/>
  <c r="BK288" i="5"/>
  <c r="J288" i="5"/>
  <c r="BI284" i="5"/>
  <c r="BH284" i="5"/>
  <c r="BG284" i="5"/>
  <c r="BF284" i="5"/>
  <c r="BE284" i="5"/>
  <c r="T284" i="5"/>
  <c r="T283" i="5" s="1"/>
  <c r="R284" i="5"/>
  <c r="R283" i="5" s="1"/>
  <c r="P284" i="5"/>
  <c r="P283" i="5" s="1"/>
  <c r="BK284" i="5"/>
  <c r="BK283" i="5" s="1"/>
  <c r="J283" i="5" s="1"/>
  <c r="J60" i="5" s="1"/>
  <c r="J284" i="5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T277" i="5"/>
  <c r="T266" i="5" s="1"/>
  <c r="R277" i="5"/>
  <c r="P277" i="5"/>
  <c r="BK277" i="5"/>
  <c r="J277" i="5"/>
  <c r="BE277" i="5" s="1"/>
  <c r="BI274" i="5"/>
  <c r="BH274" i="5"/>
  <c r="BG274" i="5"/>
  <c r="BF274" i="5"/>
  <c r="J31" i="5" s="1"/>
  <c r="AW55" i="1" s="1"/>
  <c r="T274" i="5"/>
  <c r="R274" i="5"/>
  <c r="P274" i="5"/>
  <c r="BK274" i="5"/>
  <c r="J274" i="5"/>
  <c r="BE274" i="5" s="1"/>
  <c r="BI271" i="5"/>
  <c r="BH271" i="5"/>
  <c r="BG271" i="5"/>
  <c r="BF271" i="5"/>
  <c r="T271" i="5"/>
  <c r="R271" i="5"/>
  <c r="P271" i="5"/>
  <c r="BK271" i="5"/>
  <c r="J271" i="5"/>
  <c r="BE271" i="5" s="1"/>
  <c r="BI267" i="5"/>
  <c r="BH267" i="5"/>
  <c r="F33" i="5" s="1"/>
  <c r="BC55" i="1" s="1"/>
  <c r="BG267" i="5"/>
  <c r="BF267" i="5"/>
  <c r="T267" i="5"/>
  <c r="R267" i="5"/>
  <c r="R266" i="5" s="1"/>
  <c r="P267" i="5"/>
  <c r="P266" i="5" s="1"/>
  <c r="BK267" i="5"/>
  <c r="J267" i="5"/>
  <c r="BE267" i="5" s="1"/>
  <c r="BI260" i="5"/>
  <c r="BH260" i="5"/>
  <c r="BG260" i="5"/>
  <c r="BF260" i="5"/>
  <c r="BE260" i="5"/>
  <c r="T260" i="5"/>
  <c r="R260" i="5"/>
  <c r="P260" i="5"/>
  <c r="BK260" i="5"/>
  <c r="J260" i="5"/>
  <c r="BI257" i="5"/>
  <c r="BH257" i="5"/>
  <c r="BG257" i="5"/>
  <c r="BF257" i="5"/>
  <c r="BE257" i="5"/>
  <c r="T257" i="5"/>
  <c r="R257" i="5"/>
  <c r="P257" i="5"/>
  <c r="BK257" i="5"/>
  <c r="J257" i="5"/>
  <c r="BI243" i="5"/>
  <c r="BH243" i="5"/>
  <c r="BG243" i="5"/>
  <c r="BF243" i="5"/>
  <c r="BE243" i="5"/>
  <c r="T243" i="5"/>
  <c r="R243" i="5"/>
  <c r="P243" i="5"/>
  <c r="BK243" i="5"/>
  <c r="J243" i="5"/>
  <c r="BI242" i="5"/>
  <c r="BH242" i="5"/>
  <c r="BG242" i="5"/>
  <c r="BF242" i="5"/>
  <c r="BE242" i="5"/>
  <c r="T242" i="5"/>
  <c r="R242" i="5"/>
  <c r="P242" i="5"/>
  <c r="BK242" i="5"/>
  <c r="J242" i="5"/>
  <c r="BI233" i="5"/>
  <c r="BH233" i="5"/>
  <c r="BG233" i="5"/>
  <c r="BF233" i="5"/>
  <c r="BE233" i="5"/>
  <c r="T233" i="5"/>
  <c r="R233" i="5"/>
  <c r="P233" i="5"/>
  <c r="BK233" i="5"/>
  <c r="J233" i="5"/>
  <c r="BI230" i="5"/>
  <c r="BH230" i="5"/>
  <c r="BG230" i="5"/>
  <c r="BF230" i="5"/>
  <c r="BE230" i="5"/>
  <c r="T230" i="5"/>
  <c r="R230" i="5"/>
  <c r="P230" i="5"/>
  <c r="BK230" i="5"/>
  <c r="J230" i="5"/>
  <c r="BI227" i="5"/>
  <c r="BH227" i="5"/>
  <c r="BG227" i="5"/>
  <c r="BF227" i="5"/>
  <c r="BE227" i="5"/>
  <c r="T227" i="5"/>
  <c r="R227" i="5"/>
  <c r="P227" i="5"/>
  <c r="BK227" i="5"/>
  <c r="J227" i="5"/>
  <c r="BI224" i="5"/>
  <c r="BH224" i="5"/>
  <c r="BG224" i="5"/>
  <c r="BF224" i="5"/>
  <c r="BE224" i="5"/>
  <c r="T224" i="5"/>
  <c r="R224" i="5"/>
  <c r="P224" i="5"/>
  <c r="BK224" i="5"/>
  <c r="J224" i="5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BE212" i="5"/>
  <c r="T212" i="5"/>
  <c r="R212" i="5"/>
  <c r="P212" i="5"/>
  <c r="BK212" i="5"/>
  <c r="J212" i="5"/>
  <c r="BI199" i="5"/>
  <c r="BH199" i="5"/>
  <c r="BG199" i="5"/>
  <c r="BF199" i="5"/>
  <c r="BE199" i="5"/>
  <c r="T199" i="5"/>
  <c r="R199" i="5"/>
  <c r="P199" i="5"/>
  <c r="BK199" i="5"/>
  <c r="J199" i="5"/>
  <c r="BI198" i="5"/>
  <c r="BH198" i="5"/>
  <c r="BG198" i="5"/>
  <c r="BF198" i="5"/>
  <c r="BE198" i="5"/>
  <c r="T198" i="5"/>
  <c r="R198" i="5"/>
  <c r="P198" i="5"/>
  <c r="BK198" i="5"/>
  <c r="J198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5" i="5"/>
  <c r="BH175" i="5"/>
  <c r="BG175" i="5"/>
  <c r="BF175" i="5"/>
  <c r="BE175" i="5"/>
  <c r="T175" i="5"/>
  <c r="R175" i="5"/>
  <c r="P175" i="5"/>
  <c r="BK175" i="5"/>
  <c r="J175" i="5"/>
  <c r="BI172" i="5"/>
  <c r="BH172" i="5"/>
  <c r="BG172" i="5"/>
  <c r="BF172" i="5"/>
  <c r="BE172" i="5"/>
  <c r="T172" i="5"/>
  <c r="R172" i="5"/>
  <c r="P172" i="5"/>
  <c r="BK172" i="5"/>
  <c r="J172" i="5"/>
  <c r="BI171" i="5"/>
  <c r="BH171" i="5"/>
  <c r="BG171" i="5"/>
  <c r="BF171" i="5"/>
  <c r="BE171" i="5"/>
  <c r="T171" i="5"/>
  <c r="R171" i="5"/>
  <c r="P171" i="5"/>
  <c r="BK171" i="5"/>
  <c r="J171" i="5"/>
  <c r="BI160" i="5"/>
  <c r="BH160" i="5"/>
  <c r="BG160" i="5"/>
  <c r="BF160" i="5"/>
  <c r="BE160" i="5"/>
  <c r="T160" i="5"/>
  <c r="R160" i="5"/>
  <c r="P160" i="5"/>
  <c r="BK160" i="5"/>
  <c r="J160" i="5"/>
  <c r="BI155" i="5"/>
  <c r="BH155" i="5"/>
  <c r="BG155" i="5"/>
  <c r="BF155" i="5"/>
  <c r="BE155" i="5"/>
  <c r="T155" i="5"/>
  <c r="R155" i="5"/>
  <c r="P155" i="5"/>
  <c r="BK155" i="5"/>
  <c r="J155" i="5"/>
  <c r="BI152" i="5"/>
  <c r="BH152" i="5"/>
  <c r="BG152" i="5"/>
  <c r="BF152" i="5"/>
  <c r="BE152" i="5"/>
  <c r="T152" i="5"/>
  <c r="R152" i="5"/>
  <c r="P152" i="5"/>
  <c r="BK152" i="5"/>
  <c r="J152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4" i="5"/>
  <c r="BH144" i="5"/>
  <c r="BG144" i="5"/>
  <c r="BF144" i="5"/>
  <c r="BE144" i="5"/>
  <c r="T144" i="5"/>
  <c r="R144" i="5"/>
  <c r="P144" i="5"/>
  <c r="BK144" i="5"/>
  <c r="J144" i="5"/>
  <c r="BI140" i="5"/>
  <c r="BH140" i="5"/>
  <c r="BG140" i="5"/>
  <c r="BF140" i="5"/>
  <c r="BE140" i="5"/>
  <c r="T140" i="5"/>
  <c r="R140" i="5"/>
  <c r="P140" i="5"/>
  <c r="BK140" i="5"/>
  <c r="J140" i="5"/>
  <c r="BI134" i="5"/>
  <c r="BH134" i="5"/>
  <c r="BG134" i="5"/>
  <c r="BF134" i="5"/>
  <c r="BE134" i="5"/>
  <c r="T134" i="5"/>
  <c r="R134" i="5"/>
  <c r="P134" i="5"/>
  <c r="BK134" i="5"/>
  <c r="J134" i="5"/>
  <c r="BI131" i="5"/>
  <c r="BH131" i="5"/>
  <c r="BG131" i="5"/>
  <c r="BF131" i="5"/>
  <c r="BE131" i="5"/>
  <c r="T131" i="5"/>
  <c r="R131" i="5"/>
  <c r="P131" i="5"/>
  <c r="BK131" i="5"/>
  <c r="J131" i="5"/>
  <c r="BI127" i="5"/>
  <c r="BH127" i="5"/>
  <c r="BG127" i="5"/>
  <c r="BF127" i="5"/>
  <c r="BE127" i="5"/>
  <c r="T127" i="5"/>
  <c r="R127" i="5"/>
  <c r="P127" i="5"/>
  <c r="BK127" i="5"/>
  <c r="J127" i="5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BE117" i="5"/>
  <c r="T117" i="5"/>
  <c r="R117" i="5"/>
  <c r="P117" i="5"/>
  <c r="BK117" i="5"/>
  <c r="J117" i="5"/>
  <c r="BI111" i="5"/>
  <c r="BH111" i="5"/>
  <c r="BG111" i="5"/>
  <c r="BF111" i="5"/>
  <c r="BE111" i="5"/>
  <c r="T111" i="5"/>
  <c r="R111" i="5"/>
  <c r="P111" i="5"/>
  <c r="BK111" i="5"/>
  <c r="J111" i="5"/>
  <c r="BI105" i="5"/>
  <c r="BH105" i="5"/>
  <c r="BG105" i="5"/>
  <c r="BF105" i="5"/>
  <c r="BE105" i="5"/>
  <c r="J30" i="5" s="1"/>
  <c r="AV55" i="1" s="1"/>
  <c r="AT55" i="1" s="1"/>
  <c r="T105" i="5"/>
  <c r="R105" i="5"/>
  <c r="P105" i="5"/>
  <c r="BK105" i="5"/>
  <c r="J105" i="5"/>
  <c r="BI93" i="5"/>
  <c r="BH93" i="5"/>
  <c r="BG93" i="5"/>
  <c r="F32" i="5" s="1"/>
  <c r="BB55" i="1" s="1"/>
  <c r="BF93" i="5"/>
  <c r="BE93" i="5"/>
  <c r="T93" i="5"/>
  <c r="T92" i="5" s="1"/>
  <c r="R93" i="5"/>
  <c r="R92" i="5" s="1"/>
  <c r="R91" i="5" s="1"/>
  <c r="P93" i="5"/>
  <c r="P92" i="5" s="1"/>
  <c r="BK93" i="5"/>
  <c r="J93" i="5"/>
  <c r="J86" i="5"/>
  <c r="F86" i="5"/>
  <c r="F84" i="5"/>
  <c r="E82" i="5"/>
  <c r="E80" i="5"/>
  <c r="J51" i="5"/>
  <c r="F51" i="5"/>
  <c r="F49" i="5"/>
  <c r="E47" i="5"/>
  <c r="J18" i="5"/>
  <c r="E18" i="5"/>
  <c r="F52" i="5" s="1"/>
  <c r="J17" i="5"/>
  <c r="J12" i="5"/>
  <c r="J84" i="5" s="1"/>
  <c r="E7" i="5"/>
  <c r="E45" i="5" s="1"/>
  <c r="J822" i="4"/>
  <c r="BK374" i="4"/>
  <c r="J374" i="4" s="1"/>
  <c r="J60" i="4" s="1"/>
  <c r="AY54" i="1"/>
  <c r="AX54" i="1"/>
  <c r="BI846" i="4"/>
  <c r="BH846" i="4"/>
  <c r="BG846" i="4"/>
  <c r="BF846" i="4"/>
  <c r="T846" i="4"/>
  <c r="R846" i="4"/>
  <c r="P846" i="4"/>
  <c r="BK846" i="4"/>
  <c r="J846" i="4"/>
  <c r="BE846" i="4" s="1"/>
  <c r="BI843" i="4"/>
  <c r="BH843" i="4"/>
  <c r="BG843" i="4"/>
  <c r="BF843" i="4"/>
  <c r="BE843" i="4"/>
  <c r="T843" i="4"/>
  <c r="R843" i="4"/>
  <c r="P843" i="4"/>
  <c r="BK843" i="4"/>
  <c r="BK827" i="4" s="1"/>
  <c r="J827" i="4" s="1"/>
  <c r="J68" i="4" s="1"/>
  <c r="J843" i="4"/>
  <c r="BI840" i="4"/>
  <c r="BH840" i="4"/>
  <c r="BG840" i="4"/>
  <c r="BF840" i="4"/>
  <c r="T840" i="4"/>
  <c r="R840" i="4"/>
  <c r="P840" i="4"/>
  <c r="BK840" i="4"/>
  <c r="J840" i="4"/>
  <c r="BE840" i="4" s="1"/>
  <c r="BI837" i="4"/>
  <c r="BH837" i="4"/>
  <c r="BG837" i="4"/>
  <c r="BF837" i="4"/>
  <c r="T837" i="4"/>
  <c r="R837" i="4"/>
  <c r="P837" i="4"/>
  <c r="BK837" i="4"/>
  <c r="J837" i="4"/>
  <c r="BE837" i="4" s="1"/>
  <c r="BI834" i="4"/>
  <c r="BH834" i="4"/>
  <c r="BG834" i="4"/>
  <c r="BF834" i="4"/>
  <c r="T834" i="4"/>
  <c r="R834" i="4"/>
  <c r="P834" i="4"/>
  <c r="BK834" i="4"/>
  <c r="J834" i="4"/>
  <c r="BE834" i="4" s="1"/>
  <c r="BI833" i="4"/>
  <c r="BH833" i="4"/>
  <c r="BG833" i="4"/>
  <c r="BF833" i="4"/>
  <c r="T833" i="4"/>
  <c r="R833" i="4"/>
  <c r="P833" i="4"/>
  <c r="BK833" i="4"/>
  <c r="J833" i="4"/>
  <c r="BE833" i="4" s="1"/>
  <c r="BI832" i="4"/>
  <c r="BH832" i="4"/>
  <c r="BG832" i="4"/>
  <c r="BF832" i="4"/>
  <c r="T832" i="4"/>
  <c r="R832" i="4"/>
  <c r="P832" i="4"/>
  <c r="BK832" i="4"/>
  <c r="J832" i="4"/>
  <c r="BE832" i="4" s="1"/>
  <c r="BI831" i="4"/>
  <c r="BH831" i="4"/>
  <c r="BG831" i="4"/>
  <c r="BF831" i="4"/>
  <c r="T831" i="4"/>
  <c r="R831" i="4"/>
  <c r="P831" i="4"/>
  <c r="BK831" i="4"/>
  <c r="J831" i="4"/>
  <c r="BE831" i="4" s="1"/>
  <c r="BI830" i="4"/>
  <c r="BH830" i="4"/>
  <c r="BG830" i="4"/>
  <c r="BF830" i="4"/>
  <c r="T830" i="4"/>
  <c r="R830" i="4"/>
  <c r="P830" i="4"/>
  <c r="BK830" i="4"/>
  <c r="J830" i="4"/>
  <c r="BE830" i="4" s="1"/>
  <c r="BI829" i="4"/>
  <c r="BH829" i="4"/>
  <c r="BG829" i="4"/>
  <c r="BF829" i="4"/>
  <c r="T829" i="4"/>
  <c r="R829" i="4"/>
  <c r="P829" i="4"/>
  <c r="P827" i="4" s="1"/>
  <c r="P824" i="4" s="1"/>
  <c r="BK829" i="4"/>
  <c r="J829" i="4"/>
  <c r="BE829" i="4" s="1"/>
  <c r="BI828" i="4"/>
  <c r="BH828" i="4"/>
  <c r="BG828" i="4"/>
  <c r="BF828" i="4"/>
  <c r="T828" i="4"/>
  <c r="T827" i="4" s="1"/>
  <c r="R828" i="4"/>
  <c r="P828" i="4"/>
  <c r="BK828" i="4"/>
  <c r="J828" i="4"/>
  <c r="BE828" i="4" s="1"/>
  <c r="BI826" i="4"/>
  <c r="BH826" i="4"/>
  <c r="BG826" i="4"/>
  <c r="BF826" i="4"/>
  <c r="T826" i="4"/>
  <c r="T825" i="4" s="1"/>
  <c r="T824" i="4" s="1"/>
  <c r="R826" i="4"/>
  <c r="R825" i="4" s="1"/>
  <c r="P826" i="4"/>
  <c r="P825" i="4" s="1"/>
  <c r="BK826" i="4"/>
  <c r="BK825" i="4" s="1"/>
  <c r="BK824" i="4" s="1"/>
  <c r="J824" i="4" s="1"/>
  <c r="J66" i="4" s="1"/>
  <c r="J826" i="4"/>
  <c r="BE826" i="4" s="1"/>
  <c r="BI823" i="4"/>
  <c r="BH823" i="4"/>
  <c r="BG823" i="4"/>
  <c r="BF823" i="4"/>
  <c r="T823" i="4"/>
  <c r="T822" i="4" s="1"/>
  <c r="R823" i="4"/>
  <c r="R822" i="4" s="1"/>
  <c r="P823" i="4"/>
  <c r="P822" i="4" s="1"/>
  <c r="BK823" i="4"/>
  <c r="BK822" i="4" s="1"/>
  <c r="J823" i="4"/>
  <c r="BE823" i="4" s="1"/>
  <c r="J65" i="4"/>
  <c r="BI819" i="4"/>
  <c r="BH819" i="4"/>
  <c r="BG819" i="4"/>
  <c r="BF819" i="4"/>
  <c r="T819" i="4"/>
  <c r="R819" i="4"/>
  <c r="P819" i="4"/>
  <c r="BK819" i="4"/>
  <c r="J819" i="4"/>
  <c r="BE819" i="4" s="1"/>
  <c r="BI816" i="4"/>
  <c r="BH816" i="4"/>
  <c r="BG816" i="4"/>
  <c r="BF816" i="4"/>
  <c r="T816" i="4"/>
  <c r="R816" i="4"/>
  <c r="P816" i="4"/>
  <c r="BK816" i="4"/>
  <c r="J816" i="4"/>
  <c r="BE816" i="4" s="1"/>
  <c r="BI813" i="4"/>
  <c r="BH813" i="4"/>
  <c r="BG813" i="4"/>
  <c r="BF813" i="4"/>
  <c r="T813" i="4"/>
  <c r="R813" i="4"/>
  <c r="P813" i="4"/>
  <c r="BK813" i="4"/>
  <c r="J813" i="4"/>
  <c r="BE813" i="4" s="1"/>
  <c r="BI810" i="4"/>
  <c r="BH810" i="4"/>
  <c r="BG810" i="4"/>
  <c r="BF810" i="4"/>
  <c r="T810" i="4"/>
  <c r="R810" i="4"/>
  <c r="P810" i="4"/>
  <c r="BK810" i="4"/>
  <c r="J810" i="4"/>
  <c r="BE810" i="4" s="1"/>
  <c r="BI805" i="4"/>
  <c r="BH805" i="4"/>
  <c r="BG805" i="4"/>
  <c r="BF805" i="4"/>
  <c r="T805" i="4"/>
  <c r="R805" i="4"/>
  <c r="P805" i="4"/>
  <c r="BK805" i="4"/>
  <c r="J805" i="4"/>
  <c r="BE805" i="4" s="1"/>
  <c r="BI802" i="4"/>
  <c r="BH802" i="4"/>
  <c r="BG802" i="4"/>
  <c r="BF802" i="4"/>
  <c r="T802" i="4"/>
  <c r="T798" i="4" s="1"/>
  <c r="R802" i="4"/>
  <c r="P802" i="4"/>
  <c r="BK802" i="4"/>
  <c r="BK798" i="4" s="1"/>
  <c r="J798" i="4" s="1"/>
  <c r="J64" i="4" s="1"/>
  <c r="J802" i="4"/>
  <c r="BE802" i="4" s="1"/>
  <c r="BI799" i="4"/>
  <c r="BH799" i="4"/>
  <c r="BG799" i="4"/>
  <c r="BF799" i="4"/>
  <c r="T799" i="4"/>
  <c r="R799" i="4"/>
  <c r="R798" i="4" s="1"/>
  <c r="P799" i="4"/>
  <c r="P798" i="4" s="1"/>
  <c r="BK799" i="4"/>
  <c r="J799" i="4"/>
  <c r="BE799" i="4" s="1"/>
  <c r="BI778" i="4"/>
  <c r="BH778" i="4"/>
  <c r="BG778" i="4"/>
  <c r="BF778" i="4"/>
  <c r="BE778" i="4"/>
  <c r="T778" i="4"/>
  <c r="R778" i="4"/>
  <c r="P778" i="4"/>
  <c r="BK778" i="4"/>
  <c r="J778" i="4"/>
  <c r="BI775" i="4"/>
  <c r="BH775" i="4"/>
  <c r="BG775" i="4"/>
  <c r="BF775" i="4"/>
  <c r="T775" i="4"/>
  <c r="R775" i="4"/>
  <c r="P775" i="4"/>
  <c r="BK775" i="4"/>
  <c r="J775" i="4"/>
  <c r="BE775" i="4" s="1"/>
  <c r="BI771" i="4"/>
  <c r="BH771" i="4"/>
  <c r="BG771" i="4"/>
  <c r="BF771" i="4"/>
  <c r="BE771" i="4"/>
  <c r="T771" i="4"/>
  <c r="R771" i="4"/>
  <c r="P771" i="4"/>
  <c r="BK771" i="4"/>
  <c r="J771" i="4"/>
  <c r="BI770" i="4"/>
  <c r="BH770" i="4"/>
  <c r="BG770" i="4"/>
  <c r="BF770" i="4"/>
  <c r="T770" i="4"/>
  <c r="R770" i="4"/>
  <c r="P770" i="4"/>
  <c r="BK770" i="4"/>
  <c r="J770" i="4"/>
  <c r="BE770" i="4" s="1"/>
  <c r="BI769" i="4"/>
  <c r="BH769" i="4"/>
  <c r="BG769" i="4"/>
  <c r="BF769" i="4"/>
  <c r="BE769" i="4"/>
  <c r="T769" i="4"/>
  <c r="R769" i="4"/>
  <c r="P769" i="4"/>
  <c r="BK769" i="4"/>
  <c r="J769" i="4"/>
  <c r="BI768" i="4"/>
  <c r="BH768" i="4"/>
  <c r="BG768" i="4"/>
  <c r="BF768" i="4"/>
  <c r="T768" i="4"/>
  <c r="R768" i="4"/>
  <c r="P768" i="4"/>
  <c r="BK768" i="4"/>
  <c r="J768" i="4"/>
  <c r="BE768" i="4" s="1"/>
  <c r="BI765" i="4"/>
  <c r="BH765" i="4"/>
  <c r="BG765" i="4"/>
  <c r="BF765" i="4"/>
  <c r="BE765" i="4"/>
  <c r="T765" i="4"/>
  <c r="R765" i="4"/>
  <c r="P765" i="4"/>
  <c r="BK765" i="4"/>
  <c r="J765" i="4"/>
  <c r="BI759" i="4"/>
  <c r="BH759" i="4"/>
  <c r="BG759" i="4"/>
  <c r="BF759" i="4"/>
  <c r="T759" i="4"/>
  <c r="R759" i="4"/>
  <c r="P759" i="4"/>
  <c r="BK759" i="4"/>
  <c r="J759" i="4"/>
  <c r="BE759" i="4" s="1"/>
  <c r="BI755" i="4"/>
  <c r="BH755" i="4"/>
  <c r="BG755" i="4"/>
  <c r="BF755" i="4"/>
  <c r="BE755" i="4"/>
  <c r="T755" i="4"/>
  <c r="R755" i="4"/>
  <c r="P755" i="4"/>
  <c r="BK755" i="4"/>
  <c r="J755" i="4"/>
  <c r="BI751" i="4"/>
  <c r="BH751" i="4"/>
  <c r="BG751" i="4"/>
  <c r="BF751" i="4"/>
  <c r="T751" i="4"/>
  <c r="R751" i="4"/>
  <c r="P751" i="4"/>
  <c r="BK751" i="4"/>
  <c r="J751" i="4"/>
  <c r="BE751" i="4" s="1"/>
  <c r="BI744" i="4"/>
  <c r="BH744" i="4"/>
  <c r="BG744" i="4"/>
  <c r="BF744" i="4"/>
  <c r="BE744" i="4"/>
  <c r="T744" i="4"/>
  <c r="R744" i="4"/>
  <c r="P744" i="4"/>
  <c r="BK744" i="4"/>
  <c r="J744" i="4"/>
  <c r="BI740" i="4"/>
  <c r="BH740" i="4"/>
  <c r="BG740" i="4"/>
  <c r="BF740" i="4"/>
  <c r="T740" i="4"/>
  <c r="R740" i="4"/>
  <c r="P740" i="4"/>
  <c r="BK740" i="4"/>
  <c r="J740" i="4"/>
  <c r="BE740" i="4" s="1"/>
  <c r="BI736" i="4"/>
  <c r="BH736" i="4"/>
  <c r="BG736" i="4"/>
  <c r="BF736" i="4"/>
  <c r="BE736" i="4"/>
  <c r="T736" i="4"/>
  <c r="R736" i="4"/>
  <c r="P736" i="4"/>
  <c r="BK736" i="4"/>
  <c r="J736" i="4"/>
  <c r="BI730" i="4"/>
  <c r="BH730" i="4"/>
  <c r="BG730" i="4"/>
  <c r="BF730" i="4"/>
  <c r="T730" i="4"/>
  <c r="R730" i="4"/>
  <c r="P730" i="4"/>
  <c r="BK730" i="4"/>
  <c r="J730" i="4"/>
  <c r="BE730" i="4" s="1"/>
  <c r="BI724" i="4"/>
  <c r="BH724" i="4"/>
  <c r="BG724" i="4"/>
  <c r="BF724" i="4"/>
  <c r="BE724" i="4"/>
  <c r="T724" i="4"/>
  <c r="R724" i="4"/>
  <c r="P724" i="4"/>
  <c r="BK724" i="4"/>
  <c r="J724" i="4"/>
  <c r="BI720" i="4"/>
  <c r="BH720" i="4"/>
  <c r="BG720" i="4"/>
  <c r="BF720" i="4"/>
  <c r="T720" i="4"/>
  <c r="R720" i="4"/>
  <c r="P720" i="4"/>
  <c r="BK720" i="4"/>
  <c r="J720" i="4"/>
  <c r="BE720" i="4" s="1"/>
  <c r="BI719" i="4"/>
  <c r="BH719" i="4"/>
  <c r="BG719" i="4"/>
  <c r="BF719" i="4"/>
  <c r="BE719" i="4"/>
  <c r="T719" i="4"/>
  <c r="R719" i="4"/>
  <c r="P719" i="4"/>
  <c r="BK719" i="4"/>
  <c r="J719" i="4"/>
  <c r="BI718" i="4"/>
  <c r="BH718" i="4"/>
  <c r="BG718" i="4"/>
  <c r="BF718" i="4"/>
  <c r="T718" i="4"/>
  <c r="R718" i="4"/>
  <c r="P718" i="4"/>
  <c r="BK718" i="4"/>
  <c r="J718" i="4"/>
  <c r="BE718" i="4" s="1"/>
  <c r="BI717" i="4"/>
  <c r="BH717" i="4"/>
  <c r="BG717" i="4"/>
  <c r="BF717" i="4"/>
  <c r="BE717" i="4"/>
  <c r="T717" i="4"/>
  <c r="R717" i="4"/>
  <c r="P717" i="4"/>
  <c r="BK717" i="4"/>
  <c r="J717" i="4"/>
  <c r="BI716" i="4"/>
  <c r="BH716" i="4"/>
  <c r="BG716" i="4"/>
  <c r="BF716" i="4"/>
  <c r="T716" i="4"/>
  <c r="R716" i="4"/>
  <c r="P716" i="4"/>
  <c r="BK716" i="4"/>
  <c r="J716" i="4"/>
  <c r="BE716" i="4" s="1"/>
  <c r="BI711" i="4"/>
  <c r="BH711" i="4"/>
  <c r="BG711" i="4"/>
  <c r="BF711" i="4"/>
  <c r="BE711" i="4"/>
  <c r="T711" i="4"/>
  <c r="R711" i="4"/>
  <c r="P711" i="4"/>
  <c r="BK711" i="4"/>
  <c r="J711" i="4"/>
  <c r="BI691" i="4"/>
  <c r="BH691" i="4"/>
  <c r="BG691" i="4"/>
  <c r="BF691" i="4"/>
  <c r="T691" i="4"/>
  <c r="R691" i="4"/>
  <c r="P691" i="4"/>
  <c r="BK691" i="4"/>
  <c r="J691" i="4"/>
  <c r="BE691" i="4" s="1"/>
  <c r="BI690" i="4"/>
  <c r="BH690" i="4"/>
  <c r="BG690" i="4"/>
  <c r="BF690" i="4"/>
  <c r="BE690" i="4"/>
  <c r="T690" i="4"/>
  <c r="R690" i="4"/>
  <c r="P690" i="4"/>
  <c r="BK690" i="4"/>
  <c r="J690" i="4"/>
  <c r="BI686" i="4"/>
  <c r="BH686" i="4"/>
  <c r="BG686" i="4"/>
  <c r="BF686" i="4"/>
  <c r="T686" i="4"/>
  <c r="R686" i="4"/>
  <c r="P686" i="4"/>
  <c r="BK686" i="4"/>
  <c r="J686" i="4"/>
  <c r="BE686" i="4" s="1"/>
  <c r="BI685" i="4"/>
  <c r="BH685" i="4"/>
  <c r="BG685" i="4"/>
  <c r="BF685" i="4"/>
  <c r="BE685" i="4"/>
  <c r="T685" i="4"/>
  <c r="R685" i="4"/>
  <c r="P685" i="4"/>
  <c r="BK685" i="4"/>
  <c r="J685" i="4"/>
  <c r="BI681" i="4"/>
  <c r="BH681" i="4"/>
  <c r="BG681" i="4"/>
  <c r="BF681" i="4"/>
  <c r="T681" i="4"/>
  <c r="R681" i="4"/>
  <c r="P681" i="4"/>
  <c r="BK681" i="4"/>
  <c r="J681" i="4"/>
  <c r="BE681" i="4" s="1"/>
  <c r="BI678" i="4"/>
  <c r="BH678" i="4"/>
  <c r="BG678" i="4"/>
  <c r="BF678" i="4"/>
  <c r="BE678" i="4"/>
  <c r="T678" i="4"/>
  <c r="R678" i="4"/>
  <c r="P678" i="4"/>
  <c r="BK678" i="4"/>
  <c r="J678" i="4"/>
  <c r="BI675" i="4"/>
  <c r="BH675" i="4"/>
  <c r="BG675" i="4"/>
  <c r="BF675" i="4"/>
  <c r="T675" i="4"/>
  <c r="R675" i="4"/>
  <c r="P675" i="4"/>
  <c r="BK675" i="4"/>
  <c r="J675" i="4"/>
  <c r="BE675" i="4" s="1"/>
  <c r="BI672" i="4"/>
  <c r="BH672" i="4"/>
  <c r="BG672" i="4"/>
  <c r="BF672" i="4"/>
  <c r="BE672" i="4"/>
  <c r="T672" i="4"/>
  <c r="R672" i="4"/>
  <c r="P672" i="4"/>
  <c r="BK672" i="4"/>
  <c r="J672" i="4"/>
  <c r="BI665" i="4"/>
  <c r="BH665" i="4"/>
  <c r="BG665" i="4"/>
  <c r="BF665" i="4"/>
  <c r="T665" i="4"/>
  <c r="R665" i="4"/>
  <c r="P665" i="4"/>
  <c r="BK665" i="4"/>
  <c r="J665" i="4"/>
  <c r="BE665" i="4" s="1"/>
  <c r="BI661" i="4"/>
  <c r="BH661" i="4"/>
  <c r="BG661" i="4"/>
  <c r="BF661" i="4"/>
  <c r="BE661" i="4"/>
  <c r="T661" i="4"/>
  <c r="R661" i="4"/>
  <c r="P661" i="4"/>
  <c r="BK661" i="4"/>
  <c r="J661" i="4"/>
  <c r="BI657" i="4"/>
  <c r="BH657" i="4"/>
  <c r="BG657" i="4"/>
  <c r="BF657" i="4"/>
  <c r="T657" i="4"/>
  <c r="R657" i="4"/>
  <c r="P657" i="4"/>
  <c r="BK657" i="4"/>
  <c r="J657" i="4"/>
  <c r="BE657" i="4" s="1"/>
  <c r="BI653" i="4"/>
  <c r="BH653" i="4"/>
  <c r="BG653" i="4"/>
  <c r="BF653" i="4"/>
  <c r="BE653" i="4"/>
  <c r="T653" i="4"/>
  <c r="R653" i="4"/>
  <c r="P653" i="4"/>
  <c r="BK653" i="4"/>
  <c r="J653" i="4"/>
  <c r="BI647" i="4"/>
  <c r="BH647" i="4"/>
  <c r="BG647" i="4"/>
  <c r="BF647" i="4"/>
  <c r="T647" i="4"/>
  <c r="R647" i="4"/>
  <c r="P647" i="4"/>
  <c r="BK647" i="4"/>
  <c r="J647" i="4"/>
  <c r="BE647" i="4" s="1"/>
  <c r="BI640" i="4"/>
  <c r="BH640" i="4"/>
  <c r="BG640" i="4"/>
  <c r="BF640" i="4"/>
  <c r="BE640" i="4"/>
  <c r="T640" i="4"/>
  <c r="R640" i="4"/>
  <c r="P640" i="4"/>
  <c r="BK640" i="4"/>
  <c r="J640" i="4"/>
  <c r="BI636" i="4"/>
  <c r="BH636" i="4"/>
  <c r="BG636" i="4"/>
  <c r="BF636" i="4"/>
  <c r="T636" i="4"/>
  <c r="R636" i="4"/>
  <c r="P636" i="4"/>
  <c r="BK636" i="4"/>
  <c r="J636" i="4"/>
  <c r="BE636" i="4" s="1"/>
  <c r="BI632" i="4"/>
  <c r="BH632" i="4"/>
  <c r="BG632" i="4"/>
  <c r="BF632" i="4"/>
  <c r="BE632" i="4"/>
  <c r="T632" i="4"/>
  <c r="R632" i="4"/>
  <c r="P632" i="4"/>
  <c r="BK632" i="4"/>
  <c r="J632" i="4"/>
  <c r="BI628" i="4"/>
  <c r="BH628" i="4"/>
  <c r="BG628" i="4"/>
  <c r="BF628" i="4"/>
  <c r="T628" i="4"/>
  <c r="R628" i="4"/>
  <c r="P628" i="4"/>
  <c r="BK628" i="4"/>
  <c r="J628" i="4"/>
  <c r="BE628" i="4" s="1"/>
  <c r="BI622" i="4"/>
  <c r="BH622" i="4"/>
  <c r="BG622" i="4"/>
  <c r="BF622" i="4"/>
  <c r="BE622" i="4"/>
  <c r="T622" i="4"/>
  <c r="R622" i="4"/>
  <c r="P622" i="4"/>
  <c r="BK622" i="4"/>
  <c r="J622" i="4"/>
  <c r="BI621" i="4"/>
  <c r="BH621" i="4"/>
  <c r="BG621" i="4"/>
  <c r="BF621" i="4"/>
  <c r="T621" i="4"/>
  <c r="R621" i="4"/>
  <c r="P621" i="4"/>
  <c r="BK621" i="4"/>
  <c r="J621" i="4"/>
  <c r="BE621" i="4" s="1"/>
  <c r="BI620" i="4"/>
  <c r="BH620" i="4"/>
  <c r="BG620" i="4"/>
  <c r="BF620" i="4"/>
  <c r="BE620" i="4"/>
  <c r="T620" i="4"/>
  <c r="R620" i="4"/>
  <c r="P620" i="4"/>
  <c r="BK620" i="4"/>
  <c r="J620" i="4"/>
  <c r="BI619" i="4"/>
  <c r="BH619" i="4"/>
  <c r="BG619" i="4"/>
  <c r="BF619" i="4"/>
  <c r="T619" i="4"/>
  <c r="R619" i="4"/>
  <c r="P619" i="4"/>
  <c r="BK619" i="4"/>
  <c r="J619" i="4"/>
  <c r="BE619" i="4" s="1"/>
  <c r="BI618" i="4"/>
  <c r="BH618" i="4"/>
  <c r="BG618" i="4"/>
  <c r="BF618" i="4"/>
  <c r="BE618" i="4"/>
  <c r="T618" i="4"/>
  <c r="R618" i="4"/>
  <c r="P618" i="4"/>
  <c r="BK618" i="4"/>
  <c r="J618" i="4"/>
  <c r="BI617" i="4"/>
  <c r="BH617" i="4"/>
  <c r="BG617" i="4"/>
  <c r="BF617" i="4"/>
  <c r="T617" i="4"/>
  <c r="R617" i="4"/>
  <c r="P617" i="4"/>
  <c r="BK617" i="4"/>
  <c r="J617" i="4"/>
  <c r="BE617" i="4" s="1"/>
  <c r="BI616" i="4"/>
  <c r="BH616" i="4"/>
  <c r="BG616" i="4"/>
  <c r="BF616" i="4"/>
  <c r="BE616" i="4"/>
  <c r="T616" i="4"/>
  <c r="R616" i="4"/>
  <c r="P616" i="4"/>
  <c r="BK616" i="4"/>
  <c r="J616" i="4"/>
  <c r="BI615" i="4"/>
  <c r="BH615" i="4"/>
  <c r="BG615" i="4"/>
  <c r="BF615" i="4"/>
  <c r="T615" i="4"/>
  <c r="R615" i="4"/>
  <c r="P615" i="4"/>
  <c r="BK615" i="4"/>
  <c r="J615" i="4"/>
  <c r="BE615" i="4" s="1"/>
  <c r="BI614" i="4"/>
  <c r="BH614" i="4"/>
  <c r="BG614" i="4"/>
  <c r="BF614" i="4"/>
  <c r="BE614" i="4"/>
  <c r="T614" i="4"/>
  <c r="R614" i="4"/>
  <c r="P614" i="4"/>
  <c r="BK614" i="4"/>
  <c r="J614" i="4"/>
  <c r="BI613" i="4"/>
  <c r="BH613" i="4"/>
  <c r="BG613" i="4"/>
  <c r="BF613" i="4"/>
  <c r="T613" i="4"/>
  <c r="R613" i="4"/>
  <c r="P613" i="4"/>
  <c r="BK613" i="4"/>
  <c r="J613" i="4"/>
  <c r="BE613" i="4" s="1"/>
  <c r="BI607" i="4"/>
  <c r="BH607" i="4"/>
  <c r="BG607" i="4"/>
  <c r="BF607" i="4"/>
  <c r="BE607" i="4"/>
  <c r="T607" i="4"/>
  <c r="R607" i="4"/>
  <c r="P607" i="4"/>
  <c r="BK607" i="4"/>
  <c r="J607" i="4"/>
  <c r="BI606" i="4"/>
  <c r="BH606" i="4"/>
  <c r="BG606" i="4"/>
  <c r="BF606" i="4"/>
  <c r="T606" i="4"/>
  <c r="R606" i="4"/>
  <c r="R602" i="4" s="1"/>
  <c r="P606" i="4"/>
  <c r="BK606" i="4"/>
  <c r="J606" i="4"/>
  <c r="BE606" i="4" s="1"/>
  <c r="BI603" i="4"/>
  <c r="BH603" i="4"/>
  <c r="BG603" i="4"/>
  <c r="BF603" i="4"/>
  <c r="BE603" i="4"/>
  <c r="T603" i="4"/>
  <c r="R603" i="4"/>
  <c r="P603" i="4"/>
  <c r="P602" i="4" s="1"/>
  <c r="BK603" i="4"/>
  <c r="BK602" i="4" s="1"/>
  <c r="J602" i="4" s="1"/>
  <c r="J63" i="4" s="1"/>
  <c r="J603" i="4"/>
  <c r="BI601" i="4"/>
  <c r="BH601" i="4"/>
  <c r="BG601" i="4"/>
  <c r="BF601" i="4"/>
  <c r="T601" i="4"/>
  <c r="R601" i="4"/>
  <c r="P601" i="4"/>
  <c r="BK601" i="4"/>
  <c r="J601" i="4"/>
  <c r="BE601" i="4" s="1"/>
  <c r="BI600" i="4"/>
  <c r="BH600" i="4"/>
  <c r="BG600" i="4"/>
  <c r="BF600" i="4"/>
  <c r="T600" i="4"/>
  <c r="R600" i="4"/>
  <c r="P600" i="4"/>
  <c r="BK600" i="4"/>
  <c r="J600" i="4"/>
  <c r="BE600" i="4" s="1"/>
  <c r="BI599" i="4"/>
  <c r="BH599" i="4"/>
  <c r="BG599" i="4"/>
  <c r="BF599" i="4"/>
  <c r="T599" i="4"/>
  <c r="R599" i="4"/>
  <c r="P599" i="4"/>
  <c r="BK599" i="4"/>
  <c r="J599" i="4"/>
  <c r="BE599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6" i="4"/>
  <c r="BH596" i="4"/>
  <c r="BG596" i="4"/>
  <c r="BF596" i="4"/>
  <c r="T596" i="4"/>
  <c r="R596" i="4"/>
  <c r="P596" i="4"/>
  <c r="BK596" i="4"/>
  <c r="J596" i="4"/>
  <c r="BE596" i="4" s="1"/>
  <c r="BI595" i="4"/>
  <c r="BH595" i="4"/>
  <c r="BG595" i="4"/>
  <c r="BF595" i="4"/>
  <c r="T595" i="4"/>
  <c r="R595" i="4"/>
  <c r="P595" i="4"/>
  <c r="BK595" i="4"/>
  <c r="J595" i="4"/>
  <c r="BE595" i="4" s="1"/>
  <c r="BI594" i="4"/>
  <c r="BH594" i="4"/>
  <c r="BG594" i="4"/>
  <c r="BF594" i="4"/>
  <c r="T594" i="4"/>
  <c r="R594" i="4"/>
  <c r="P594" i="4"/>
  <c r="BK594" i="4"/>
  <c r="J594" i="4"/>
  <c r="BE594" i="4" s="1"/>
  <c r="BI593" i="4"/>
  <c r="BH593" i="4"/>
  <c r="BG593" i="4"/>
  <c r="BF593" i="4"/>
  <c r="T593" i="4"/>
  <c r="R593" i="4"/>
  <c r="P593" i="4"/>
  <c r="BK593" i="4"/>
  <c r="J593" i="4"/>
  <c r="BE593" i="4" s="1"/>
  <c r="BI592" i="4"/>
  <c r="BH592" i="4"/>
  <c r="BG592" i="4"/>
  <c r="BF592" i="4"/>
  <c r="T592" i="4"/>
  <c r="R592" i="4"/>
  <c r="P592" i="4"/>
  <c r="BK592" i="4"/>
  <c r="J592" i="4"/>
  <c r="BE592" i="4" s="1"/>
  <c r="BI591" i="4"/>
  <c r="BH591" i="4"/>
  <c r="BG591" i="4"/>
  <c r="BF591" i="4"/>
  <c r="T591" i="4"/>
  <c r="R591" i="4"/>
  <c r="P591" i="4"/>
  <c r="BK591" i="4"/>
  <c r="J591" i="4"/>
  <c r="BE591" i="4" s="1"/>
  <c r="BI590" i="4"/>
  <c r="BH590" i="4"/>
  <c r="BG590" i="4"/>
  <c r="BF590" i="4"/>
  <c r="T590" i="4"/>
  <c r="R590" i="4"/>
  <c r="P590" i="4"/>
  <c r="BK590" i="4"/>
  <c r="J590" i="4"/>
  <c r="BE590" i="4" s="1"/>
  <c r="BI589" i="4"/>
  <c r="BH589" i="4"/>
  <c r="BG589" i="4"/>
  <c r="BF589" i="4"/>
  <c r="T589" i="4"/>
  <c r="R589" i="4"/>
  <c r="P589" i="4"/>
  <c r="BK589" i="4"/>
  <c r="J589" i="4"/>
  <c r="BE589" i="4" s="1"/>
  <c r="BI588" i="4"/>
  <c r="BH588" i="4"/>
  <c r="BG588" i="4"/>
  <c r="BF588" i="4"/>
  <c r="T588" i="4"/>
  <c r="R588" i="4"/>
  <c r="P588" i="4"/>
  <c r="BK588" i="4"/>
  <c r="J588" i="4"/>
  <c r="BE588" i="4" s="1"/>
  <c r="BI587" i="4"/>
  <c r="BH587" i="4"/>
  <c r="BG587" i="4"/>
  <c r="BF587" i="4"/>
  <c r="T587" i="4"/>
  <c r="R587" i="4"/>
  <c r="P587" i="4"/>
  <c r="BK587" i="4"/>
  <c r="J587" i="4"/>
  <c r="BE587" i="4" s="1"/>
  <c r="BI586" i="4"/>
  <c r="BH586" i="4"/>
  <c r="BG586" i="4"/>
  <c r="BF586" i="4"/>
  <c r="T586" i="4"/>
  <c r="R586" i="4"/>
  <c r="P586" i="4"/>
  <c r="BK586" i="4"/>
  <c r="J586" i="4"/>
  <c r="BE586" i="4" s="1"/>
  <c r="BI585" i="4"/>
  <c r="BH585" i="4"/>
  <c r="BG585" i="4"/>
  <c r="BF585" i="4"/>
  <c r="T585" i="4"/>
  <c r="R585" i="4"/>
  <c r="P585" i="4"/>
  <c r="BK585" i="4"/>
  <c r="J585" i="4"/>
  <c r="BE585" i="4" s="1"/>
  <c r="BI584" i="4"/>
  <c r="BH584" i="4"/>
  <c r="BG584" i="4"/>
  <c r="BF584" i="4"/>
  <c r="T584" i="4"/>
  <c r="R584" i="4"/>
  <c r="P584" i="4"/>
  <c r="BK584" i="4"/>
  <c r="J584" i="4"/>
  <c r="BE584" i="4" s="1"/>
  <c r="BI583" i="4"/>
  <c r="BH583" i="4"/>
  <c r="BG583" i="4"/>
  <c r="BF583" i="4"/>
  <c r="T583" i="4"/>
  <c r="R583" i="4"/>
  <c r="P583" i="4"/>
  <c r="BK583" i="4"/>
  <c r="J583" i="4"/>
  <c r="BE583" i="4" s="1"/>
  <c r="BI582" i="4"/>
  <c r="BH582" i="4"/>
  <c r="BG582" i="4"/>
  <c r="BF582" i="4"/>
  <c r="T582" i="4"/>
  <c r="R582" i="4"/>
  <c r="P582" i="4"/>
  <c r="BK582" i="4"/>
  <c r="J582" i="4"/>
  <c r="BE582" i="4" s="1"/>
  <c r="BI581" i="4"/>
  <c r="BH581" i="4"/>
  <c r="BG581" i="4"/>
  <c r="BF581" i="4"/>
  <c r="T581" i="4"/>
  <c r="R581" i="4"/>
  <c r="P581" i="4"/>
  <c r="BK581" i="4"/>
  <c r="J581" i="4"/>
  <c r="BE581" i="4" s="1"/>
  <c r="BI580" i="4"/>
  <c r="BH580" i="4"/>
  <c r="BG580" i="4"/>
  <c r="BF580" i="4"/>
  <c r="T580" i="4"/>
  <c r="R580" i="4"/>
  <c r="P580" i="4"/>
  <c r="BK580" i="4"/>
  <c r="J580" i="4"/>
  <c r="BE580" i="4" s="1"/>
  <c r="BI579" i="4"/>
  <c r="BH579" i="4"/>
  <c r="BG579" i="4"/>
  <c r="BF579" i="4"/>
  <c r="T579" i="4"/>
  <c r="R579" i="4"/>
  <c r="P579" i="4"/>
  <c r="BK579" i="4"/>
  <c r="J579" i="4"/>
  <c r="BE579" i="4" s="1"/>
  <c r="BI578" i="4"/>
  <c r="BH578" i="4"/>
  <c r="BG578" i="4"/>
  <c r="BF578" i="4"/>
  <c r="T578" i="4"/>
  <c r="R578" i="4"/>
  <c r="P578" i="4"/>
  <c r="BK578" i="4"/>
  <c r="J578" i="4"/>
  <c r="BE578" i="4" s="1"/>
  <c r="BI577" i="4"/>
  <c r="BH577" i="4"/>
  <c r="BG577" i="4"/>
  <c r="BF577" i="4"/>
  <c r="T577" i="4"/>
  <c r="R577" i="4"/>
  <c r="P577" i="4"/>
  <c r="BK577" i="4"/>
  <c r="J577" i="4"/>
  <c r="BE577" i="4" s="1"/>
  <c r="BI576" i="4"/>
  <c r="BH576" i="4"/>
  <c r="BG576" i="4"/>
  <c r="BF576" i="4"/>
  <c r="T576" i="4"/>
  <c r="R576" i="4"/>
  <c r="P576" i="4"/>
  <c r="BK576" i="4"/>
  <c r="J576" i="4"/>
  <c r="BE576" i="4" s="1"/>
  <c r="BI575" i="4"/>
  <c r="BH575" i="4"/>
  <c r="BG575" i="4"/>
  <c r="BF575" i="4"/>
  <c r="T575" i="4"/>
  <c r="R575" i="4"/>
  <c r="P575" i="4"/>
  <c r="BK575" i="4"/>
  <c r="J575" i="4"/>
  <c r="BE575" i="4" s="1"/>
  <c r="BI574" i="4"/>
  <c r="BH574" i="4"/>
  <c r="BG574" i="4"/>
  <c r="BF574" i="4"/>
  <c r="T574" i="4"/>
  <c r="R574" i="4"/>
  <c r="P574" i="4"/>
  <c r="BK574" i="4"/>
  <c r="J574" i="4"/>
  <c r="BE574" i="4" s="1"/>
  <c r="BI573" i="4"/>
  <c r="BH573" i="4"/>
  <c r="BG573" i="4"/>
  <c r="BF573" i="4"/>
  <c r="T573" i="4"/>
  <c r="R573" i="4"/>
  <c r="P573" i="4"/>
  <c r="BK573" i="4"/>
  <c r="J573" i="4"/>
  <c r="BE573" i="4" s="1"/>
  <c r="BI572" i="4"/>
  <c r="BH572" i="4"/>
  <c r="BG572" i="4"/>
  <c r="BF572" i="4"/>
  <c r="T572" i="4"/>
  <c r="R572" i="4"/>
  <c r="P572" i="4"/>
  <c r="BK572" i="4"/>
  <c r="J572" i="4"/>
  <c r="BE572" i="4" s="1"/>
  <c r="BI564" i="4"/>
  <c r="BH564" i="4"/>
  <c r="BG564" i="4"/>
  <c r="BF564" i="4"/>
  <c r="T564" i="4"/>
  <c r="R564" i="4"/>
  <c r="P564" i="4"/>
  <c r="BK564" i="4"/>
  <c r="J564" i="4"/>
  <c r="BE564" i="4" s="1"/>
  <c r="BI563" i="4"/>
  <c r="BH563" i="4"/>
  <c r="BG563" i="4"/>
  <c r="BF563" i="4"/>
  <c r="T563" i="4"/>
  <c r="R563" i="4"/>
  <c r="P563" i="4"/>
  <c r="BK563" i="4"/>
  <c r="J563" i="4"/>
  <c r="BE563" i="4" s="1"/>
  <c r="BI559" i="4"/>
  <c r="BH559" i="4"/>
  <c r="BG559" i="4"/>
  <c r="BF559" i="4"/>
  <c r="T559" i="4"/>
  <c r="T558" i="4" s="1"/>
  <c r="R559" i="4"/>
  <c r="P559" i="4"/>
  <c r="P558" i="4" s="1"/>
  <c r="BK559" i="4"/>
  <c r="BK558" i="4" s="1"/>
  <c r="J558" i="4" s="1"/>
  <c r="J62" i="4" s="1"/>
  <c r="J559" i="4"/>
  <c r="BE559" i="4" s="1"/>
  <c r="BI553" i="4"/>
  <c r="BH553" i="4"/>
  <c r="BG553" i="4"/>
  <c r="BF553" i="4"/>
  <c r="T553" i="4"/>
  <c r="R553" i="4"/>
  <c r="P553" i="4"/>
  <c r="BK553" i="4"/>
  <c r="J553" i="4"/>
  <c r="BE553" i="4" s="1"/>
  <c r="BI550" i="4"/>
  <c r="BH550" i="4"/>
  <c r="BG550" i="4"/>
  <c r="BF550" i="4"/>
  <c r="BE550" i="4"/>
  <c r="T550" i="4"/>
  <c r="R550" i="4"/>
  <c r="P550" i="4"/>
  <c r="BK550" i="4"/>
  <c r="J550" i="4"/>
  <c r="BI546" i="4"/>
  <c r="BH546" i="4"/>
  <c r="BG546" i="4"/>
  <c r="BF546" i="4"/>
  <c r="T546" i="4"/>
  <c r="R546" i="4"/>
  <c r="P546" i="4"/>
  <c r="BK546" i="4"/>
  <c r="J546" i="4"/>
  <c r="BE546" i="4" s="1"/>
  <c r="BI535" i="4"/>
  <c r="BH535" i="4"/>
  <c r="BG535" i="4"/>
  <c r="BF535" i="4"/>
  <c r="BE535" i="4"/>
  <c r="T535" i="4"/>
  <c r="R535" i="4"/>
  <c r="P535" i="4"/>
  <c r="BK535" i="4"/>
  <c r="J535" i="4"/>
  <c r="BI524" i="4"/>
  <c r="BH524" i="4"/>
  <c r="BG524" i="4"/>
  <c r="BF524" i="4"/>
  <c r="T524" i="4"/>
  <c r="R524" i="4"/>
  <c r="P524" i="4"/>
  <c r="BK524" i="4"/>
  <c r="J524" i="4"/>
  <c r="BE524" i="4" s="1"/>
  <c r="BI521" i="4"/>
  <c r="BH521" i="4"/>
  <c r="BG521" i="4"/>
  <c r="BF521" i="4"/>
  <c r="BE521" i="4"/>
  <c r="T521" i="4"/>
  <c r="R521" i="4"/>
  <c r="P521" i="4"/>
  <c r="BK521" i="4"/>
  <c r="J521" i="4"/>
  <c r="BI518" i="4"/>
  <c r="BH518" i="4"/>
  <c r="BG518" i="4"/>
  <c r="BF518" i="4"/>
  <c r="T518" i="4"/>
  <c r="R518" i="4"/>
  <c r="P518" i="4"/>
  <c r="BK518" i="4"/>
  <c r="J518" i="4"/>
  <c r="BE518" i="4" s="1"/>
  <c r="BI488" i="4"/>
  <c r="BH488" i="4"/>
  <c r="BG488" i="4"/>
  <c r="BF488" i="4"/>
  <c r="BE488" i="4"/>
  <c r="T488" i="4"/>
  <c r="R488" i="4"/>
  <c r="P488" i="4"/>
  <c r="BK488" i="4"/>
  <c r="J488" i="4"/>
  <c r="BI484" i="4"/>
  <c r="BH484" i="4"/>
  <c r="BG484" i="4"/>
  <c r="BF484" i="4"/>
  <c r="T484" i="4"/>
  <c r="R484" i="4"/>
  <c r="P484" i="4"/>
  <c r="BK484" i="4"/>
  <c r="J484" i="4"/>
  <c r="BE484" i="4" s="1"/>
  <c r="BI476" i="4"/>
  <c r="BH476" i="4"/>
  <c r="BG476" i="4"/>
  <c r="BF476" i="4"/>
  <c r="BE476" i="4"/>
  <c r="T476" i="4"/>
  <c r="R476" i="4"/>
  <c r="P476" i="4"/>
  <c r="BK476" i="4"/>
  <c r="J476" i="4"/>
  <c r="BI466" i="4"/>
  <c r="BH466" i="4"/>
  <c r="BG466" i="4"/>
  <c r="BF466" i="4"/>
  <c r="T466" i="4"/>
  <c r="R466" i="4"/>
  <c r="P466" i="4"/>
  <c r="BK466" i="4"/>
  <c r="J466" i="4"/>
  <c r="BE466" i="4" s="1"/>
  <c r="BI462" i="4"/>
  <c r="BH462" i="4"/>
  <c r="BG462" i="4"/>
  <c r="BF462" i="4"/>
  <c r="BE462" i="4"/>
  <c r="T462" i="4"/>
  <c r="R462" i="4"/>
  <c r="P462" i="4"/>
  <c r="BK462" i="4"/>
  <c r="J462" i="4"/>
  <c r="BI458" i="4"/>
  <c r="BH458" i="4"/>
  <c r="BG458" i="4"/>
  <c r="BF458" i="4"/>
  <c r="T458" i="4"/>
  <c r="R458" i="4"/>
  <c r="P458" i="4"/>
  <c r="BK458" i="4"/>
  <c r="J458" i="4"/>
  <c r="BE458" i="4" s="1"/>
  <c r="BI444" i="4"/>
  <c r="BH444" i="4"/>
  <c r="BG444" i="4"/>
  <c r="BF444" i="4"/>
  <c r="BE444" i="4"/>
  <c r="T444" i="4"/>
  <c r="R444" i="4"/>
  <c r="P444" i="4"/>
  <c r="BK444" i="4"/>
  <c r="J444" i="4"/>
  <c r="BI436" i="4"/>
  <c r="BH436" i="4"/>
  <c r="BG436" i="4"/>
  <c r="BF436" i="4"/>
  <c r="T436" i="4"/>
  <c r="R436" i="4"/>
  <c r="P436" i="4"/>
  <c r="BK436" i="4"/>
  <c r="J436" i="4"/>
  <c r="BE436" i="4" s="1"/>
  <c r="BI432" i="4"/>
  <c r="BH432" i="4"/>
  <c r="BG432" i="4"/>
  <c r="BF432" i="4"/>
  <c r="BE432" i="4"/>
  <c r="T432" i="4"/>
  <c r="R432" i="4"/>
  <c r="P432" i="4"/>
  <c r="BK432" i="4"/>
  <c r="J432" i="4"/>
  <c r="BI425" i="4"/>
  <c r="BH425" i="4"/>
  <c r="BG425" i="4"/>
  <c r="BF425" i="4"/>
  <c r="T425" i="4"/>
  <c r="R425" i="4"/>
  <c r="P425" i="4"/>
  <c r="BK425" i="4"/>
  <c r="J425" i="4"/>
  <c r="BE425" i="4" s="1"/>
  <c r="BI421" i="4"/>
  <c r="BH421" i="4"/>
  <c r="BG421" i="4"/>
  <c r="BF421" i="4"/>
  <c r="BE421" i="4"/>
  <c r="T421" i="4"/>
  <c r="R421" i="4"/>
  <c r="P421" i="4"/>
  <c r="BK421" i="4"/>
  <c r="J421" i="4"/>
  <c r="BI413" i="4"/>
  <c r="BH413" i="4"/>
  <c r="BG413" i="4"/>
  <c r="BF413" i="4"/>
  <c r="T413" i="4"/>
  <c r="R413" i="4"/>
  <c r="P413" i="4"/>
  <c r="BK413" i="4"/>
  <c r="J413" i="4"/>
  <c r="BE413" i="4" s="1"/>
  <c r="BI406" i="4"/>
  <c r="BH406" i="4"/>
  <c r="BG406" i="4"/>
  <c r="BF406" i="4"/>
  <c r="BE406" i="4"/>
  <c r="T406" i="4"/>
  <c r="R406" i="4"/>
  <c r="P406" i="4"/>
  <c r="BK406" i="4"/>
  <c r="J406" i="4"/>
  <c r="BI402" i="4"/>
  <c r="BH402" i="4"/>
  <c r="BG402" i="4"/>
  <c r="BF402" i="4"/>
  <c r="T402" i="4"/>
  <c r="R402" i="4"/>
  <c r="P402" i="4"/>
  <c r="BK402" i="4"/>
  <c r="J402" i="4"/>
  <c r="BE402" i="4" s="1"/>
  <c r="BI388" i="4"/>
  <c r="BH388" i="4"/>
  <c r="BG388" i="4"/>
  <c r="BF388" i="4"/>
  <c r="BE388" i="4"/>
  <c r="T388" i="4"/>
  <c r="R388" i="4"/>
  <c r="P388" i="4"/>
  <c r="BK388" i="4"/>
  <c r="J388" i="4"/>
  <c r="BI384" i="4"/>
  <c r="BH384" i="4"/>
  <c r="BG384" i="4"/>
  <c r="BF384" i="4"/>
  <c r="T384" i="4"/>
  <c r="T383" i="4" s="1"/>
  <c r="R384" i="4"/>
  <c r="R383" i="4" s="1"/>
  <c r="P384" i="4"/>
  <c r="BK384" i="4"/>
  <c r="J384" i="4"/>
  <c r="BE384" i="4" s="1"/>
  <c r="BI375" i="4"/>
  <c r="BH375" i="4"/>
  <c r="BG375" i="4"/>
  <c r="BF375" i="4"/>
  <c r="T375" i="4"/>
  <c r="T374" i="4" s="1"/>
  <c r="R375" i="4"/>
  <c r="R374" i="4" s="1"/>
  <c r="P375" i="4"/>
  <c r="P374" i="4" s="1"/>
  <c r="BK375" i="4"/>
  <c r="J375" i="4"/>
  <c r="BE375" i="4" s="1"/>
  <c r="BI371" i="4"/>
  <c r="BH371" i="4"/>
  <c r="BG371" i="4"/>
  <c r="BF371" i="4"/>
  <c r="BE371" i="4"/>
  <c r="T371" i="4"/>
  <c r="R371" i="4"/>
  <c r="P371" i="4"/>
  <c r="BK371" i="4"/>
  <c r="J371" i="4"/>
  <c r="BI368" i="4"/>
  <c r="BH368" i="4"/>
  <c r="BG368" i="4"/>
  <c r="BF368" i="4"/>
  <c r="T368" i="4"/>
  <c r="R368" i="4"/>
  <c r="P368" i="4"/>
  <c r="BK368" i="4"/>
  <c r="J368" i="4"/>
  <c r="BE368" i="4" s="1"/>
  <c r="BI365" i="4"/>
  <c r="BH365" i="4"/>
  <c r="BG365" i="4"/>
  <c r="BF365" i="4"/>
  <c r="BE365" i="4"/>
  <c r="T365" i="4"/>
  <c r="R365" i="4"/>
  <c r="P365" i="4"/>
  <c r="BK365" i="4"/>
  <c r="J365" i="4"/>
  <c r="BI362" i="4"/>
  <c r="BH362" i="4"/>
  <c r="BG362" i="4"/>
  <c r="BF362" i="4"/>
  <c r="T362" i="4"/>
  <c r="R362" i="4"/>
  <c r="P362" i="4"/>
  <c r="BK362" i="4"/>
  <c r="J362" i="4"/>
  <c r="BE362" i="4" s="1"/>
  <c r="BI358" i="4"/>
  <c r="BH358" i="4"/>
  <c r="BG358" i="4"/>
  <c r="BF358" i="4"/>
  <c r="BE358" i="4"/>
  <c r="T358" i="4"/>
  <c r="R358" i="4"/>
  <c r="R357" i="4" s="1"/>
  <c r="P358" i="4"/>
  <c r="P357" i="4" s="1"/>
  <c r="BK358" i="4"/>
  <c r="BK357" i="4" s="1"/>
  <c r="J357" i="4" s="1"/>
  <c r="J59" i="4" s="1"/>
  <c r="J358" i="4"/>
  <c r="BI356" i="4"/>
  <c r="BH356" i="4"/>
  <c r="BG356" i="4"/>
  <c r="BF356" i="4"/>
  <c r="T356" i="4"/>
  <c r="R356" i="4"/>
  <c r="P356" i="4"/>
  <c r="BK356" i="4"/>
  <c r="J356" i="4"/>
  <c r="BE356" i="4" s="1"/>
  <c r="BI355" i="4"/>
  <c r="BH355" i="4"/>
  <c r="BG355" i="4"/>
  <c r="BF355" i="4"/>
  <c r="T355" i="4"/>
  <c r="R355" i="4"/>
  <c r="P355" i="4"/>
  <c r="BK355" i="4"/>
  <c r="J355" i="4"/>
  <c r="BE355" i="4" s="1"/>
  <c r="BI354" i="4"/>
  <c r="BH354" i="4"/>
  <c r="BG354" i="4"/>
  <c r="BF354" i="4"/>
  <c r="T354" i="4"/>
  <c r="R354" i="4"/>
  <c r="P354" i="4"/>
  <c r="BK354" i="4"/>
  <c r="J354" i="4"/>
  <c r="BE354" i="4" s="1"/>
  <c r="BI353" i="4"/>
  <c r="BH353" i="4"/>
  <c r="BG353" i="4"/>
  <c r="BF353" i="4"/>
  <c r="T353" i="4"/>
  <c r="R353" i="4"/>
  <c r="P353" i="4"/>
  <c r="BK353" i="4"/>
  <c r="J353" i="4"/>
  <c r="BE353" i="4" s="1"/>
  <c r="BI352" i="4"/>
  <c r="BH352" i="4"/>
  <c r="BG352" i="4"/>
  <c r="BF352" i="4"/>
  <c r="T352" i="4"/>
  <c r="R352" i="4"/>
  <c r="P352" i="4"/>
  <c r="BK352" i="4"/>
  <c r="J352" i="4"/>
  <c r="BE352" i="4" s="1"/>
  <c r="BI351" i="4"/>
  <c r="BH351" i="4"/>
  <c r="BG351" i="4"/>
  <c r="BF351" i="4"/>
  <c r="T351" i="4"/>
  <c r="R351" i="4"/>
  <c r="P351" i="4"/>
  <c r="BK351" i="4"/>
  <c r="J351" i="4"/>
  <c r="BE351" i="4" s="1"/>
  <c r="BI350" i="4"/>
  <c r="BH350" i="4"/>
  <c r="BG350" i="4"/>
  <c r="BF350" i="4"/>
  <c r="T350" i="4"/>
  <c r="R350" i="4"/>
  <c r="P350" i="4"/>
  <c r="BK350" i="4"/>
  <c r="J350" i="4"/>
  <c r="BE350" i="4" s="1"/>
  <c r="BI349" i="4"/>
  <c r="BH349" i="4"/>
  <c r="BG349" i="4"/>
  <c r="BF349" i="4"/>
  <c r="T349" i="4"/>
  <c r="R349" i="4"/>
  <c r="P349" i="4"/>
  <c r="BK349" i="4"/>
  <c r="J349" i="4"/>
  <c r="BE349" i="4" s="1"/>
  <c r="BI346" i="4"/>
  <c r="BH346" i="4"/>
  <c r="BG346" i="4"/>
  <c r="BF346" i="4"/>
  <c r="T346" i="4"/>
  <c r="R346" i="4"/>
  <c r="P346" i="4"/>
  <c r="BK346" i="4"/>
  <c r="J346" i="4"/>
  <c r="BE346" i="4" s="1"/>
  <c r="BI340" i="4"/>
  <c r="BH340" i="4"/>
  <c r="BG340" i="4"/>
  <c r="BF340" i="4"/>
  <c r="T340" i="4"/>
  <c r="R340" i="4"/>
  <c r="P340" i="4"/>
  <c r="BK340" i="4"/>
  <c r="J340" i="4"/>
  <c r="BE340" i="4" s="1"/>
  <c r="BI336" i="4"/>
  <c r="BH336" i="4"/>
  <c r="BG336" i="4"/>
  <c r="BF336" i="4"/>
  <c r="T336" i="4"/>
  <c r="R336" i="4"/>
  <c r="P336" i="4"/>
  <c r="BK336" i="4"/>
  <c r="J336" i="4"/>
  <c r="BE336" i="4" s="1"/>
  <c r="BI332" i="4"/>
  <c r="BH332" i="4"/>
  <c r="BG332" i="4"/>
  <c r="BF332" i="4"/>
  <c r="T332" i="4"/>
  <c r="R332" i="4"/>
  <c r="P332" i="4"/>
  <c r="BK332" i="4"/>
  <c r="J332" i="4"/>
  <c r="BE332" i="4" s="1"/>
  <c r="BI316" i="4"/>
  <c r="BH316" i="4"/>
  <c r="BG316" i="4"/>
  <c r="BF316" i="4"/>
  <c r="T316" i="4"/>
  <c r="R316" i="4"/>
  <c r="P316" i="4"/>
  <c r="BK316" i="4"/>
  <c r="J316" i="4"/>
  <c r="BE316" i="4" s="1"/>
  <c r="BI313" i="4"/>
  <c r="BH313" i="4"/>
  <c r="BG313" i="4"/>
  <c r="BF313" i="4"/>
  <c r="T313" i="4"/>
  <c r="R313" i="4"/>
  <c r="P313" i="4"/>
  <c r="BK313" i="4"/>
  <c r="J313" i="4"/>
  <c r="BE313" i="4" s="1"/>
  <c r="BI312" i="4"/>
  <c r="BH312" i="4"/>
  <c r="BG312" i="4"/>
  <c r="BF312" i="4"/>
  <c r="T312" i="4"/>
  <c r="R312" i="4"/>
  <c r="P312" i="4"/>
  <c r="BK312" i="4"/>
  <c r="J312" i="4"/>
  <c r="BE312" i="4" s="1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T308" i="4"/>
  <c r="R308" i="4"/>
  <c r="P308" i="4"/>
  <c r="BK308" i="4"/>
  <c r="J308" i="4"/>
  <c r="BE308" i="4" s="1"/>
  <c r="BI305" i="4"/>
  <c r="BH305" i="4"/>
  <c r="BG305" i="4"/>
  <c r="BF305" i="4"/>
  <c r="T305" i="4"/>
  <c r="R305" i="4"/>
  <c r="P305" i="4"/>
  <c r="BK305" i="4"/>
  <c r="J305" i="4"/>
  <c r="BE305" i="4" s="1"/>
  <c r="BI302" i="4"/>
  <c r="BH302" i="4"/>
  <c r="BG302" i="4"/>
  <c r="BF302" i="4"/>
  <c r="T302" i="4"/>
  <c r="R302" i="4"/>
  <c r="P302" i="4"/>
  <c r="BK302" i="4"/>
  <c r="J302" i="4"/>
  <c r="BE302" i="4" s="1"/>
  <c r="BI298" i="4"/>
  <c r="BH298" i="4"/>
  <c r="BG298" i="4"/>
  <c r="BF298" i="4"/>
  <c r="T298" i="4"/>
  <c r="R298" i="4"/>
  <c r="P298" i="4"/>
  <c r="BK298" i="4"/>
  <c r="J298" i="4"/>
  <c r="BE298" i="4" s="1"/>
  <c r="BI297" i="4"/>
  <c r="BH297" i="4"/>
  <c r="BG297" i="4"/>
  <c r="BF297" i="4"/>
  <c r="T297" i="4"/>
  <c r="R297" i="4"/>
  <c r="P297" i="4"/>
  <c r="BK297" i="4"/>
  <c r="J297" i="4"/>
  <c r="BE297" i="4" s="1"/>
  <c r="BI296" i="4"/>
  <c r="BH296" i="4"/>
  <c r="BG296" i="4"/>
  <c r="BF296" i="4"/>
  <c r="T296" i="4"/>
  <c r="R296" i="4"/>
  <c r="P296" i="4"/>
  <c r="BK296" i="4"/>
  <c r="J296" i="4"/>
  <c r="BE296" i="4" s="1"/>
  <c r="BI293" i="4"/>
  <c r="BH293" i="4"/>
  <c r="BG293" i="4"/>
  <c r="BF293" i="4"/>
  <c r="T293" i="4"/>
  <c r="R293" i="4"/>
  <c r="P293" i="4"/>
  <c r="BK293" i="4"/>
  <c r="J293" i="4"/>
  <c r="BE293" i="4" s="1"/>
  <c r="BI282" i="4"/>
  <c r="BH282" i="4"/>
  <c r="BG282" i="4"/>
  <c r="BF282" i="4"/>
  <c r="T282" i="4"/>
  <c r="R282" i="4"/>
  <c r="P282" i="4"/>
  <c r="BK282" i="4"/>
  <c r="J282" i="4"/>
  <c r="BE282" i="4" s="1"/>
  <c r="BI281" i="4"/>
  <c r="BH281" i="4"/>
  <c r="BG281" i="4"/>
  <c r="BF281" i="4"/>
  <c r="T281" i="4"/>
  <c r="R281" i="4"/>
  <c r="P281" i="4"/>
  <c r="BK281" i="4"/>
  <c r="J281" i="4"/>
  <c r="BE281" i="4" s="1"/>
  <c r="BI272" i="4"/>
  <c r="BH272" i="4"/>
  <c r="BG272" i="4"/>
  <c r="BF272" i="4"/>
  <c r="T272" i="4"/>
  <c r="R272" i="4"/>
  <c r="P272" i="4"/>
  <c r="BK272" i="4"/>
  <c r="J272" i="4"/>
  <c r="BE272" i="4" s="1"/>
  <c r="BI268" i="4"/>
  <c r="BH268" i="4"/>
  <c r="BG268" i="4"/>
  <c r="BF268" i="4"/>
  <c r="T268" i="4"/>
  <c r="R268" i="4"/>
  <c r="P268" i="4"/>
  <c r="BK268" i="4"/>
  <c r="J268" i="4"/>
  <c r="BE268" i="4" s="1"/>
  <c r="BI264" i="4"/>
  <c r="BH264" i="4"/>
  <c r="BG264" i="4"/>
  <c r="BF264" i="4"/>
  <c r="T264" i="4"/>
  <c r="R264" i="4"/>
  <c r="P264" i="4"/>
  <c r="BK264" i="4"/>
  <c r="J264" i="4"/>
  <c r="BE264" i="4" s="1"/>
  <c r="BI261" i="4"/>
  <c r="BH261" i="4"/>
  <c r="BG261" i="4"/>
  <c r="BF261" i="4"/>
  <c r="T261" i="4"/>
  <c r="R261" i="4"/>
  <c r="P261" i="4"/>
  <c r="BK261" i="4"/>
  <c r="J261" i="4"/>
  <c r="BE261" i="4" s="1"/>
  <c r="BI258" i="4"/>
  <c r="BH258" i="4"/>
  <c r="BG258" i="4"/>
  <c r="BF258" i="4"/>
  <c r="T258" i="4"/>
  <c r="R258" i="4"/>
  <c r="P258" i="4"/>
  <c r="BK258" i="4"/>
  <c r="J258" i="4"/>
  <c r="BE258" i="4" s="1"/>
  <c r="BI255" i="4"/>
  <c r="BH255" i="4"/>
  <c r="BG255" i="4"/>
  <c r="BF255" i="4"/>
  <c r="T255" i="4"/>
  <c r="R255" i="4"/>
  <c r="P255" i="4"/>
  <c r="BK255" i="4"/>
  <c r="J255" i="4"/>
  <c r="BE255" i="4" s="1"/>
  <c r="BI252" i="4"/>
  <c r="BH252" i="4"/>
  <c r="BG252" i="4"/>
  <c r="BF252" i="4"/>
  <c r="T252" i="4"/>
  <c r="R252" i="4"/>
  <c r="P252" i="4"/>
  <c r="BK252" i="4"/>
  <c r="J252" i="4"/>
  <c r="BE252" i="4" s="1"/>
  <c r="BI246" i="4"/>
  <c r="BH246" i="4"/>
  <c r="BG246" i="4"/>
  <c r="BF246" i="4"/>
  <c r="T246" i="4"/>
  <c r="R246" i="4"/>
  <c r="P246" i="4"/>
  <c r="BK246" i="4"/>
  <c r="J246" i="4"/>
  <c r="BE246" i="4" s="1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T240" i="4"/>
  <c r="R240" i="4"/>
  <c r="P240" i="4"/>
  <c r="BK240" i="4"/>
  <c r="J240" i="4"/>
  <c r="BE240" i="4" s="1"/>
  <c r="BI239" i="4"/>
  <c r="BH239" i="4"/>
  <c r="BG239" i="4"/>
  <c r="BF239" i="4"/>
  <c r="T239" i="4"/>
  <c r="R239" i="4"/>
  <c r="P239" i="4"/>
  <c r="BK239" i="4"/>
  <c r="J239" i="4"/>
  <c r="BE239" i="4" s="1"/>
  <c r="BI231" i="4"/>
  <c r="BH231" i="4"/>
  <c r="BG231" i="4"/>
  <c r="BF231" i="4"/>
  <c r="T231" i="4"/>
  <c r="R231" i="4"/>
  <c r="P231" i="4"/>
  <c r="BK231" i="4"/>
  <c r="J231" i="4"/>
  <c r="BE231" i="4" s="1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T223" i="4"/>
  <c r="R223" i="4"/>
  <c r="P223" i="4"/>
  <c r="BK223" i="4"/>
  <c r="J223" i="4"/>
  <c r="BE223" i="4" s="1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 s="1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R207" i="4"/>
  <c r="P207" i="4"/>
  <c r="BK207" i="4"/>
  <c r="J207" i="4"/>
  <c r="BE207" i="4" s="1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T200" i="4"/>
  <c r="R200" i="4"/>
  <c r="P200" i="4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 s="1"/>
  <c r="BI174" i="4"/>
  <c r="BH174" i="4"/>
  <c r="BG174" i="4"/>
  <c r="BF174" i="4"/>
  <c r="T174" i="4"/>
  <c r="R174" i="4"/>
  <c r="P174" i="4"/>
  <c r="BK174" i="4"/>
  <c r="J174" i="4"/>
  <c r="BE174" i="4" s="1"/>
  <c r="BI171" i="4"/>
  <c r="BH171" i="4"/>
  <c r="BG171" i="4"/>
  <c r="BF171" i="4"/>
  <c r="T171" i="4"/>
  <c r="R171" i="4"/>
  <c r="P171" i="4"/>
  <c r="BK171" i="4"/>
  <c r="J171" i="4"/>
  <c r="BE171" i="4" s="1"/>
  <c r="BI168" i="4"/>
  <c r="BH168" i="4"/>
  <c r="BG168" i="4"/>
  <c r="BF168" i="4"/>
  <c r="T168" i="4"/>
  <c r="R168" i="4"/>
  <c r="P168" i="4"/>
  <c r="BK168" i="4"/>
  <c r="J168" i="4"/>
  <c r="BE168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1" i="4"/>
  <c r="BH161" i="4"/>
  <c r="BG161" i="4"/>
  <c r="BF161" i="4"/>
  <c r="T161" i="4"/>
  <c r="R161" i="4"/>
  <c r="P161" i="4"/>
  <c r="BK161" i="4"/>
  <c r="J161" i="4"/>
  <c r="BE161" i="4" s="1"/>
  <c r="BI157" i="4"/>
  <c r="BH157" i="4"/>
  <c r="BG157" i="4"/>
  <c r="BF157" i="4"/>
  <c r="T157" i="4"/>
  <c r="R157" i="4"/>
  <c r="P157" i="4"/>
  <c r="BK157" i="4"/>
  <c r="J157" i="4"/>
  <c r="BE157" i="4" s="1"/>
  <c r="BI151" i="4"/>
  <c r="BH151" i="4"/>
  <c r="BG151" i="4"/>
  <c r="BF151" i="4"/>
  <c r="T151" i="4"/>
  <c r="R151" i="4"/>
  <c r="P151" i="4"/>
  <c r="BK151" i="4"/>
  <c r="J151" i="4"/>
  <c r="BE151" i="4" s="1"/>
  <c r="BI147" i="4"/>
  <c r="BH147" i="4"/>
  <c r="BG147" i="4"/>
  <c r="BF147" i="4"/>
  <c r="T147" i="4"/>
  <c r="R147" i="4"/>
  <c r="P147" i="4"/>
  <c r="BK147" i="4"/>
  <c r="J147" i="4"/>
  <c r="BE147" i="4" s="1"/>
  <c r="BI143" i="4"/>
  <c r="BH143" i="4"/>
  <c r="BG143" i="4"/>
  <c r="BF143" i="4"/>
  <c r="T143" i="4"/>
  <c r="R143" i="4"/>
  <c r="P143" i="4"/>
  <c r="BK143" i="4"/>
  <c r="J143" i="4"/>
  <c r="BE143" i="4" s="1"/>
  <c r="BI139" i="4"/>
  <c r="BH139" i="4"/>
  <c r="BG139" i="4"/>
  <c r="BF139" i="4"/>
  <c r="T139" i="4"/>
  <c r="R139" i="4"/>
  <c r="P139" i="4"/>
  <c r="BK139" i="4"/>
  <c r="J139" i="4"/>
  <c r="BE139" i="4" s="1"/>
  <c r="BI135" i="4"/>
  <c r="BH135" i="4"/>
  <c r="BG135" i="4"/>
  <c r="BF135" i="4"/>
  <c r="T135" i="4"/>
  <c r="R135" i="4"/>
  <c r="P135" i="4"/>
  <c r="BK135" i="4"/>
  <c r="J135" i="4"/>
  <c r="BE135" i="4" s="1"/>
  <c r="BI127" i="4"/>
  <c r="BH127" i="4"/>
  <c r="BG127" i="4"/>
  <c r="BF127" i="4"/>
  <c r="T127" i="4"/>
  <c r="R127" i="4"/>
  <c r="P127" i="4"/>
  <c r="BK127" i="4"/>
  <c r="J127" i="4"/>
  <c r="BE127" i="4" s="1"/>
  <c r="BI119" i="4"/>
  <c r="BH119" i="4"/>
  <c r="BG119" i="4"/>
  <c r="BF119" i="4"/>
  <c r="T119" i="4"/>
  <c r="R119" i="4"/>
  <c r="P119" i="4"/>
  <c r="BK119" i="4"/>
  <c r="J119" i="4"/>
  <c r="BE119" i="4" s="1"/>
  <c r="BI111" i="4"/>
  <c r="BH111" i="4"/>
  <c r="BG111" i="4"/>
  <c r="BF111" i="4"/>
  <c r="T111" i="4"/>
  <c r="T90" i="4" s="1"/>
  <c r="R111" i="4"/>
  <c r="P111" i="4"/>
  <c r="BK111" i="4"/>
  <c r="J111" i="4"/>
  <c r="BE111" i="4" s="1"/>
  <c r="BI91" i="4"/>
  <c r="F34" i="4" s="1"/>
  <c r="BD54" i="1" s="1"/>
  <c r="BH91" i="4"/>
  <c r="F33" i="4" s="1"/>
  <c r="BC54" i="1" s="1"/>
  <c r="BG91" i="4"/>
  <c r="F32" i="4" s="1"/>
  <c r="BB54" i="1" s="1"/>
  <c r="BF91" i="4"/>
  <c r="J31" i="4" s="1"/>
  <c r="AW54" i="1" s="1"/>
  <c r="T91" i="4"/>
  <c r="R91" i="4"/>
  <c r="R90" i="4" s="1"/>
  <c r="P91" i="4"/>
  <c r="P90" i="4" s="1"/>
  <c r="BK91" i="4"/>
  <c r="BK90" i="4" s="1"/>
  <c r="J91" i="4"/>
  <c r="BE91" i="4" s="1"/>
  <c r="J84" i="4"/>
  <c r="F84" i="4"/>
  <c r="J82" i="4"/>
  <c r="F82" i="4"/>
  <c r="E80" i="4"/>
  <c r="F52" i="4"/>
  <c r="J51" i="4"/>
  <c r="F51" i="4"/>
  <c r="F49" i="4"/>
  <c r="E47" i="4"/>
  <c r="J18" i="4"/>
  <c r="E18" i="4"/>
  <c r="F85" i="4" s="1"/>
  <c r="J17" i="4"/>
  <c r="J12" i="4"/>
  <c r="J49" i="4" s="1"/>
  <c r="E7" i="4"/>
  <c r="E45" i="4" s="1"/>
  <c r="P81" i="3"/>
  <c r="P80" i="3" s="1"/>
  <c r="P79" i="3" s="1"/>
  <c r="AU53" i="1" s="1"/>
  <c r="AY53" i="1"/>
  <c r="AX53" i="1"/>
  <c r="BI119" i="3"/>
  <c r="BH119" i="3"/>
  <c r="BG119" i="3"/>
  <c r="BF119" i="3"/>
  <c r="T119" i="3"/>
  <c r="T118" i="3" s="1"/>
  <c r="R119" i="3"/>
  <c r="R118" i="3" s="1"/>
  <c r="P119" i="3"/>
  <c r="P118" i="3" s="1"/>
  <c r="BK119" i="3"/>
  <c r="BK118" i="3" s="1"/>
  <c r="J118" i="3" s="1"/>
  <c r="J59" i="3" s="1"/>
  <c r="J119" i="3"/>
  <c r="BE119" i="3" s="1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BE107" i="3"/>
  <c r="T107" i="3"/>
  <c r="R107" i="3"/>
  <c r="P107" i="3"/>
  <c r="BK107" i="3"/>
  <c r="J107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T101" i="3"/>
  <c r="R101" i="3"/>
  <c r="P101" i="3"/>
  <c r="BK101" i="3"/>
  <c r="J101" i="3"/>
  <c r="BE101" i="3" s="1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89" i="3"/>
  <c r="BH89" i="3"/>
  <c r="F33" i="3" s="1"/>
  <c r="BC53" i="1" s="1"/>
  <c r="BG89" i="3"/>
  <c r="F32" i="3" s="1"/>
  <c r="BB53" i="1" s="1"/>
  <c r="BF89" i="3"/>
  <c r="T89" i="3"/>
  <c r="T81" i="3" s="1"/>
  <c r="T80" i="3" s="1"/>
  <c r="T79" i="3" s="1"/>
  <c r="R89" i="3"/>
  <c r="R81" i="3" s="1"/>
  <c r="P89" i="3"/>
  <c r="BK89" i="3"/>
  <c r="J89" i="3"/>
  <c r="BE89" i="3" s="1"/>
  <c r="BI82" i="3"/>
  <c r="F34" i="3" s="1"/>
  <c r="BD53" i="1" s="1"/>
  <c r="BH82" i="3"/>
  <c r="BG82" i="3"/>
  <c r="BF82" i="3"/>
  <c r="J31" i="3" s="1"/>
  <c r="AW53" i="1" s="1"/>
  <c r="BE82" i="3"/>
  <c r="T82" i="3"/>
  <c r="R82" i="3"/>
  <c r="P82" i="3"/>
  <c r="BK82" i="3"/>
  <c r="BK81" i="3" s="1"/>
  <c r="J82" i="3"/>
  <c r="J75" i="3"/>
  <c r="F75" i="3"/>
  <c r="J73" i="3"/>
  <c r="F73" i="3"/>
  <c r="E71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T164" i="2"/>
  <c r="AY52" i="1"/>
  <c r="AX52" i="1"/>
  <c r="BI165" i="2"/>
  <c r="BH165" i="2"/>
  <c r="BG165" i="2"/>
  <c r="BF165" i="2"/>
  <c r="BE165" i="2"/>
  <c r="T165" i="2"/>
  <c r="R165" i="2"/>
  <c r="R164" i="2" s="1"/>
  <c r="P165" i="2"/>
  <c r="P164" i="2" s="1"/>
  <c r="BK165" i="2"/>
  <c r="BK164" i="2" s="1"/>
  <c r="J164" i="2" s="1"/>
  <c r="J59" i="2" s="1"/>
  <c r="J165" i="2"/>
  <c r="BI154" i="2"/>
  <c r="BH154" i="2"/>
  <c r="BG154" i="2"/>
  <c r="BF154" i="2"/>
  <c r="T154" i="2"/>
  <c r="R154" i="2"/>
  <c r="P154" i="2"/>
  <c r="BK154" i="2"/>
  <c r="J154" i="2"/>
  <c r="BE154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F32" i="2" s="1"/>
  <c r="BB52" i="1" s="1"/>
  <c r="BF97" i="2"/>
  <c r="J31" i="2" s="1"/>
  <c r="AW52" i="1" s="1"/>
  <c r="T97" i="2"/>
  <c r="R97" i="2"/>
  <c r="R81" i="2" s="1"/>
  <c r="P97" i="2"/>
  <c r="P81" i="2" s="1"/>
  <c r="BK97" i="2"/>
  <c r="J97" i="2"/>
  <c r="BE97" i="2" s="1"/>
  <c r="BI82" i="2"/>
  <c r="F34" i="2" s="1"/>
  <c r="BD52" i="1" s="1"/>
  <c r="BH82" i="2"/>
  <c r="F33" i="2" s="1"/>
  <c r="BC52" i="1" s="1"/>
  <c r="BG82" i="2"/>
  <c r="BF82" i="2"/>
  <c r="F31" i="2" s="1"/>
  <c r="BA52" i="1" s="1"/>
  <c r="T82" i="2"/>
  <c r="T81" i="2" s="1"/>
  <c r="T80" i="2" s="1"/>
  <c r="T79" i="2" s="1"/>
  <c r="R82" i="2"/>
  <c r="P82" i="2"/>
  <c r="BK82" i="2"/>
  <c r="BK81" i="2" s="1"/>
  <c r="J82" i="2"/>
  <c r="BE82" i="2" s="1"/>
  <c r="J75" i="2"/>
  <c r="F75" i="2"/>
  <c r="J73" i="2"/>
  <c r="F73" i="2"/>
  <c r="E71" i="2"/>
  <c r="J51" i="2"/>
  <c r="F51" i="2"/>
  <c r="F49" i="2"/>
  <c r="E47" i="2"/>
  <c r="E45" i="2"/>
  <c r="J18" i="2"/>
  <c r="E18" i="2"/>
  <c r="F52" i="2" s="1"/>
  <c r="J17" i="2"/>
  <c r="J12" i="2"/>
  <c r="J49" i="2" s="1"/>
  <c r="E7" i="2"/>
  <c r="E69" i="2" s="1"/>
  <c r="AS51" i="1"/>
  <c r="L47" i="1"/>
  <c r="AM46" i="1"/>
  <c r="L46" i="1"/>
  <c r="AM44" i="1"/>
  <c r="L44" i="1"/>
  <c r="L42" i="1"/>
  <c r="L41" i="1"/>
  <c r="P80" i="2" l="1"/>
  <c r="P79" i="2" s="1"/>
  <c r="AU52" i="1" s="1"/>
  <c r="J81" i="3"/>
  <c r="J58" i="3" s="1"/>
  <c r="BK80" i="3"/>
  <c r="J30" i="3"/>
  <c r="AV53" i="1" s="1"/>
  <c r="AT53" i="1" s="1"/>
  <c r="R80" i="3"/>
  <c r="R79" i="3" s="1"/>
  <c r="T91" i="5"/>
  <c r="T90" i="5" s="1"/>
  <c r="R614" i="5"/>
  <c r="R90" i="5"/>
  <c r="R80" i="2"/>
  <c r="R79" i="2" s="1"/>
  <c r="J30" i="2"/>
  <c r="AV52" i="1" s="1"/>
  <c r="AT52" i="1" s="1"/>
  <c r="F30" i="2"/>
  <c r="AZ52" i="1" s="1"/>
  <c r="J30" i="4"/>
  <c r="AV54" i="1" s="1"/>
  <c r="AT54" i="1" s="1"/>
  <c r="F30" i="4"/>
  <c r="AZ54" i="1" s="1"/>
  <c r="BK80" i="2"/>
  <c r="J81" i="2"/>
  <c r="J58" i="2" s="1"/>
  <c r="J90" i="4"/>
  <c r="J58" i="4" s="1"/>
  <c r="P91" i="5"/>
  <c r="P90" i="5" s="1"/>
  <c r="AU55" i="1" s="1"/>
  <c r="BK90" i="6"/>
  <c r="F30" i="3"/>
  <c r="AZ53" i="1" s="1"/>
  <c r="T853" i="7"/>
  <c r="F76" i="2"/>
  <c r="F30" i="6"/>
  <c r="AZ56" i="1" s="1"/>
  <c r="P860" i="6"/>
  <c r="P893" i="6"/>
  <c r="P389" i="7"/>
  <c r="T389" i="7"/>
  <c r="F76" i="3"/>
  <c r="BK893" i="6"/>
  <c r="J893" i="6" s="1"/>
  <c r="J66" i="6" s="1"/>
  <c r="J894" i="6"/>
  <c r="J67" i="6" s="1"/>
  <c r="E45" i="6"/>
  <c r="T91" i="6"/>
  <c r="E69" i="3"/>
  <c r="F31" i="3"/>
  <c r="BA53" i="1" s="1"/>
  <c r="BK383" i="4"/>
  <c r="J383" i="4" s="1"/>
  <c r="J61" i="4" s="1"/>
  <c r="J825" i="4"/>
  <c r="J67" i="4" s="1"/>
  <c r="BK92" i="5"/>
  <c r="F30" i="5"/>
  <c r="AZ55" i="1" s="1"/>
  <c r="F34" i="5"/>
  <c r="BD55" i="1" s="1"/>
  <c r="BD51" i="1" s="1"/>
  <c r="W30" i="1" s="1"/>
  <c r="BK306" i="5"/>
  <c r="J306" i="5" s="1"/>
  <c r="J62" i="5" s="1"/>
  <c r="BK427" i="5"/>
  <c r="J427" i="5" s="1"/>
  <c r="J64" i="5" s="1"/>
  <c r="F31" i="6"/>
  <c r="BA56" i="1" s="1"/>
  <c r="T627" i="6"/>
  <c r="R689" i="6"/>
  <c r="J30" i="6"/>
  <c r="AV56" i="1" s="1"/>
  <c r="J91" i="6"/>
  <c r="J58" i="6" s="1"/>
  <c r="T893" i="6"/>
  <c r="F31" i="4"/>
  <c r="BA54" i="1" s="1"/>
  <c r="BA51" i="1" s="1"/>
  <c r="E78" i="4"/>
  <c r="F34" i="6"/>
  <c r="BD56" i="1" s="1"/>
  <c r="T357" i="4"/>
  <c r="T89" i="4" s="1"/>
  <c r="T88" i="4" s="1"/>
  <c r="P383" i="4"/>
  <c r="P89" i="4" s="1"/>
  <c r="P88" i="4" s="1"/>
  <c r="AU54" i="1" s="1"/>
  <c r="R558" i="4"/>
  <c r="R89" i="4" s="1"/>
  <c r="T602" i="4"/>
  <c r="R827" i="4"/>
  <c r="R824" i="4" s="1"/>
  <c r="J49" i="5"/>
  <c r="F87" i="5"/>
  <c r="F31" i="5"/>
  <c r="BA55" i="1" s="1"/>
  <c r="BK619" i="5"/>
  <c r="P91" i="6"/>
  <c r="P90" i="6" s="1"/>
  <c r="P89" i="6" s="1"/>
  <c r="AU56" i="1" s="1"/>
  <c r="F32" i="6"/>
  <c r="BB56" i="1" s="1"/>
  <c r="BB51" i="1" s="1"/>
  <c r="T860" i="6"/>
  <c r="R904" i="6"/>
  <c r="R893" i="6" s="1"/>
  <c r="J31" i="6"/>
  <c r="AW56" i="1" s="1"/>
  <c r="R90" i="6"/>
  <c r="BK91" i="7"/>
  <c r="J30" i="7"/>
  <c r="AV57" i="1" s="1"/>
  <c r="F30" i="7"/>
  <c r="AZ57" i="1" s="1"/>
  <c r="F34" i="7"/>
  <c r="BD57" i="1" s="1"/>
  <c r="T91" i="7"/>
  <c r="T90" i="7" s="1"/>
  <c r="T89" i="7" s="1"/>
  <c r="F33" i="7"/>
  <c r="BC57" i="1" s="1"/>
  <c r="BC51" i="1" s="1"/>
  <c r="R423" i="7"/>
  <c r="R90" i="7" s="1"/>
  <c r="R89" i="7" s="1"/>
  <c r="T591" i="7"/>
  <c r="P641" i="7"/>
  <c r="T827" i="7"/>
  <c r="R853" i="7"/>
  <c r="T91" i="8"/>
  <c r="T90" i="8" s="1"/>
  <c r="BK1236" i="8"/>
  <c r="J1236" i="8" s="1"/>
  <c r="J67" i="8" s="1"/>
  <c r="J1237" i="8"/>
  <c r="J68" i="8" s="1"/>
  <c r="F30" i="9"/>
  <c r="AZ59" i="1" s="1"/>
  <c r="J30" i="9"/>
  <c r="AV59" i="1" s="1"/>
  <c r="BK591" i="7"/>
  <c r="J591" i="7" s="1"/>
  <c r="J62" i="7" s="1"/>
  <c r="R641" i="7"/>
  <c r="J92" i="8"/>
  <c r="J58" i="8" s="1"/>
  <c r="BK91" i="8"/>
  <c r="F30" i="8"/>
  <c r="AZ58" i="1" s="1"/>
  <c r="J85" i="10"/>
  <c r="J58" i="10" s="1"/>
  <c r="P91" i="7"/>
  <c r="F31" i="7"/>
  <c r="BA57" i="1" s="1"/>
  <c r="J31" i="7"/>
  <c r="AW57" i="1" s="1"/>
  <c r="BK423" i="7"/>
  <c r="J423" i="7" s="1"/>
  <c r="J61" i="7" s="1"/>
  <c r="P591" i="7"/>
  <c r="P827" i="7"/>
  <c r="BK853" i="7"/>
  <c r="J853" i="7" s="1"/>
  <c r="J66" i="7" s="1"/>
  <c r="P91" i="8"/>
  <c r="P90" i="8" s="1"/>
  <c r="AU58" i="1" s="1"/>
  <c r="R1236" i="8"/>
  <c r="R90" i="8" s="1"/>
  <c r="J49" i="8"/>
  <c r="J30" i="8"/>
  <c r="AV58" i="1" s="1"/>
  <c r="AT58" i="1" s="1"/>
  <c r="J854" i="7"/>
  <c r="J67" i="7" s="1"/>
  <c r="F31" i="8"/>
  <c r="BA58" i="1" s="1"/>
  <c r="F84" i="9"/>
  <c r="BK89" i="9"/>
  <c r="F34" i="9"/>
  <c r="BD59" i="1" s="1"/>
  <c r="T285" i="9"/>
  <c r="T88" i="9" s="1"/>
  <c r="T87" i="9" s="1"/>
  <c r="BK318" i="9"/>
  <c r="J318" i="9" s="1"/>
  <c r="J60" i="9" s="1"/>
  <c r="P437" i="9"/>
  <c r="BK670" i="9"/>
  <c r="J31" i="10"/>
  <c r="AW60" i="1" s="1"/>
  <c r="AT60" i="1" s="1"/>
  <c r="BK443" i="10"/>
  <c r="J443" i="10" s="1"/>
  <c r="J62" i="10" s="1"/>
  <c r="BK87" i="11"/>
  <c r="F87" i="8"/>
  <c r="J81" i="9"/>
  <c r="P89" i="9"/>
  <c r="J31" i="9"/>
  <c r="AW59" i="1" s="1"/>
  <c r="F31" i="9"/>
  <c r="BA59" i="1" s="1"/>
  <c r="BK285" i="9"/>
  <c r="J285" i="9" s="1"/>
  <c r="J59" i="9" s="1"/>
  <c r="P318" i="9"/>
  <c r="R437" i="9"/>
  <c r="R88" i="9" s="1"/>
  <c r="R87" i="9" s="1"/>
  <c r="T449" i="9"/>
  <c r="BK645" i="9"/>
  <c r="J645" i="9" s="1"/>
  <c r="J63" i="9" s="1"/>
  <c r="J49" i="10"/>
  <c r="R85" i="10"/>
  <c r="F32" i="10"/>
  <c r="BB60" i="1" s="1"/>
  <c r="BK210" i="10"/>
  <c r="J210" i="10" s="1"/>
  <c r="J60" i="10" s="1"/>
  <c r="BK449" i="9"/>
  <c r="J449" i="9" s="1"/>
  <c r="J62" i="9" s="1"/>
  <c r="R667" i="9"/>
  <c r="F33" i="10"/>
  <c r="BC60" i="1" s="1"/>
  <c r="R443" i="10"/>
  <c r="J30" i="11"/>
  <c r="AV61" i="1" s="1"/>
  <c r="F30" i="11"/>
  <c r="AZ61" i="1" s="1"/>
  <c r="F34" i="11"/>
  <c r="BD61" i="1" s="1"/>
  <c r="F31" i="10"/>
  <c r="BA60" i="1" s="1"/>
  <c r="F31" i="11"/>
  <c r="BA61" i="1" s="1"/>
  <c r="R569" i="11"/>
  <c r="BK629" i="11"/>
  <c r="J629" i="11" s="1"/>
  <c r="J62" i="11" s="1"/>
  <c r="F80" i="10"/>
  <c r="F30" i="10"/>
  <c r="AZ60" i="1" s="1"/>
  <c r="R210" i="10"/>
  <c r="P289" i="10"/>
  <c r="P87" i="11"/>
  <c r="F32" i="11"/>
  <c r="BB61" i="1" s="1"/>
  <c r="T569" i="11"/>
  <c r="T86" i="11" s="1"/>
  <c r="T85" i="11" s="1"/>
  <c r="P629" i="11"/>
  <c r="P826" i="11"/>
  <c r="E74" i="12"/>
  <c r="E45" i="12"/>
  <c r="P85" i="10"/>
  <c r="P84" i="10" s="1"/>
  <c r="P83" i="10" s="1"/>
  <c r="AU60" i="1" s="1"/>
  <c r="T210" i="10"/>
  <c r="T84" i="10" s="1"/>
  <c r="T83" i="10" s="1"/>
  <c r="R289" i="10"/>
  <c r="P443" i="10"/>
  <c r="J49" i="11"/>
  <c r="R87" i="11"/>
  <c r="F33" i="11"/>
  <c r="BC61" i="1" s="1"/>
  <c r="BK569" i="11"/>
  <c r="J569" i="11" s="1"/>
  <c r="J60" i="11" s="1"/>
  <c r="R629" i="11"/>
  <c r="J30" i="12"/>
  <c r="AV62" i="1" s="1"/>
  <c r="AT62" i="1" s="1"/>
  <c r="T86" i="12"/>
  <c r="T85" i="12" s="1"/>
  <c r="T84" i="12" s="1"/>
  <c r="F34" i="12"/>
  <c r="BD62" i="1" s="1"/>
  <c r="P349" i="12"/>
  <c r="P85" i="12" s="1"/>
  <c r="P84" i="12" s="1"/>
  <c r="AU62" i="1" s="1"/>
  <c r="BK81" i="13"/>
  <c r="J30" i="13"/>
  <c r="AV63" i="1" s="1"/>
  <c r="F30" i="13"/>
  <c r="AZ63" i="1" s="1"/>
  <c r="F34" i="13"/>
  <c r="BD63" i="1" s="1"/>
  <c r="F82" i="11"/>
  <c r="P563" i="11"/>
  <c r="T826" i="11"/>
  <c r="J86" i="12"/>
  <c r="J58" i="12" s="1"/>
  <c r="J31" i="12"/>
  <c r="AW62" i="1" s="1"/>
  <c r="F31" i="12"/>
  <c r="BA62" i="1" s="1"/>
  <c r="BK378" i="12"/>
  <c r="J378" i="12" s="1"/>
  <c r="J61" i="12" s="1"/>
  <c r="BK475" i="12"/>
  <c r="J475" i="12" s="1"/>
  <c r="J63" i="12" s="1"/>
  <c r="J31" i="13"/>
  <c r="AW63" i="1" s="1"/>
  <c r="J31" i="11"/>
  <c r="AW61" i="1" s="1"/>
  <c r="BK826" i="11"/>
  <c r="J826" i="11" s="1"/>
  <c r="J63" i="11" s="1"/>
  <c r="F30" i="12"/>
  <c r="AZ62" i="1" s="1"/>
  <c r="F76" i="13"/>
  <c r="J73" i="13"/>
  <c r="P80" i="13"/>
  <c r="P79" i="13" s="1"/>
  <c r="AU63" i="1" s="1"/>
  <c r="J88" i="15"/>
  <c r="J58" i="15" s="1"/>
  <c r="BK87" i="15"/>
  <c r="F30" i="15"/>
  <c r="AZ65" i="1" s="1"/>
  <c r="E69" i="13"/>
  <c r="R81" i="13"/>
  <c r="R80" i="13" s="1"/>
  <c r="R79" i="13" s="1"/>
  <c r="F32" i="13"/>
  <c r="BB63" i="1" s="1"/>
  <c r="T153" i="13"/>
  <c r="J30" i="14"/>
  <c r="AV64" i="1" s="1"/>
  <c r="AT64" i="1" s="1"/>
  <c r="F30" i="14"/>
  <c r="AZ64" i="1" s="1"/>
  <c r="P87" i="15"/>
  <c r="P86" i="15" s="1"/>
  <c r="AU65" i="1" s="1"/>
  <c r="BK83" i="16"/>
  <c r="J84" i="16"/>
  <c r="J58" i="16" s="1"/>
  <c r="J30" i="16"/>
  <c r="AV66" i="1" s="1"/>
  <c r="AT66" i="1" s="1"/>
  <c r="T81" i="17"/>
  <c r="T80" i="17" s="1"/>
  <c r="T80" i="13"/>
  <c r="T79" i="13" s="1"/>
  <c r="F33" i="13"/>
  <c r="BC63" i="1" s="1"/>
  <c r="J80" i="14"/>
  <c r="J58" i="14" s="1"/>
  <c r="BK79" i="14"/>
  <c r="R87" i="15"/>
  <c r="R86" i="15" s="1"/>
  <c r="P83" i="16"/>
  <c r="P82" i="16" s="1"/>
  <c r="AU66" i="1" s="1"/>
  <c r="J82" i="17"/>
  <c r="J58" i="17" s="1"/>
  <c r="BK81" i="17"/>
  <c r="F30" i="17"/>
  <c r="AZ67" i="1" s="1"/>
  <c r="F52" i="14"/>
  <c r="J72" i="14"/>
  <c r="J49" i="15"/>
  <c r="E76" i="15"/>
  <c r="J30" i="15"/>
  <c r="AV65" i="1" s="1"/>
  <c r="AT65" i="1" s="1"/>
  <c r="BK479" i="15"/>
  <c r="J479" i="15" s="1"/>
  <c r="J65" i="15" s="1"/>
  <c r="F31" i="16"/>
  <c r="BA66" i="1" s="1"/>
  <c r="F77" i="17"/>
  <c r="J30" i="17"/>
  <c r="AV67" i="1" s="1"/>
  <c r="AT67" i="1" s="1"/>
  <c r="F31" i="15"/>
  <c r="BA65" i="1" s="1"/>
  <c r="F79" i="16"/>
  <c r="J74" i="17"/>
  <c r="F31" i="17"/>
  <c r="BA67" i="1" s="1"/>
  <c r="F83" i="15"/>
  <c r="J76" i="16"/>
  <c r="F30" i="16"/>
  <c r="AZ66" i="1" s="1"/>
  <c r="E70" i="17"/>
  <c r="W28" i="1" l="1"/>
  <c r="AX51" i="1"/>
  <c r="R88" i="4"/>
  <c r="AW51" i="1"/>
  <c r="AK27" i="1" s="1"/>
  <c r="W27" i="1"/>
  <c r="AY51" i="1"/>
  <c r="W29" i="1"/>
  <c r="AT61" i="1"/>
  <c r="R84" i="10"/>
  <c r="R83" i="10" s="1"/>
  <c r="BK86" i="11"/>
  <c r="J87" i="11"/>
  <c r="J58" i="11" s="1"/>
  <c r="J89" i="9"/>
  <c r="J58" i="9" s="1"/>
  <c r="BK88" i="9"/>
  <c r="AT56" i="1"/>
  <c r="J92" i="5"/>
  <c r="J58" i="5" s="1"/>
  <c r="BK91" i="5"/>
  <c r="J80" i="2"/>
  <c r="J57" i="2" s="1"/>
  <c r="BK79" i="2"/>
  <c r="J79" i="2" s="1"/>
  <c r="AZ51" i="1"/>
  <c r="BK82" i="16"/>
  <c r="J82" i="16" s="1"/>
  <c r="J83" i="16"/>
  <c r="J57" i="16" s="1"/>
  <c r="P88" i="9"/>
  <c r="P87" i="9" s="1"/>
  <c r="AU59" i="1" s="1"/>
  <c r="AU51" i="1" s="1"/>
  <c r="AT57" i="1"/>
  <c r="J619" i="5"/>
  <c r="J70" i="5" s="1"/>
  <c r="BK614" i="5"/>
  <c r="J614" i="5" s="1"/>
  <c r="J67" i="5" s="1"/>
  <c r="J90" i="6"/>
  <c r="J57" i="6" s="1"/>
  <c r="BK89" i="6"/>
  <c r="J89" i="6" s="1"/>
  <c r="BK89" i="4"/>
  <c r="BK80" i="17"/>
  <c r="J80" i="17" s="1"/>
  <c r="J81" i="17"/>
  <c r="J57" i="17" s="1"/>
  <c r="J79" i="14"/>
  <c r="J57" i="14" s="1"/>
  <c r="BK78" i="14"/>
  <c r="J78" i="14" s="1"/>
  <c r="BK86" i="15"/>
  <c r="J86" i="15" s="1"/>
  <c r="J87" i="15"/>
  <c r="J57" i="15" s="1"/>
  <c r="AT63" i="1"/>
  <c r="P90" i="7"/>
  <c r="P89" i="7" s="1"/>
  <c r="AU57" i="1" s="1"/>
  <c r="BK90" i="8"/>
  <c r="J90" i="8" s="1"/>
  <c r="J91" i="8"/>
  <c r="J57" i="8" s="1"/>
  <c r="BK90" i="7"/>
  <c r="J91" i="7"/>
  <c r="J58" i="7" s="1"/>
  <c r="T90" i="6"/>
  <c r="T89" i="6" s="1"/>
  <c r="BK85" i="12"/>
  <c r="J81" i="13"/>
  <c r="J58" i="13" s="1"/>
  <c r="BK80" i="13"/>
  <c r="R86" i="11"/>
  <c r="R85" i="11" s="1"/>
  <c r="P86" i="11"/>
  <c r="P85" i="11" s="1"/>
  <c r="AU61" i="1" s="1"/>
  <c r="J670" i="9"/>
  <c r="J67" i="9" s="1"/>
  <c r="BK667" i="9"/>
  <c r="J667" i="9" s="1"/>
  <c r="J65" i="9" s="1"/>
  <c r="BK84" i="10"/>
  <c r="AT59" i="1"/>
  <c r="R89" i="6"/>
  <c r="J80" i="3"/>
  <c r="J57" i="3" s="1"/>
  <c r="BK79" i="3"/>
  <c r="J79" i="3" s="1"/>
  <c r="J56" i="2" l="1"/>
  <c r="J27" i="2"/>
  <c r="J56" i="8"/>
  <c r="J27" i="8"/>
  <c r="J56" i="17"/>
  <c r="J27" i="17"/>
  <c r="J27" i="14"/>
  <c r="J56" i="14"/>
  <c r="J89" i="4"/>
  <c r="J57" i="4" s="1"/>
  <c r="BK88" i="4"/>
  <c r="J88" i="4" s="1"/>
  <c r="J56" i="16"/>
  <c r="J27" i="16"/>
  <c r="BK90" i="5"/>
  <c r="J90" i="5" s="1"/>
  <c r="J91" i="5"/>
  <c r="J57" i="5" s="1"/>
  <c r="J27" i="3"/>
  <c r="J56" i="3"/>
  <c r="J80" i="13"/>
  <c r="J57" i="13" s="1"/>
  <c r="BK79" i="13"/>
  <c r="J79" i="13" s="1"/>
  <c r="J56" i="15"/>
  <c r="J27" i="15"/>
  <c r="J85" i="12"/>
  <c r="J57" i="12" s="1"/>
  <c r="BK84" i="12"/>
  <c r="J84" i="12" s="1"/>
  <c r="J90" i="7"/>
  <c r="J57" i="7" s="1"/>
  <c r="BK89" i="7"/>
  <c r="J89" i="7" s="1"/>
  <c r="J56" i="6"/>
  <c r="J27" i="6"/>
  <c r="W26" i="1"/>
  <c r="AV51" i="1"/>
  <c r="BK85" i="11"/>
  <c r="J85" i="11" s="1"/>
  <c r="J86" i="11"/>
  <c r="J57" i="11" s="1"/>
  <c r="BK83" i="10"/>
  <c r="J83" i="10" s="1"/>
  <c r="J84" i="10"/>
  <c r="J57" i="10" s="1"/>
  <c r="BK87" i="9"/>
  <c r="J87" i="9" s="1"/>
  <c r="J88" i="9"/>
  <c r="J57" i="9" s="1"/>
  <c r="J36" i="6" l="1"/>
  <c r="AG56" i="1"/>
  <c r="AN56" i="1" s="1"/>
  <c r="J27" i="4"/>
  <c r="J56" i="4"/>
  <c r="J36" i="2"/>
  <c r="AG52" i="1"/>
  <c r="J27" i="11"/>
  <c r="J56" i="11"/>
  <c r="AT51" i="1"/>
  <c r="AK26" i="1"/>
  <c r="J56" i="7"/>
  <c r="J27" i="7"/>
  <c r="AG65" i="1"/>
  <c r="AN65" i="1" s="1"/>
  <c r="J36" i="15"/>
  <c r="AG66" i="1"/>
  <c r="AN66" i="1" s="1"/>
  <c r="J36" i="16"/>
  <c r="AG58" i="1"/>
  <c r="AN58" i="1" s="1"/>
  <c r="J36" i="8"/>
  <c r="J27" i="12"/>
  <c r="J56" i="12"/>
  <c r="J36" i="17"/>
  <c r="AG67" i="1"/>
  <c r="AN67" i="1" s="1"/>
  <c r="J56" i="9"/>
  <c r="J27" i="9"/>
  <c r="J56" i="5"/>
  <c r="J27" i="5"/>
  <c r="J56" i="10"/>
  <c r="J27" i="10"/>
  <c r="J36" i="3"/>
  <c r="AG53" i="1"/>
  <c r="AN53" i="1" s="1"/>
  <c r="AG64" i="1"/>
  <c r="AN64" i="1" s="1"/>
  <c r="J36" i="14"/>
  <c r="J56" i="13"/>
  <c r="J27" i="13"/>
  <c r="AN52" i="1" l="1"/>
  <c r="AG60" i="1"/>
  <c r="AN60" i="1" s="1"/>
  <c r="J36" i="10"/>
  <c r="J36" i="9"/>
  <c r="AG59" i="1"/>
  <c r="AN59" i="1" s="1"/>
  <c r="AG57" i="1"/>
  <c r="AN57" i="1" s="1"/>
  <c r="J36" i="7"/>
  <c r="AG62" i="1"/>
  <c r="AN62" i="1" s="1"/>
  <c r="J36" i="12"/>
  <c r="AG61" i="1"/>
  <c r="AN61" i="1" s="1"/>
  <c r="J36" i="11"/>
  <c r="AG54" i="1"/>
  <c r="AN54" i="1" s="1"/>
  <c r="J36" i="4"/>
  <c r="AG63" i="1"/>
  <c r="AN63" i="1" s="1"/>
  <c r="J36" i="13"/>
  <c r="J36" i="5"/>
  <c r="AG55" i="1"/>
  <c r="AN55" i="1" s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<sst xmlns="http://schemas.openxmlformats.org/spreadsheetml/2006/main" count="80417" uniqueCount="6069">
  <si>
    <t>Export VZ</t>
  </si>
  <si>
    <t>List obsahuje:</t>
  </si>
  <si>
    <t>3.0</t>
  </si>
  <si>
    <t>ZAMOK</t>
  </si>
  <si>
    <t>False</t>
  </si>
  <si>
    <t>{56b5e0c2-b31f-4d56-bc3a-94e331d21dfa}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</si>
  <si>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</si>
  <si>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</si>
  <si>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</si>
  <si>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</si>
  <si>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</si>
  <si>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</si>
  <si>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</si>
  <si>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</si>
  <si>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CITY042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</si>
  <si>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</si>
  <si>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</si>
  <si>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II/115 Černošice, rekonstrukce silnice</t>
  </si>
  <si>
    <t>KSO:</t>
  </si>
  <si>
    <t/>
  </si>
  <si>
    <t>CC-CZ:</t>
  </si>
  <si>
    <t>Místo:</t>
  </si>
  <si>
    <t>Černošice</t>
  </si>
  <si>
    <t>Datum:</t>
  </si>
  <si>
    <t>1.3.2016</t>
  </si>
  <si>
    <t>Zadavatel:</t>
  </si>
  <si>
    <t>IČ:</t>
  </si>
  <si>
    <t>70891095</t>
  </si>
  <si>
    <t>Středočeský kraj, Zborovská 11, Praha 5</t>
  </si>
  <si>
    <t>DIČ:</t>
  </si>
  <si>
    <t>Uchazeč:</t>
  </si>
  <si>
    <t>Vyplň údaj</t>
  </si>
  <si>
    <t>Projektant:</t>
  </si>
  <si>
    <t>47307218</t>
  </si>
  <si>
    <t>AF-CityPlan s.r.o.,Magistrů 1275/13, 14000 Praha 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</si>
  <si>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</si>
  <si>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</si>
  <si>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</si>
  <si>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</si>
  <si>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</si>
  <si>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</si>
  <si>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</si>
  <si>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</si>
  <si>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</si>
  <si>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</si>
  <si>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</si>
  <si>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</si>
  <si>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</si>
  <si>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</si>
  <si>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</si>
  <si>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</si>
  <si>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</si>
  <si>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</si>
  <si>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</si>
  <si>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</si>
  <si>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</si>
  <si>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</si>
  <si>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</si>
  <si>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</si>
  <si>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</si>
  <si>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</si>
  <si>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</si>
  <si>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</si>
  <si>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</si>
  <si>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</si>
  <si>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</si>
  <si>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</si>
  <si>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</si>
  <si>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</si>
  <si>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</si>
  <si>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</si>
  <si>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</si>
  <si>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</si>
  <si>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</si>
  <si>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</si>
  <si>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CITY042-01</t>
  </si>
  <si>
    <t>SO 001 - Příprava území</t>
  </si>
  <si>
    <t>STA</t>
  </si>
  <si>
    <t>1</t>
  </si>
  <si>
    <t>{c07f5244-2cbb-40ec-8551-c47336e3c8a0}</t>
  </si>
  <si>
    <t>822 23 75</t>
  </si>
  <si>
    <t>2</t>
  </si>
  <si>
    <t>CITY042-02</t>
  </si>
  <si>
    <t>SO 002 - Odstranění dřevin</t>
  </si>
  <si>
    <t>{701300fd-056a-4345-a224-c7839671c0fd}</t>
  </si>
  <si>
    <t>CITY042-03</t>
  </si>
  <si>
    <t>SO 101 - Rekonstrukce komunikace MO 8,0/50, úsek žel.přejezd-ul.Karlštejnská, km 0,0-0,167</t>
  </si>
  <si>
    <t>{b7cd714e-05ae-49d0-b7f2-dcf4a9fb45d5}</t>
  </si>
  <si>
    <t>CITY042-04</t>
  </si>
  <si>
    <t>SO 102 - Rekonstrukce komunikace MO 8,0/50, úsek ul.Karlštejnská-ul.Riegerova, km 0,167-0,345</t>
  </si>
  <si>
    <t>{37a98e2d-2a98-40be-bda6-db2c8c789f47}</t>
  </si>
  <si>
    <t>CITY042-05</t>
  </si>
  <si>
    <t>SO 103 - Rekonstrukce komunikace MO 8,0/50, úsek ul.Riegerova-ul.Jihlavská, km 0,345-0,900</t>
  </si>
  <si>
    <t>{1dbbde55-8577-49f4-a909-8b1896c77a5f}</t>
  </si>
  <si>
    <t>CITY042-06</t>
  </si>
  <si>
    <t>SO 104 - Rekonstrukce komunikace MO 8,0/50, úsek ul. Jihlavská-ul.Tyršova, km 0,900-1,413</t>
  </si>
  <si>
    <t>{78e0e857-2d19-451f-99cb-238ff147e846}</t>
  </si>
  <si>
    <t>CITY042-07</t>
  </si>
  <si>
    <t>SO 105 - Rekonstrukce komunikace MO 8,0/50, úsek ul.Tyršova-ul.Slunečná, km 1,413-2,080</t>
  </si>
  <si>
    <t>{1bfd171e-8f34-493c-a9a2-f02258944047}</t>
  </si>
  <si>
    <t>CITY042-08</t>
  </si>
  <si>
    <t>SO 106 - Rekonstrukce komunikace MO 8,0/50, úsek ul.Slunečná-ul.V Habřinách, km 2,080-2,600</t>
  </si>
  <si>
    <t>{99d0f94d-a378-4b3d-a828-af5363da10c6}</t>
  </si>
  <si>
    <t>CITY042-09</t>
  </si>
  <si>
    <t>SO 107 - Rekonstrukce komunikace MO 8,0/50, úsek ul.V Habřinách-sjezd do Dobřichovic, km 2,600-3,423</t>
  </si>
  <si>
    <t>{8c787e50-656c-4966-9c90-d75fdeefa068}</t>
  </si>
  <si>
    <t>CITY042-10</t>
  </si>
  <si>
    <t>SO 301 - Dešťová kanalizace</t>
  </si>
  <si>
    <t>{fe3b1a61-9967-48af-89fd-665eb08b4804}</t>
  </si>
  <si>
    <t>827 21 15</t>
  </si>
  <si>
    <t>CITY042-11</t>
  </si>
  <si>
    <t>SO 302 - Přeložka vodovodu</t>
  </si>
  <si>
    <t>{e67bc1b7-f07c-4e92-9d58-5ee77dae61d7}</t>
  </si>
  <si>
    <t>827 13 12</t>
  </si>
  <si>
    <t>CITY042-12</t>
  </si>
  <si>
    <t>SO 410 - Přeložka veřejného osvětlení a osvětlení přechodů</t>
  </si>
  <si>
    <t>{b5608c81-13dd-4c65-9a24-955a4ac57522}</t>
  </si>
  <si>
    <t>828 75 15</t>
  </si>
  <si>
    <t>CITY042-13</t>
  </si>
  <si>
    <t>SO 411 - Přeložka nadzemního vedení NN</t>
  </si>
  <si>
    <t>{762673bd-de81-4760-ae15-c326a2a824cd}</t>
  </si>
  <si>
    <t>828 13 42</t>
  </si>
  <si>
    <t>CITY042-14</t>
  </si>
  <si>
    <t>SO 701 - Novostavba zárubních zdí</t>
  </si>
  <si>
    <t>{5e7d36f1-9df5-43b2-9690-2338b25e061e}</t>
  </si>
  <si>
    <t>815 42 41</t>
  </si>
  <si>
    <t>CITY042-15</t>
  </si>
  <si>
    <t>DIO - dopravně inženýrské opatření</t>
  </si>
  <si>
    <t>{b9bb314e-2f55-4af4-a2df-b7cee74ab29a}</t>
  </si>
  <si>
    <t>CITY042-16</t>
  </si>
  <si>
    <t>Vedlejší rozpočtové náklady</t>
  </si>
  <si>
    <t>{a87e6c43-27b7-4939-a10e-9bb5fec4253b}</t>
  </si>
  <si>
    <t>Zpět na list:</t>
  </si>
  <si>
    <t>KRYCÍ LIST SOUPISU</t>
  </si>
  <si>
    <t>Objekt:</t>
  </si>
  <si>
    <t>CITY042-01 - SO 001 -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</si>
  <si>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</si>
  <si>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</si>
  <si>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</si>
  <si>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</si>
  <si>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</si>
  <si>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</si>
  <si>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</si>
  <si>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</si>
  <si>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</si>
  <si>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</si>
  <si>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</si>
  <si>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</si>
  <si>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</si>
  <si>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</si>
  <si>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</si>
  <si>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</si>
  <si>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</si>
  <si>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</si>
  <si>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</si>
  <si>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</si>
  <si>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</si>
  <si>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</si>
  <si>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</si>
  <si>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</si>
  <si>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</si>
  <si>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</si>
  <si>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</si>
  <si>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119002121</t>
  </si>
  <si>
    <t>Pomocné konstrukce při zabezpečení výkopů přechodovou lávkou l do 2 m včetně zábradlí zřízení</t>
  </si>
  <si>
    <t>kus</t>
  </si>
  <si>
    <t>CS ÚRS 2016 01</t>
  </si>
  <si>
    <t>4</t>
  </si>
  <si>
    <t>-927787978</t>
  </si>
  <si>
    <t>VV</t>
  </si>
  <si>
    <t>"přechody přes stavbu pro chodce lávka 8m"</t>
  </si>
  <si>
    <t>"so 101"</t>
  </si>
  <si>
    <t>4*7</t>
  </si>
  <si>
    <t>"so 102"</t>
  </si>
  <si>
    <t>"so 103"</t>
  </si>
  <si>
    <t>4*9</t>
  </si>
  <si>
    <t>"so 104"</t>
  </si>
  <si>
    <t>4*17</t>
  </si>
  <si>
    <t>"so 105"</t>
  </si>
  <si>
    <t>4*18</t>
  </si>
  <si>
    <t>"so 106"</t>
  </si>
  <si>
    <t>4*8</t>
  </si>
  <si>
    <t>Součet</t>
  </si>
  <si>
    <t>119002122</t>
  </si>
  <si>
    <t>Pomocné konstrukce při zabezpečení výkopů přechodovou lávkou l do 2 m včetně zábradlí odstranění</t>
  </si>
  <si>
    <t>-2019686424</t>
  </si>
  <si>
    <t>3</t>
  </si>
  <si>
    <t>119003111</t>
  </si>
  <si>
    <t>Pomocné konstrukce při zabezpečení výkopů  mobilní plotovou zábranou výšky do 1,1 m zřízení</t>
  </si>
  <si>
    <t>m</t>
  </si>
  <si>
    <t>7330047</t>
  </si>
  <si>
    <t>"plotová zábrana pohyb chodců"</t>
  </si>
  <si>
    <t>195,0+42,0+33,0</t>
  </si>
  <si>
    <t>176,0+187,0</t>
  </si>
  <si>
    <t>194,0+241,0+100,0+79,0+10,0</t>
  </si>
  <si>
    <t>262,0+271,0+256,0+145,0</t>
  </si>
  <si>
    <t>220,0+213,0+460,0+188,0+180,0</t>
  </si>
  <si>
    <t>62,0+59,0+458,0</t>
  </si>
  <si>
    <t>119003112</t>
  </si>
  <si>
    <t>Pomocné konstrukce při zabezpečení výkopů mobilní plotovou zábranou výšky do 1,1 m odstranění</t>
  </si>
  <si>
    <t>674158238</t>
  </si>
  <si>
    <t>5</t>
  </si>
  <si>
    <t>119003131</t>
  </si>
  <si>
    <t>Pomocné konstrukce při zabezpečení výkopů výstražnou páskou zřízení, včetně dodávky výstražné pásky</t>
  </si>
  <si>
    <t>-913285195</t>
  </si>
  <si>
    <t>6</t>
  </si>
  <si>
    <t>119003132</t>
  </si>
  <si>
    <t>Pomocné konstrukce při zabezpečení výkopů výstražnou páskou odstranění</t>
  </si>
  <si>
    <t>-1622279504</t>
  </si>
  <si>
    <t>7</t>
  </si>
  <si>
    <t>121101101</t>
  </si>
  <si>
    <t>Sejmutí ornice s přemístěním na vzdálenost do 50 m</t>
  </si>
  <si>
    <t>m3</t>
  </si>
  <si>
    <t>2056407961</t>
  </si>
  <si>
    <t>"sejmutí SO 105"</t>
  </si>
  <si>
    <t>"u palisády"</t>
  </si>
  <si>
    <t>39,2*0,1</t>
  </si>
  <si>
    <t>"příkop"</t>
  </si>
  <si>
    <t>16,1*1,37*0,1</t>
  </si>
  <si>
    <t>34,6*1,37*0,1</t>
  </si>
  <si>
    <t>10,41*(1,37+1,44)/2*0,1</t>
  </si>
  <si>
    <t>42,6*(1,37+1,44)/2*0,1</t>
  </si>
  <si>
    <t>5,25*1,44*0,1</t>
  </si>
  <si>
    <t>32,0*1,44*0,1</t>
  </si>
  <si>
    <t>23,5*(1,44+1,45)/2*0,1</t>
  </si>
  <si>
    <t>34,45*(1,44+1,45)/2*0,1</t>
  </si>
  <si>
    <t>13,34*1,45*0,1</t>
  </si>
  <si>
    <t>26,95*2,33*0,1</t>
  </si>
  <si>
    <t>27,7*2,33*0,1</t>
  </si>
  <si>
    <t>41,5*2,33*0,1</t>
  </si>
  <si>
    <t>14,4*2,33*0,1</t>
  </si>
  <si>
    <t>40,0*0,5*0,1</t>
  </si>
  <si>
    <t>"rozšíření"</t>
  </si>
  <si>
    <t>98,3*0,1</t>
  </si>
  <si>
    <t>Mezisoučet</t>
  </si>
  <si>
    <t>8</t>
  </si>
  <si>
    <t>162501102</t>
  </si>
  <si>
    <t>Vodorovné přemístění do 3000 m výkopku/sypaniny z horniny tř. 1 až 4</t>
  </si>
  <si>
    <t>-1823492659</t>
  </si>
  <si>
    <t>"odvoz ornice mezideponie"</t>
  </si>
  <si>
    <t>71,574</t>
  </si>
  <si>
    <t>9</t>
  </si>
  <si>
    <t>171201201</t>
  </si>
  <si>
    <t>Uložení sypaniny na skládky</t>
  </si>
  <si>
    <t>1211402902</t>
  </si>
  <si>
    <t>10</t>
  </si>
  <si>
    <t>184807111</t>
  </si>
  <si>
    <t>Zřízení ochrany stromu bedněním</t>
  </si>
  <si>
    <t>m2</t>
  </si>
  <si>
    <t>1895620558</t>
  </si>
  <si>
    <t>"stromy so 105"</t>
  </si>
  <si>
    <t>1,0*2,0*4*21</t>
  </si>
  <si>
    <t>2,0*2,0*4*1</t>
  </si>
  <si>
    <t>"keře"</t>
  </si>
  <si>
    <t>(10,0+1,0)*2*1,0</t>
  </si>
  <si>
    <t>(5,0+1,0)*2*1,0</t>
  </si>
  <si>
    <t>11</t>
  </si>
  <si>
    <t>184807112</t>
  </si>
  <si>
    <t>Odstranění ochrany stromu bedněním</t>
  </si>
  <si>
    <t>1051163785</t>
  </si>
  <si>
    <t>998</t>
  </si>
  <si>
    <t>Přesun hmot</t>
  </si>
  <si>
    <t>12</t>
  </si>
  <si>
    <t>998225111</t>
  </si>
  <si>
    <t>Přesun hmot pro pozemní komunikace s krytem z kamene, monolitickým betonovým nebo živičným</t>
  </si>
  <si>
    <t>t</t>
  </si>
  <si>
    <t>-1827811366</t>
  </si>
  <si>
    <t>CITY042-02 - SO 002 - Odstranění dřevin</t>
  </si>
  <si>
    <t>111201101</t>
  </si>
  <si>
    <t>Odstranění křovin a stromů průměru kmene do 100 mm i s kořeny z celkové plochy do 1000 m2</t>
  </si>
  <si>
    <t>990172895</t>
  </si>
  <si>
    <t>"úsek so 105"</t>
  </si>
  <si>
    <t>1,0+1,0+1,0+6,0+1,0+78,0+1,0+2,0+1,0+1,0+1,0+1,0+5,0+4,0</t>
  </si>
  <si>
    <t>"úsek so 107"</t>
  </si>
  <si>
    <t>38,0+171,0+6,0+361,0</t>
  </si>
  <si>
    <t>112101101</t>
  </si>
  <si>
    <t>Kácení stromů listnatých D kmene do 300 mm</t>
  </si>
  <si>
    <t>-1095824214</t>
  </si>
  <si>
    <t>112101102</t>
  </si>
  <si>
    <t>Kácení stromů listnatých D kmene do 500 mm</t>
  </si>
  <si>
    <t>-336546883</t>
  </si>
  <si>
    <t>112101121</t>
  </si>
  <si>
    <t>Kácení stromů jehličnatých D kmene do 300 mm</t>
  </si>
  <si>
    <t>-1658354504</t>
  </si>
  <si>
    <t>112201101</t>
  </si>
  <si>
    <t>Odstranění pařezů D do 300 mm</t>
  </si>
  <si>
    <t>789206926</t>
  </si>
  <si>
    <t>112201102</t>
  </si>
  <si>
    <t>Odstranění pařezů D do 500 mm</t>
  </si>
  <si>
    <t>-949331041</t>
  </si>
  <si>
    <t>162201455</t>
  </si>
  <si>
    <t>Vodorovné přemístění větví stromů listnatých do 3 km D kmene do 300 mm</t>
  </si>
  <si>
    <t>1716317334</t>
  </si>
  <si>
    <t>162201456</t>
  </si>
  <si>
    <t>Vodorovné přemístění větví stromů listnatých do 3 km D kmene do 500 mm</t>
  </si>
  <si>
    <t>-2094761930</t>
  </si>
  <si>
    <t>162201461</t>
  </si>
  <si>
    <t>Vodorovné přemístění větví stromů jehličnatých do 3 km D kmene do 300 mm</t>
  </si>
  <si>
    <t>1743238253</t>
  </si>
  <si>
    <t>162201465</t>
  </si>
  <si>
    <t>Vodorovné přemístění kmenů stromů listnatých do 3 km D kmene do 300 mm</t>
  </si>
  <si>
    <t>-229532509</t>
  </si>
  <si>
    <t>162201466</t>
  </si>
  <si>
    <t>Vodorovné přemístění kmenů stromů listnatých do 3 km D kmene do 500 mm</t>
  </si>
  <si>
    <t>1563404583</t>
  </si>
  <si>
    <t>162201471</t>
  </si>
  <si>
    <t>Vodorovné přemístění kmenů stromů jehličnatých do 3 km D kmene do 300 mm</t>
  </si>
  <si>
    <t>411589811</t>
  </si>
  <si>
    <t>13</t>
  </si>
  <si>
    <t>162201475</t>
  </si>
  <si>
    <t>Vodorovné přemístění pařezů do 3 km D do 300 mm</t>
  </si>
  <si>
    <t>163396294</t>
  </si>
  <si>
    <t>14</t>
  </si>
  <si>
    <t>162201476</t>
  </si>
  <si>
    <t>Vodorovné přemístění pařezů do 3 km D do 500 mm</t>
  </si>
  <si>
    <t>-809590541</t>
  </si>
  <si>
    <t>162301501</t>
  </si>
  <si>
    <t>Vodorovné přemístění křovin do 5 km D kmene do 100 mm</t>
  </si>
  <si>
    <t>1048781365</t>
  </si>
  <si>
    <t>16</t>
  </si>
  <si>
    <t>998231311</t>
  </si>
  <si>
    <t>Přesun hmot pro sadovnické a krajinářské úpravy vodorovně do 5000 m</t>
  </si>
  <si>
    <t>1962037820</t>
  </si>
  <si>
    <t>CITY042-03 - SO 101 - Rekonstrukce komunikace MO 8,0/50, úsek žel.přejezd-ul.Karlštejnská, km 0,0-0,167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</si>
  <si>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</si>
  <si>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</si>
  <si>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</si>
  <si>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</si>
  <si>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</si>
  <si>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</si>
  <si>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M - Práce a dodávky M</t>
  </si>
  <si>
    <t xml:space="preserve">    22-M - Montáže oznam. a zabezp. zařízení</t>
  </si>
  <si>
    <t xml:space="preserve">    46-M - Zemní práce při extr.mont.pracích</t>
  </si>
  <si>
    <t>113106125</t>
  </si>
  <si>
    <t>Rozebrání dlažeb komunikací pro pěší ze zámkových dlaždic pro další použití</t>
  </si>
  <si>
    <t>2054518288</t>
  </si>
  <si>
    <t>"přeložení kolem obrub do karlštejn 10"</t>
  </si>
  <si>
    <t>18,75*0,5</t>
  </si>
  <si>
    <t>"přeložení napojení červená"</t>
  </si>
  <si>
    <t>53,55*0,5</t>
  </si>
  <si>
    <t>"přeložení napojení kost"</t>
  </si>
  <si>
    <t>22,0*0,5</t>
  </si>
  <si>
    <t>"položení kolen obrub červená"</t>
  </si>
  <si>
    <t>34,15*0,5</t>
  </si>
  <si>
    <t>2,0*0,5</t>
  </si>
  <si>
    <t>5,5*0,5</t>
  </si>
  <si>
    <t>8,25*0,5</t>
  </si>
  <si>
    <t>"přeložení kolem obrub kost"</t>
  </si>
  <si>
    <t>84,55*0,5</t>
  </si>
  <si>
    <t>113106521</t>
  </si>
  <si>
    <t>Rozebrání dlažeb vozovek pl přes 200 m2 z drobných kostek do lože z kameniva</t>
  </si>
  <si>
    <t>-1155323983</t>
  </si>
  <si>
    <t>"komunikace"</t>
  </si>
  <si>
    <t>709,12+574,01+93,62</t>
  </si>
  <si>
    <t>"pod novým chodníkem"</t>
  </si>
  <si>
    <t>59,18</t>
  </si>
  <si>
    <t>"napoj ulice"</t>
  </si>
  <si>
    <t>-(11,7+6,85)*0,4</t>
  </si>
  <si>
    <t>113107227</t>
  </si>
  <si>
    <t>Odstranění podkladu pl přes 200 m2 z kameniva drceného se štětem tl 300 mm</t>
  </si>
  <si>
    <t>-1953280031</t>
  </si>
  <si>
    <t>113107242</t>
  </si>
  <si>
    <t>Odstranění podkladu pl přes 200 m2 živičných tl 100 mm</t>
  </si>
  <si>
    <t>236661162</t>
  </si>
  <si>
    <t>113154112</t>
  </si>
  <si>
    <t>Frézování živičného krytu tl 40 mm pruh š 0,5 m pl do 500 m2 bez překážek v trase</t>
  </si>
  <si>
    <t>-739010132</t>
  </si>
  <si>
    <t>(11,7+6,85)*0,4</t>
  </si>
  <si>
    <t>113154114</t>
  </si>
  <si>
    <t>Frézování živičného krytu tl 100 mm pruh š 0,5 m pl do 500 m2 bez překážek v trase</t>
  </si>
  <si>
    <t>-1486882696</t>
  </si>
  <si>
    <t>(11,7+6,85)*0,2</t>
  </si>
  <si>
    <t>113154122</t>
  </si>
  <si>
    <t>Frézování živičného krytu tl 40 mm pruh š 1 m pl do 500 m2 bez překážek v trase</t>
  </si>
  <si>
    <t>-878626961</t>
  </si>
  <si>
    <t>"most"</t>
  </si>
  <si>
    <t>51,84</t>
  </si>
  <si>
    <t>113201111</t>
  </si>
  <si>
    <t>Vytrhání obrub chodníkových ležatých</t>
  </si>
  <si>
    <t>1884463755</t>
  </si>
  <si>
    <t>"do suti"</t>
  </si>
  <si>
    <t>4,0+3,0+6,0</t>
  </si>
  <si>
    <t>113202111</t>
  </si>
  <si>
    <t>Vytrhání obrub krajníků obrubníků stojatých</t>
  </si>
  <si>
    <t>-178711314</t>
  </si>
  <si>
    <t>59,1+1,9+21,65+34,25+2,34</t>
  </si>
  <si>
    <t>18,75</t>
  </si>
  <si>
    <t>(8,25+84,55-4,0-3,0-6,0)*0,5</t>
  </si>
  <si>
    <t>113202112</t>
  </si>
  <si>
    <t>Vytrhání obrub krajníků obrubníků stojatých pro další použití</t>
  </si>
  <si>
    <t>20021556</t>
  </si>
  <si>
    <t>"pro další použití 50%"</t>
  </si>
  <si>
    <t>115101201</t>
  </si>
  <si>
    <t>Čerpání vody na dopravní výšku do 10 m průměrný přítok do 500 l/min</t>
  </si>
  <si>
    <t>hod</t>
  </si>
  <si>
    <t>533934161</t>
  </si>
  <si>
    <t>8,0*5*5</t>
  </si>
  <si>
    <t>115101301</t>
  </si>
  <si>
    <t>Pohotovost čerpací soupravy pro dopravní výšku do 10 m přítok do 500 l/min</t>
  </si>
  <si>
    <t>den</t>
  </si>
  <si>
    <t>-23930953</t>
  </si>
  <si>
    <t>119001412</t>
  </si>
  <si>
    <t>Dočasné zajištění potrubí betonového, ŽB nebo kameninového DN do 500</t>
  </si>
  <si>
    <t>1158324700</t>
  </si>
  <si>
    <t>0,8</t>
  </si>
  <si>
    <t>119001421</t>
  </si>
  <si>
    <t>Dočasné zajištění kabelů a kabelových tratí ze 3 volně ložených kabelů</t>
  </si>
  <si>
    <t>1174337640</t>
  </si>
  <si>
    <t>120001101</t>
  </si>
  <si>
    <t>Příplatek za ztížení vykopávky v blízkosti podzemního vedení</t>
  </si>
  <si>
    <t>-1850372028</t>
  </si>
  <si>
    <t>8,0*1,0*0,5</t>
  </si>
  <si>
    <t>122202202</t>
  </si>
  <si>
    <t>Odkopávky a prokopávky nezapažené pro silnice objemu do 1000 m3 v hornině tř. 3</t>
  </si>
  <si>
    <t>-804579054</t>
  </si>
  <si>
    <t>"sjezd recyklát"</t>
  </si>
  <si>
    <t>19,48*0,25</t>
  </si>
  <si>
    <t>"rozšíření chodníku"</t>
  </si>
  <si>
    <t>-59,18*0,07</t>
  </si>
  <si>
    <t>1376,75*0,07</t>
  </si>
  <si>
    <t>"rozšíření pod obrubníky"</t>
  </si>
  <si>
    <t>80,84*0,57</t>
  </si>
  <si>
    <t>-(11,7+6,85)*0,4*0,07</t>
  </si>
  <si>
    <t>"parkoviště"</t>
  </si>
  <si>
    <t>52,94*0,05</t>
  </si>
  <si>
    <t>"zářez"</t>
  </si>
  <si>
    <t>15,5*0,85*0,85*0,5</t>
  </si>
  <si>
    <t>"aktivní zóna"</t>
  </si>
  <si>
    <t>1246,8*0,3</t>
  </si>
  <si>
    <t>17</t>
  </si>
  <si>
    <t>122202209</t>
  </si>
  <si>
    <t>Příplatek k odkopávkám a prokopávkám pro silnice v hornině tř. 3 za lepivost</t>
  </si>
  <si>
    <t>828921806</t>
  </si>
  <si>
    <t>18</t>
  </si>
  <si>
    <t>130001101</t>
  </si>
  <si>
    <t>1687967000</t>
  </si>
  <si>
    <t>1,0*1,5*0,8*2</t>
  </si>
  <si>
    <t>19</t>
  </si>
  <si>
    <t>132201101</t>
  </si>
  <si>
    <t>Hloubení rýh š do 600 mm v hornině tř. 3 objemu do 100 m3</t>
  </si>
  <si>
    <t>1421552034</t>
  </si>
  <si>
    <t>"drenáž"</t>
  </si>
  <si>
    <t>204,25*(0,4+0,5)/2*0,5</t>
  </si>
  <si>
    <t>20</t>
  </si>
  <si>
    <t>132201109</t>
  </si>
  <si>
    <t>Příplatek za lepivost k hloubení rýh š do 600 mm v hornině tř. 3</t>
  </si>
  <si>
    <t>-892717589</t>
  </si>
  <si>
    <t>132201201</t>
  </si>
  <si>
    <t>Hloubení rýh š do 2000 mm v hornině tř. 3 objemu do 100 m3</t>
  </si>
  <si>
    <t>-1437164270</t>
  </si>
  <si>
    <t>"přípoj vpusti od V1-V5"</t>
  </si>
  <si>
    <t>14,52*0,8*(1,03+1,93)/2</t>
  </si>
  <si>
    <t>15,9*0,8*(1,03+4,61)/2</t>
  </si>
  <si>
    <t>9,14*0,8*(1,03+3,24)/2</t>
  </si>
  <si>
    <t>3,07*0,8*(1,03+3,44)/2</t>
  </si>
  <si>
    <t>2,61*0,8*(1,03+2,71)/2</t>
  </si>
  <si>
    <t>22</t>
  </si>
  <si>
    <t>132201209</t>
  </si>
  <si>
    <t>Příplatek za lepivost k hloubení rýh š do 2000 mm v hornině tř. 3</t>
  </si>
  <si>
    <t>301416999</t>
  </si>
  <si>
    <t>23</t>
  </si>
  <si>
    <t>133201101</t>
  </si>
  <si>
    <t>Hloubení šachet v hornině tř. 3 objemu do 100 m3</t>
  </si>
  <si>
    <t>1442125099</t>
  </si>
  <si>
    <t>"zábradlí"</t>
  </si>
  <si>
    <t>(17+6+8+8+18+14)*0,06</t>
  </si>
  <si>
    <t>"značky"</t>
  </si>
  <si>
    <t>0,05*9</t>
  </si>
  <si>
    <t>24</t>
  </si>
  <si>
    <t>133201109</t>
  </si>
  <si>
    <t>Příplatek za lepivost u hloubení šachet v hornině tř. 3</t>
  </si>
  <si>
    <t>-1223889603</t>
  </si>
  <si>
    <t>25</t>
  </si>
  <si>
    <t>151101101</t>
  </si>
  <si>
    <t>Zřízení příložného pažení a rozepření stěn rýh hl do 2 m</t>
  </si>
  <si>
    <t>-565421921</t>
  </si>
  <si>
    <t>14,52*(1,03+1,93)/2*2</t>
  </si>
  <si>
    <t>2,61*(1,03+2,71)/2*2</t>
  </si>
  <si>
    <t>1,03*0,8</t>
  </si>
  <si>
    <t>(1,93+2,71)/2*0,8</t>
  </si>
  <si>
    <t>26</t>
  </si>
  <si>
    <t>151101102</t>
  </si>
  <si>
    <t>Zřízení příložného pažení a rozepření stěn rýh hl do 4 m</t>
  </si>
  <si>
    <t>18672421</t>
  </si>
  <si>
    <t>15,9*(1,03+4,61)/2*2</t>
  </si>
  <si>
    <t>9,14*(1,03+3,24)/2*2</t>
  </si>
  <si>
    <t>3,07*(1,03+3,44)/2*2</t>
  </si>
  <si>
    <t>0,8*1,03*4</t>
  </si>
  <si>
    <t>(4,61+3,24+3,44)*0,8</t>
  </si>
  <si>
    <t>27</t>
  </si>
  <si>
    <t>151101111</t>
  </si>
  <si>
    <t>Odstranění příložného pažení a rozepření stěn rýh hl do 2 m</t>
  </si>
  <si>
    <t>1286319782</t>
  </si>
  <si>
    <t>28</t>
  </si>
  <si>
    <t>151101112</t>
  </si>
  <si>
    <t>Odstranění příložného pažení a rozepření stěn rýh hl do 4 m</t>
  </si>
  <si>
    <t>-1045477431</t>
  </si>
  <si>
    <t>29</t>
  </si>
  <si>
    <t>161101101</t>
  </si>
  <si>
    <t>Svislé přemístění výkopku z horniny tř. 1 až 4 hl výkopu do 2,5 m</t>
  </si>
  <si>
    <t>-2072724276</t>
  </si>
  <si>
    <t>30</t>
  </si>
  <si>
    <t>161101102</t>
  </si>
  <si>
    <t>Svislé přemístění výkopku z horniny tř. 1 až 4 hl výkopu do 4 m</t>
  </si>
  <si>
    <t>-1932974576</t>
  </si>
  <si>
    <t>31</t>
  </si>
  <si>
    <t>162701105</t>
  </si>
  <si>
    <t>Vodorovné přemístění do 10000 m výkopku/sypaniny z horniny tř. 1 až 4</t>
  </si>
  <si>
    <t>-1036156851</t>
  </si>
  <si>
    <t>524,946+45,956+78,067+4,71</t>
  </si>
  <si>
    <t>32</t>
  </si>
  <si>
    <t>162701109</t>
  </si>
  <si>
    <t>Příplatek k vodorovnému přemístění výkopku/sypaniny z horniny tř. 1 až 4 ZKD 1000 m přes 10000 m</t>
  </si>
  <si>
    <t>1639808429</t>
  </si>
  <si>
    <t>524,946*10</t>
  </si>
  <si>
    <t>33</t>
  </si>
  <si>
    <t>162701155</t>
  </si>
  <si>
    <t>Vodorovné přemístění do 10000 m výkopku/sypaniny z horniny tř. 5 až 7</t>
  </si>
  <si>
    <t>-866238035</t>
  </si>
  <si>
    <t>1,0</t>
  </si>
  <si>
    <t>34</t>
  </si>
  <si>
    <t>162701159</t>
  </si>
  <si>
    <t>Příplatek k vodorovnému přemístění výkopku/sypaniny z horniny tř. 5 až 7 ZKD 1000 m přes 10000 m</t>
  </si>
  <si>
    <t>-586534538</t>
  </si>
  <si>
    <t>1,0*10</t>
  </si>
  <si>
    <t>35</t>
  </si>
  <si>
    <t>171151101</t>
  </si>
  <si>
    <t>Hutnění boků násypů pro jakýkoliv sklon a míru zhutnění svahu</t>
  </si>
  <si>
    <t>402233622</t>
  </si>
  <si>
    <t>"násyp"</t>
  </si>
  <si>
    <t>2,07+3,37+6,88</t>
  </si>
  <si>
    <t>36</t>
  </si>
  <si>
    <t>171201211</t>
  </si>
  <si>
    <t>Poplatek za uložení odpadu ze sypaniny na skládce (skládkovné)</t>
  </si>
  <si>
    <t>520381241</t>
  </si>
  <si>
    <t>653,679*1,8</t>
  </si>
  <si>
    <t>1,0*1,8</t>
  </si>
  <si>
    <t>37</t>
  </si>
  <si>
    <t>174101101</t>
  </si>
  <si>
    <t>Zásyp jam, šachet rýh nebo kolem objektů sypaninou se zhutněním</t>
  </si>
  <si>
    <t>328897384</t>
  </si>
  <si>
    <t>78,067</t>
  </si>
  <si>
    <t>-3,62</t>
  </si>
  <si>
    <t>-14,476</t>
  </si>
  <si>
    <t>-3,14*0,225*0,225*1,03*5</t>
  </si>
  <si>
    <t>"zásyp vybouraných vpustí"</t>
  </si>
  <si>
    <t>3,14*0,25*0,25*1,05*4</t>
  </si>
  <si>
    <t>38</t>
  </si>
  <si>
    <t>M</t>
  </si>
  <si>
    <t>103715099</t>
  </si>
  <si>
    <t>zemina pro násypy a zásypy, nakupovaná</t>
  </si>
  <si>
    <t>752015846</t>
  </si>
  <si>
    <t>39</t>
  </si>
  <si>
    <t>175111101</t>
  </si>
  <si>
    <t>Obsypání potrubí ručně sypaninou bez prohození, uloženou do 3 m</t>
  </si>
  <si>
    <t>667013221</t>
  </si>
  <si>
    <t>14,52*0,8*0,4</t>
  </si>
  <si>
    <t>15,9*0,8*0,4</t>
  </si>
  <si>
    <t>9,14*0,8*0,4</t>
  </si>
  <si>
    <t>3,07*0,8*0,4</t>
  </si>
  <si>
    <t>2,61*0,8*0,4</t>
  </si>
  <si>
    <t>-42,74*3,46*0,01</t>
  </si>
  <si>
    <t>40</t>
  </si>
  <si>
    <t>583312001</t>
  </si>
  <si>
    <t>štěrkopísek netříděný zásypový materiál</t>
  </si>
  <si>
    <t>-51994378</t>
  </si>
  <si>
    <t>12,997*1,89</t>
  </si>
  <si>
    <t>41</t>
  </si>
  <si>
    <t>181111111</t>
  </si>
  <si>
    <t>Plošná úprava terénu do 500 m2 zemina tř 1 až 4 nerovnosti do +/- 100 mm v rovinně a svahu do 1:5</t>
  </si>
  <si>
    <t>1245274552</t>
  </si>
  <si>
    <t>42</t>
  </si>
  <si>
    <t>181111112</t>
  </si>
  <si>
    <t>Plošná úprava terénu do 500 m2 zemina tř 1 až 4 nerovnosti do +/- 100 mm ve svahu do 1:2</t>
  </si>
  <si>
    <t>-1038446862</t>
  </si>
  <si>
    <t>43</t>
  </si>
  <si>
    <t>181114711</t>
  </si>
  <si>
    <t>Odstranění kamene sebráním a naložením na dopravní prostředek hmotnosti jednotlivě do 15 kg</t>
  </si>
  <si>
    <t>1317707047</t>
  </si>
  <si>
    <t>"kamení travnaté plochy"</t>
  </si>
  <si>
    <t>44</t>
  </si>
  <si>
    <t>181301101</t>
  </si>
  <si>
    <t>Rozprostření ornice tl vrstvy do 100 mm pl do 500 m2 v rovině nebo ve svahu do 1:5</t>
  </si>
  <si>
    <t>-232163146</t>
  </si>
  <si>
    <t>16,09+3,14+10,54</t>
  </si>
  <si>
    <t>45</t>
  </si>
  <si>
    <t>103715008</t>
  </si>
  <si>
    <t>ornice tříděná zahradní</t>
  </si>
  <si>
    <t>471961921</t>
  </si>
  <si>
    <t>29,77*0,1*1,03</t>
  </si>
  <si>
    <t>46</t>
  </si>
  <si>
    <t>181411121</t>
  </si>
  <si>
    <t>Založení lučního trávníku výsevem plochy do 1000 m2 v rovině a ve svahu do 1:5</t>
  </si>
  <si>
    <t>913741233</t>
  </si>
  <si>
    <t>47</t>
  </si>
  <si>
    <t>005724801</t>
  </si>
  <si>
    <t>osivo travní směs luční</t>
  </si>
  <si>
    <t>kg</t>
  </si>
  <si>
    <t>-792957070</t>
  </si>
  <si>
    <t>29,77*2,5*0,01*1,03</t>
  </si>
  <si>
    <t>48</t>
  </si>
  <si>
    <t>181411122</t>
  </si>
  <si>
    <t>Založení lučního trávníku výsevem plochy do 1000 m2 ve svahu do 1:2</t>
  </si>
  <si>
    <t>-629812069</t>
  </si>
  <si>
    <t>49</t>
  </si>
  <si>
    <t>504007462</t>
  </si>
  <si>
    <t>36,75*2,5*0,01*1,03</t>
  </si>
  <si>
    <t>50</t>
  </si>
  <si>
    <t>181951102</t>
  </si>
  <si>
    <t>Úprava pláně v hornině tř. 1 až 4 se zhutněním</t>
  </si>
  <si>
    <t>630982251</t>
  </si>
  <si>
    <t>19,48</t>
  </si>
  <si>
    <t>1376,75</t>
  </si>
  <si>
    <t>80,84</t>
  </si>
  <si>
    <t>52,94</t>
  </si>
  <si>
    <t>51</t>
  </si>
  <si>
    <t>182101101</t>
  </si>
  <si>
    <t>Svahování v zářezech v hornině tř. 1 až 4</t>
  </si>
  <si>
    <t>1931658921</t>
  </si>
  <si>
    <t>23,65+0,78</t>
  </si>
  <si>
    <t>52</t>
  </si>
  <si>
    <t>182201101</t>
  </si>
  <si>
    <t>Svahování násypů</t>
  </si>
  <si>
    <t>-983309263</t>
  </si>
  <si>
    <t>53</t>
  </si>
  <si>
    <t>182301121</t>
  </si>
  <si>
    <t>Rozprostření ornice pl do 500 m2 ve svahu přes 1:5 tl vrstvy do 100 mm</t>
  </si>
  <si>
    <t>1229127288</t>
  </si>
  <si>
    <t>54</t>
  </si>
  <si>
    <t>2038294786</t>
  </si>
  <si>
    <t>36,75*0,1*1,03</t>
  </si>
  <si>
    <t>55</t>
  </si>
  <si>
    <t>183403152</t>
  </si>
  <si>
    <t>Obdělání půdy vláčením v rovině a svahu do 1:5</t>
  </si>
  <si>
    <t>-1383143805</t>
  </si>
  <si>
    <t>56</t>
  </si>
  <si>
    <t>183403153</t>
  </si>
  <si>
    <t>Obdělání půdy hrabáním v rovině a svahu do 1:5</t>
  </si>
  <si>
    <t>-1688294179</t>
  </si>
  <si>
    <t>57</t>
  </si>
  <si>
    <t>183403161</t>
  </si>
  <si>
    <t>Obdělání půdy válením v rovině a svahu do 1:5</t>
  </si>
  <si>
    <t>-1222080169</t>
  </si>
  <si>
    <t>58</t>
  </si>
  <si>
    <t>183403252</t>
  </si>
  <si>
    <t>Obdělání půdy vláčením ve svahu do 1:2</t>
  </si>
  <si>
    <t>-1393046112</t>
  </si>
  <si>
    <t>59</t>
  </si>
  <si>
    <t>183403253</t>
  </si>
  <si>
    <t>Obdělání půdy hrabáním ve svahu do 1:2</t>
  </si>
  <si>
    <t>-1237576104</t>
  </si>
  <si>
    <t>60</t>
  </si>
  <si>
    <t>183403261</t>
  </si>
  <si>
    <t>Obdělání půdy válením ve svahu do 1:2</t>
  </si>
  <si>
    <t>980900117</t>
  </si>
  <si>
    <t>61</t>
  </si>
  <si>
    <t>185803111</t>
  </si>
  <si>
    <t>Ošetření trávníku shrabáním v rovině a svahu do 1:5</t>
  </si>
  <si>
    <t>-2022914242</t>
  </si>
  <si>
    <t>62</t>
  </si>
  <si>
    <t>185803112</t>
  </si>
  <si>
    <t>Ošetření trávníku shrabáním ve svahu do 1:2</t>
  </si>
  <si>
    <t>1885656168</t>
  </si>
  <si>
    <t>Zakládání</t>
  </si>
  <si>
    <t>63</t>
  </si>
  <si>
    <t>211561112</t>
  </si>
  <si>
    <t>Výplň odvodňovacích žeber nebo trativodů kamenivem hrubým drceným frakce 8 až 16 mm</t>
  </si>
  <si>
    <t>-146956777</t>
  </si>
  <si>
    <t>-8,17</t>
  </si>
  <si>
    <t>64</t>
  </si>
  <si>
    <t>211971110</t>
  </si>
  <si>
    <t>Zřízení opláštění žeber nebo trativodů geotextilií v rýze nebo zářezu sklonu do 1:2</t>
  </si>
  <si>
    <t>-787319542</t>
  </si>
  <si>
    <t>204,25*1,9</t>
  </si>
  <si>
    <t>65</t>
  </si>
  <si>
    <t>693111461</t>
  </si>
  <si>
    <t>textilie 63/30 300 g/m2 do š 8,8 m</t>
  </si>
  <si>
    <t>-370445786</t>
  </si>
  <si>
    <t>388,075*1,1</t>
  </si>
  <si>
    <t>66</t>
  </si>
  <si>
    <t>212572111</t>
  </si>
  <si>
    <t>Lože pro trativody ze štěrkopísku tříděného</t>
  </si>
  <si>
    <t>-1637880426</t>
  </si>
  <si>
    <t>204,25*0,4*0,1</t>
  </si>
  <si>
    <t>67</t>
  </si>
  <si>
    <t>212755216</t>
  </si>
  <si>
    <t>Trativody z drenážních trubek plastových flexibilních D 160 mm bez lože</t>
  </si>
  <si>
    <t>-1668397999</t>
  </si>
  <si>
    <t>46,9+60,2+56,85+40,3</t>
  </si>
  <si>
    <t>Vodorovné konstrukce</t>
  </si>
  <si>
    <t>68</t>
  </si>
  <si>
    <t>451572111</t>
  </si>
  <si>
    <t>Lože pod potrubí otevřený výkop z kameniva drobného těženého</t>
  </si>
  <si>
    <t>711495462</t>
  </si>
  <si>
    <t>14,52*0,8*0,1</t>
  </si>
  <si>
    <t>15,9*0,8*0,1</t>
  </si>
  <si>
    <t>9,14*0,8*0,1</t>
  </si>
  <si>
    <t>3,07*0,8*0,1</t>
  </si>
  <si>
    <t>2,61*0,8*0,1</t>
  </si>
  <si>
    <t>Komunikace pozemní</t>
  </si>
  <si>
    <t>69</t>
  </si>
  <si>
    <t>564761111</t>
  </si>
  <si>
    <t>Podklad z kameniva hrubého drceného vel. 32-63 mm tl 200 mm</t>
  </si>
  <si>
    <t>-1456194134</t>
  </si>
  <si>
    <t>"dosyp pod chodník</t>
  </si>
  <si>
    <t>70</t>
  </si>
  <si>
    <t>564851111</t>
  </si>
  <si>
    <t>Podklad ze štěrkodrtě ŠD tl 150 mm</t>
  </si>
  <si>
    <t>646101771</t>
  </si>
  <si>
    <t>"rozšíření chodníku dlažba barevná"</t>
  </si>
  <si>
    <t>23,44</t>
  </si>
  <si>
    <t>"rozšíření chodníku kost"</t>
  </si>
  <si>
    <t>25,15</t>
  </si>
  <si>
    <t>"signál červená"</t>
  </si>
  <si>
    <t>6,29</t>
  </si>
  <si>
    <t>"signál šedivá"</t>
  </si>
  <si>
    <t>4,30</t>
  </si>
  <si>
    <t>71</t>
  </si>
  <si>
    <t>564861114</t>
  </si>
  <si>
    <t>Podklad ze štěrkodrtě ŠD tl 230 mm</t>
  </si>
  <si>
    <t>-305957645</t>
  </si>
  <si>
    <t>72</t>
  </si>
  <si>
    <t>564871111</t>
  </si>
  <si>
    <t>Podklad ze štěrkodrtě ŠD tl 250 mm</t>
  </si>
  <si>
    <t>-2107304596</t>
  </si>
  <si>
    <t>5,3*0,3</t>
  </si>
  <si>
    <t>317,0*0,25</t>
  </si>
  <si>
    <t>73</t>
  </si>
  <si>
    <t>564871116</t>
  </si>
  <si>
    <t>Podklad ze štěrkodrtě ŠD tl. 300 mm - aktivní zóna</t>
  </si>
  <si>
    <t>1529121856</t>
  </si>
  <si>
    <t>"odpočet drenáž"</t>
  </si>
  <si>
    <t>-204,25*0,5</t>
  </si>
  <si>
    <t>-(11,7+6,85)*1,5</t>
  </si>
  <si>
    <t>74</t>
  </si>
  <si>
    <t>564931412</t>
  </si>
  <si>
    <t>Podklad z asfaltového recyklátu tl 100 mm</t>
  </si>
  <si>
    <t>-74520477</t>
  </si>
  <si>
    <t>75</t>
  </si>
  <si>
    <t>564952113</t>
  </si>
  <si>
    <t>Podklad z mechanicky zpevněného kameniva MZK tl 170 mm</t>
  </si>
  <si>
    <t>-38353617</t>
  </si>
  <si>
    <t>76</t>
  </si>
  <si>
    <t>565135121</t>
  </si>
  <si>
    <t>Asfaltový beton vrstva podkladní ACP 16 (obalované kamenivo OKS) tl 50 mm š přes 3 m</t>
  </si>
  <si>
    <t>225612585</t>
  </si>
  <si>
    <t>77</t>
  </si>
  <si>
    <t>566301111</t>
  </si>
  <si>
    <t>Úprava krytu z kameniva drceného pro nový kryt s doplněním kameniva drceného do 0,06 m3/m2</t>
  </si>
  <si>
    <t>622253214</t>
  </si>
  <si>
    <t>78</t>
  </si>
  <si>
    <t>566501111</t>
  </si>
  <si>
    <t>Úprava krytu z kameniva drceného pro nový kryt s doplněním kameniva drceného do 0,10 m3/m2</t>
  </si>
  <si>
    <t>-222286441</t>
  </si>
  <si>
    <t>"přeložení kolem obrub do karlštejn"</t>
  </si>
  <si>
    <t>79</t>
  </si>
  <si>
    <t>572141111</t>
  </si>
  <si>
    <t>Vyrovnání povrchu dosavadních krytů asfaltovým betonem ACO (AB) tl do 40 mm</t>
  </si>
  <si>
    <t>1749086850</t>
  </si>
  <si>
    <t>80</t>
  </si>
  <si>
    <t>573191111</t>
  </si>
  <si>
    <t>Nátěr infiltrační kationaktivní v množství emulzí 1 kg/m2</t>
  </si>
  <si>
    <t>-347703746</t>
  </si>
  <si>
    <t>81</t>
  </si>
  <si>
    <t>573231111</t>
  </si>
  <si>
    <t>Postřik živičný spojovací ze silniční emulze v množství do 0,7 kg/m2</t>
  </si>
  <si>
    <t>1203811335</t>
  </si>
  <si>
    <t>82</t>
  </si>
  <si>
    <t>577134121</t>
  </si>
  <si>
    <t>Asfaltový beton vrstva obrusná ACO 11 (ABS) tř. I tl 40 mm š přes 3 m z nemodifikovaného asfaltu</t>
  </si>
  <si>
    <t>451209855</t>
  </si>
  <si>
    <t>83</t>
  </si>
  <si>
    <t>577155122</t>
  </si>
  <si>
    <t>Asfaltový beton vrstva ložní ACL 16 (ABH) tl 60 mm š přes 3 m z nemodifikovaného asfaltu</t>
  </si>
  <si>
    <t>-60694576</t>
  </si>
  <si>
    <t>84</t>
  </si>
  <si>
    <t>596211110</t>
  </si>
  <si>
    <t>Kladení zámkové dlažby komunikací pro pěší tl 60 mm skupiny A pl do 50 m2</t>
  </si>
  <si>
    <t>981316113</t>
  </si>
  <si>
    <t>"nová dlažba"</t>
  </si>
  <si>
    <t>"položení kolem obrub kost"</t>
  </si>
  <si>
    <t>85</t>
  </si>
  <si>
    <t>592453091</t>
  </si>
  <si>
    <t>dlažba zámková betonová 20 x 10 x 6 cm povrch pro nevidomé, barva přírodní šedá</t>
  </si>
  <si>
    <t>-909439054</t>
  </si>
  <si>
    <t>4,3*1,03</t>
  </si>
  <si>
    <t>86</t>
  </si>
  <si>
    <t>592453092</t>
  </si>
  <si>
    <t>dlažba zámková betonová 20 x 10 x 6 cm povrch pro nevidomé, barva červená</t>
  </si>
  <si>
    <t>-1664448019</t>
  </si>
  <si>
    <t>6,29*1,03</t>
  </si>
  <si>
    <t>87</t>
  </si>
  <si>
    <t>592453032</t>
  </si>
  <si>
    <t>dlažba betonová se zámkem skladba 20x16,5x6 cm, tvar kost,  přírodní, povrch standard</t>
  </si>
  <si>
    <t>189974264</t>
  </si>
  <si>
    <t>25,15*1,03</t>
  </si>
  <si>
    <t>"přeložení napojení kost 10% doplnění"</t>
  </si>
  <si>
    <t>11,0*0,1*1,03</t>
  </si>
  <si>
    <t>"přeložení kolem obrub kost 10% doplnění"</t>
  </si>
  <si>
    <t>52,275*0,1*1,03</t>
  </si>
  <si>
    <t>88</t>
  </si>
  <si>
    <t>592453038</t>
  </si>
  <si>
    <t>dlažba betonová zámková skladba 14x14/14x21 x 6 cm, tvar, skladba,barva a povrch dle stávající dlažby</t>
  </si>
  <si>
    <t>-121994198</t>
  </si>
  <si>
    <t>23,44*1,03</t>
  </si>
  <si>
    <t>"přeložení napojení červená 10% doplnit"</t>
  </si>
  <si>
    <t>26,775*0,1*1,03</t>
  </si>
  <si>
    <t>"položení kolen obrub červená 10% doplnit"</t>
  </si>
  <si>
    <t>24,95*0,1*1,03</t>
  </si>
  <si>
    <t>89</t>
  </si>
  <si>
    <t>596212211</t>
  </si>
  <si>
    <t>Kladení zámkové dlažby pozemních komunikací tl 80 mm skupiny A pl do 100 m2</t>
  </si>
  <si>
    <t>729647520</t>
  </si>
  <si>
    <t>90</t>
  </si>
  <si>
    <t>592453171</t>
  </si>
  <si>
    <t>dlažba betonová se zámkem skladba  20x20x8 cm, povrch standard, barva přírodní</t>
  </si>
  <si>
    <t>899498070</t>
  </si>
  <si>
    <t>52,94*1,02</t>
  </si>
  <si>
    <t>91</t>
  </si>
  <si>
    <t>596212312</t>
  </si>
  <si>
    <t>Kladení zámkové dlažby pozemních komunikací tl 100 mm skupiny A pl do 300 m2</t>
  </si>
  <si>
    <t>-2098149985</t>
  </si>
  <si>
    <t>"bez dodávky dlažby, stávající"</t>
  </si>
  <si>
    <t>Trubní vedení</t>
  </si>
  <si>
    <t>92</t>
  </si>
  <si>
    <t>871313121</t>
  </si>
  <si>
    <t>Montáž kanalizačního potrubí z PVC těsněné gumovým kroužkem otevřený výkop sklon do 20 % DN 150</t>
  </si>
  <si>
    <t>-1133795052</t>
  </si>
  <si>
    <t>0,5*3</t>
  </si>
  <si>
    <t>0,5*4</t>
  </si>
  <si>
    <t>93</t>
  </si>
  <si>
    <t>286113110</t>
  </si>
  <si>
    <t>trubka kanalizace plastová KGEM-160x500 mm SN4</t>
  </si>
  <si>
    <t>1703593891</t>
  </si>
  <si>
    <t>94</t>
  </si>
  <si>
    <t>871353121</t>
  </si>
  <si>
    <t>Montáž kanalizačního potrubí z PVC těsněné gumovým kroužkem otevřený výkop sklon do 20 % DN 200</t>
  </si>
  <si>
    <t>-1446515127</t>
  </si>
  <si>
    <t>14,02</t>
  </si>
  <si>
    <t>15,4</t>
  </si>
  <si>
    <t>8,64</t>
  </si>
  <si>
    <t>2,57</t>
  </si>
  <si>
    <t>2,11</t>
  </si>
  <si>
    <t>95</t>
  </si>
  <si>
    <t>286113160</t>
  </si>
  <si>
    <t>trubka kanalizace plastová KGEM-200x500 mm SN4</t>
  </si>
  <si>
    <t>-1708284037</t>
  </si>
  <si>
    <t>96</t>
  </si>
  <si>
    <t>286113170</t>
  </si>
  <si>
    <t>trubka kanalizace plastová KGEM-200x1000 mm SN4</t>
  </si>
  <si>
    <t>-529166489</t>
  </si>
  <si>
    <t>97</t>
  </si>
  <si>
    <t>286113180</t>
  </si>
  <si>
    <t>trubka kanalizace plastová KGEM-200x2000 mm SN4</t>
  </si>
  <si>
    <t>204244221</t>
  </si>
  <si>
    <t>98</t>
  </si>
  <si>
    <t>286113190</t>
  </si>
  <si>
    <t>trubka kanalizace plastová KGEM-200x3000 mm SN4</t>
  </si>
  <si>
    <t>-1892377366</t>
  </si>
  <si>
    <t>99</t>
  </si>
  <si>
    <t>286113200</t>
  </si>
  <si>
    <t>trubka kanalizace plastová KGEM-200x5000 mm SN4</t>
  </si>
  <si>
    <t>-1117248293</t>
  </si>
  <si>
    <t>100</t>
  </si>
  <si>
    <t>877315211</t>
  </si>
  <si>
    <t>Montáž tvarovek z tvrdého PVC-systém KG nebo z polypropylenu-systém KG 2000 jednoosé DN 150</t>
  </si>
  <si>
    <t>-980160192</t>
  </si>
  <si>
    <t>101</t>
  </si>
  <si>
    <t>286115681</t>
  </si>
  <si>
    <t>tvarovky pro drenážní ohebné trubky, přechod na KG DN 150</t>
  </si>
  <si>
    <t>-87634170</t>
  </si>
  <si>
    <t>102</t>
  </si>
  <si>
    <t>877355211</t>
  </si>
  <si>
    <t>Montáž tvarovek z tvrdého PVC-systém KG nebo z polypropylenu-systém KG 2000 jednoosé DN 200</t>
  </si>
  <si>
    <t>423070708</t>
  </si>
  <si>
    <t>103</t>
  </si>
  <si>
    <t>286113640</t>
  </si>
  <si>
    <t>koleno kanalizace plastové KGB 200x15°</t>
  </si>
  <si>
    <t>2139164426</t>
  </si>
  <si>
    <t>104</t>
  </si>
  <si>
    <t>286113650</t>
  </si>
  <si>
    <t>koleno kanalizace plastové KGB 200x30°</t>
  </si>
  <si>
    <t>1645142916</t>
  </si>
  <si>
    <t>105</t>
  </si>
  <si>
    <t>286113670</t>
  </si>
  <si>
    <t>koleno kanalizace plastové KGB 200x67°</t>
  </si>
  <si>
    <t>1338578531</t>
  </si>
  <si>
    <t>106</t>
  </si>
  <si>
    <t>894812111</t>
  </si>
  <si>
    <t>Revizní a čistící šachta z PP šachtové dno DN 315/150 přímý tok</t>
  </si>
  <si>
    <t>-638009879</t>
  </si>
  <si>
    <t>107</t>
  </si>
  <si>
    <t>894812131</t>
  </si>
  <si>
    <t>Revizní a čistící šachta z PP DN 315 šachtová roura korugovaná bez hrdla světlé hloubky 1250 mm</t>
  </si>
  <si>
    <t>-799783920</t>
  </si>
  <si>
    <t>108</t>
  </si>
  <si>
    <t>894812141</t>
  </si>
  <si>
    <t>Revizní a čistící šachta z PP DN 315 šachtová roura teleskopická světlé hloubky 375 mm</t>
  </si>
  <si>
    <t>-107322490</t>
  </si>
  <si>
    <t>109</t>
  </si>
  <si>
    <t>894812149</t>
  </si>
  <si>
    <t>Příplatek k rourám revizní a čistící šachty z PP DN 315 za uříznutí šachtové roury</t>
  </si>
  <si>
    <t>882296386</t>
  </si>
  <si>
    <t>110</t>
  </si>
  <si>
    <t>894812163</t>
  </si>
  <si>
    <t>Revizní a čistící šachta z PP DN 315 poklop litinový plný do teleskopické trubky pro zatížení  40 t</t>
  </si>
  <si>
    <t>-383481052</t>
  </si>
  <si>
    <t>111</t>
  </si>
  <si>
    <t>895941111</t>
  </si>
  <si>
    <t>Zřízení vpusti kanalizační uliční z betonových dílců typ UV-50 normální</t>
  </si>
  <si>
    <t>2002097452</t>
  </si>
  <si>
    <t>112</t>
  </si>
  <si>
    <t>592238640</t>
  </si>
  <si>
    <t>prstenec betonový pro uliční vpusť vyrovnávací TBV-Q 390/60/10a, 39x6x5 cm</t>
  </si>
  <si>
    <t>-1764500008</t>
  </si>
  <si>
    <t>113</t>
  </si>
  <si>
    <t>592238580</t>
  </si>
  <si>
    <t>skruž betonová pro uliční vpusť horní TBV-Q 450/555/5d, 45x55x5 cm</t>
  </si>
  <si>
    <t>303331940</t>
  </si>
  <si>
    <t>114</t>
  </si>
  <si>
    <t>592238540</t>
  </si>
  <si>
    <t>skruž betonová pro uliční vpusťs výtokovým otvorem PVC TBV-Q 450/350/3a, 45x35x5 cm</t>
  </si>
  <si>
    <t>1925893344</t>
  </si>
  <si>
    <t>115</t>
  </si>
  <si>
    <t>592238620</t>
  </si>
  <si>
    <t>skruž betonová pro uliční vpusť středová TBV-Q 450/295/6a 45x30x5 cm</t>
  </si>
  <si>
    <t>725839971</t>
  </si>
  <si>
    <t>116</t>
  </si>
  <si>
    <t>592238501</t>
  </si>
  <si>
    <t>dno betonové pro uliční vpusť s výtokovým otvorem PVC DN 200 TBV-Q 450/330/1d 45x38x5 cm</t>
  </si>
  <si>
    <t>1416904268</t>
  </si>
  <si>
    <t>117</t>
  </si>
  <si>
    <t>899102211</t>
  </si>
  <si>
    <t>Demontáž poklopů litinových nebo ocelových včetně rámů hmotnosti přes 50 do 100 kg</t>
  </si>
  <si>
    <t>625524713</t>
  </si>
  <si>
    <t>118</t>
  </si>
  <si>
    <t>899203111</t>
  </si>
  <si>
    <t>Osazení mříží litinových včetně rámů a košů na bahno hmotnosti nad 100 do 150 kg</t>
  </si>
  <si>
    <t>-154399047</t>
  </si>
  <si>
    <t>119</t>
  </si>
  <si>
    <t>592238741</t>
  </si>
  <si>
    <t>koš pozink. C3 DIN 4052, vysoký, pro rám 500/500</t>
  </si>
  <si>
    <t>699736276</t>
  </si>
  <si>
    <t>120</t>
  </si>
  <si>
    <t>592238783</t>
  </si>
  <si>
    <t>mříž litinová pro uliční vpusti  D400 , 500/500 mm</t>
  </si>
  <si>
    <t>-1385342501</t>
  </si>
  <si>
    <t>121</t>
  </si>
  <si>
    <t>899203211</t>
  </si>
  <si>
    <t>Demontáž mříží litinových včetně rámů hmotnosti přes 100 do 150 kg</t>
  </si>
  <si>
    <t>-1972028653</t>
  </si>
  <si>
    <t>122</t>
  </si>
  <si>
    <t>899231111</t>
  </si>
  <si>
    <t>Výšková úprava uličního vstupu nebo vpusti do 200 mm zvýšením mříže</t>
  </si>
  <si>
    <t>1195505447</t>
  </si>
  <si>
    <t>123</t>
  </si>
  <si>
    <t>899331111</t>
  </si>
  <si>
    <t>Výšková úprava uličního vstupu nebo vpusti do 200 mm zvýšením poklopu</t>
  </si>
  <si>
    <t>-1367241028</t>
  </si>
  <si>
    <t>124</t>
  </si>
  <si>
    <t>899431111</t>
  </si>
  <si>
    <t>Výšková úprava uličního vstupu nebo vpusti do 200 mm zvýšením krycího hrnce, šoupěte nebo hydrantu</t>
  </si>
  <si>
    <t>58205354</t>
  </si>
  <si>
    <t>Ostatní konstrukce a práce-bourání</t>
  </si>
  <si>
    <t>125</t>
  </si>
  <si>
    <t>911111111</t>
  </si>
  <si>
    <t>Montáž zábradlí ocelového zabetonovaného</t>
  </si>
  <si>
    <t>869533088</t>
  </si>
  <si>
    <t>31,0+9,0+13,2+13,5+33,4+26,6</t>
  </si>
  <si>
    <t>126</t>
  </si>
  <si>
    <t>553422056</t>
  </si>
  <si>
    <t>zábradlí ocelové trubkové zinkované, výška 110cm, rozteč sloupků 250cm, 2x trubkové madlo,vodící linie pro nevidomé,  nátěr červenobílý</t>
  </si>
  <si>
    <t>1513613023</t>
  </si>
  <si>
    <t>127</t>
  </si>
  <si>
    <t>914111111</t>
  </si>
  <si>
    <t>Montáž svislé dopravní značky do velikosti 1 m2 objímkami na sloupek nebo konzolu</t>
  </si>
  <si>
    <t>-2111268994</t>
  </si>
  <si>
    <t>"stávající"</t>
  </si>
  <si>
    <t>"nové"</t>
  </si>
  <si>
    <t>5+2</t>
  </si>
  <si>
    <t>128</t>
  </si>
  <si>
    <t>404441028</t>
  </si>
  <si>
    <t>značka svislá FeZn 1200x400 mm - A31b - Návěstní deska 160m</t>
  </si>
  <si>
    <t>-939156060</t>
  </si>
  <si>
    <t>129</t>
  </si>
  <si>
    <t>404442301</t>
  </si>
  <si>
    <t>značka svislá FeZn  500 x 500 mm P2 - Hlavní pozemní komunikace</t>
  </si>
  <si>
    <t>-1873153485</t>
  </si>
  <si>
    <t>130</t>
  </si>
  <si>
    <t>404442344</t>
  </si>
  <si>
    <t xml:space="preserve">značka svislá FeZn 500x700 mm - IP11a - Parkoviště </t>
  </si>
  <si>
    <t>808837157</t>
  </si>
  <si>
    <t>131</t>
  </si>
  <si>
    <t>404442302</t>
  </si>
  <si>
    <t xml:space="preserve">značka svislá FeZn 500 x 500 mm - IP6 - Přechod pro chodce </t>
  </si>
  <si>
    <t>-331668529</t>
  </si>
  <si>
    <t>132</t>
  </si>
  <si>
    <t>404442345</t>
  </si>
  <si>
    <t>značka svislá FeZn - Retroreflexní tabule 75 x 75 cm pro IP6</t>
  </si>
  <si>
    <t>-916946178</t>
  </si>
  <si>
    <t>133</t>
  </si>
  <si>
    <t>914511111</t>
  </si>
  <si>
    <t>Montáž sloupku dopravních značek délky do 3,5 m s betonovým základem</t>
  </si>
  <si>
    <t>-1508976352</t>
  </si>
  <si>
    <t>134</t>
  </si>
  <si>
    <t>404452250</t>
  </si>
  <si>
    <t>sloupek Zn 60 - 350</t>
  </si>
  <si>
    <t>553085615</t>
  </si>
  <si>
    <t>135</t>
  </si>
  <si>
    <t>404452400</t>
  </si>
  <si>
    <t>patka hliníková HP 60</t>
  </si>
  <si>
    <t>-721985536</t>
  </si>
  <si>
    <t>136</t>
  </si>
  <si>
    <t>404452530</t>
  </si>
  <si>
    <t>víčko plastové na sloupek 60</t>
  </si>
  <si>
    <t>1999229724</t>
  </si>
  <si>
    <t>137</t>
  </si>
  <si>
    <t>915111111</t>
  </si>
  <si>
    <t>Vodorovné dopravní značení šířky 125 mm bílou barvou dělící čáry souvislé</t>
  </si>
  <si>
    <t>-1650232789</t>
  </si>
  <si>
    <t>"V1a 125"</t>
  </si>
  <si>
    <t>86,9+10,25+8,35+5,1</t>
  </si>
  <si>
    <t>"V 10c 125"</t>
  </si>
  <si>
    <t>5,71+5,71+5,65</t>
  </si>
  <si>
    <t>138</t>
  </si>
  <si>
    <t>915111121</t>
  </si>
  <si>
    <t>Vodorovné dopravní značení šířky 125 mm bílou barvou dělící čáry přerušované</t>
  </si>
  <si>
    <t>-690364945</t>
  </si>
  <si>
    <t>"V 2b 125"</t>
  </si>
  <si>
    <t>21,05+12,8+19,55</t>
  </si>
  <si>
    <t>139</t>
  </si>
  <si>
    <t>915121111</t>
  </si>
  <si>
    <t>Vodorovné dopravní značení šířky 250 mm bílou barvou vodící čáry</t>
  </si>
  <si>
    <t>-711046410</t>
  </si>
  <si>
    <t>"kraj V13a"</t>
  </si>
  <si>
    <t>22,25</t>
  </si>
  <si>
    <t>140</t>
  </si>
  <si>
    <t>915121121</t>
  </si>
  <si>
    <t>Vodorovné dopravní značení šířky 250 mm bílou barvou vodící čáry přerušované</t>
  </si>
  <si>
    <t>-1407921179</t>
  </si>
  <si>
    <t>"V 2b 250"</t>
  </si>
  <si>
    <t>24,75+14,45+22,05</t>
  </si>
  <si>
    <t>141</t>
  </si>
  <si>
    <t>915131111</t>
  </si>
  <si>
    <t>Vodorovné dopravní značení bílou barvou přechody pro chodce, šipky, symboly</t>
  </si>
  <si>
    <t>1030226802</t>
  </si>
  <si>
    <t>"přechod V7"</t>
  </si>
  <si>
    <t>0,8625*12</t>
  </si>
  <si>
    <t>"V13a šraf"</t>
  </si>
  <si>
    <t>0,341+0,757+1,590+0,956+0,325</t>
  </si>
  <si>
    <t>0,265+0,337+0,409+0,482+0,554+0,627+0,699+0,772+0,844+0,931+1,034+1,134+1,241+1,345</t>
  </si>
  <si>
    <t>142</t>
  </si>
  <si>
    <t>915211112</t>
  </si>
  <si>
    <t>Vodorovné dopravní značení retroreflexním bílým plastem dělící čáry souvislé šířky 125 mm</t>
  </si>
  <si>
    <t>1614287580</t>
  </si>
  <si>
    <t>143</t>
  </si>
  <si>
    <t>915211122</t>
  </si>
  <si>
    <t>Vodorovné dopravní značení retroreflexním bílým plastem dělící čáry přerušované šířky 125 mm</t>
  </si>
  <si>
    <t>2023051383</t>
  </si>
  <si>
    <t>144</t>
  </si>
  <si>
    <t>915221112</t>
  </si>
  <si>
    <t>Vodorovné dopravní značení bílým plastem vodící čáry šířky 250 mm retroreflexní</t>
  </si>
  <si>
    <t>457043175</t>
  </si>
  <si>
    <t>145</t>
  </si>
  <si>
    <t>915221122</t>
  </si>
  <si>
    <t>Vodorovné dopravní značení bílým plastem vodící čáry šířky 250 mm retroreflexní přerušované</t>
  </si>
  <si>
    <t>-1816899808</t>
  </si>
  <si>
    <t>146</t>
  </si>
  <si>
    <t>915231112</t>
  </si>
  <si>
    <t>Vodorovné dopravní značení retroreflexním bílým plastem přechody pro chodce, šipky nebo symboly</t>
  </si>
  <si>
    <t>1993714747</t>
  </si>
  <si>
    <t>147</t>
  </si>
  <si>
    <t>915321115</t>
  </si>
  <si>
    <t>Předformátované vodorovné dopravní značení vodící pás pro slabozraké</t>
  </si>
  <si>
    <t>1487727328</t>
  </si>
  <si>
    <t>6,5</t>
  </si>
  <si>
    <t>148</t>
  </si>
  <si>
    <t>915611111</t>
  </si>
  <si>
    <t>Předznačení vodorovného liniového značení</t>
  </si>
  <si>
    <t>851847217</t>
  </si>
  <si>
    <t>127,67+53,4+22,25+61,25</t>
  </si>
  <si>
    <t>149</t>
  </si>
  <si>
    <t>915621111</t>
  </si>
  <si>
    <t>Předznačení vodorovného plošného značení</t>
  </si>
  <si>
    <t>176950926</t>
  </si>
  <si>
    <t>24,993</t>
  </si>
  <si>
    <t>150</t>
  </si>
  <si>
    <t>916131214</t>
  </si>
  <si>
    <t>Osazení silničního obrubníku betonového stojatého s boční opěrou do lože z betonu prostého C 20/25 XF3</t>
  </si>
  <si>
    <t>1409778401</t>
  </si>
  <si>
    <t>"napojení karlštejn"</t>
  </si>
  <si>
    <t>151</t>
  </si>
  <si>
    <t>592175097</t>
  </si>
  <si>
    <t>obrubník betonový silniční  100x8x25 cm přírodní</t>
  </si>
  <si>
    <t>305453949</t>
  </si>
  <si>
    <t>152</t>
  </si>
  <si>
    <t>916231114</t>
  </si>
  <si>
    <t>Osazení chodníkového obrubníku betonového ležatého s boční opěrou do lože z betonu prostého C 20/25 XF3</t>
  </si>
  <si>
    <t>533850152</t>
  </si>
  <si>
    <t>"obruník 15/25"</t>
  </si>
  <si>
    <t>5,3</t>
  </si>
  <si>
    <t>153</t>
  </si>
  <si>
    <t>592175041</t>
  </si>
  <si>
    <t>obrubník silniční betonový chodníkový přírodní 100x15/12x25 cm</t>
  </si>
  <si>
    <t>-253570446</t>
  </si>
  <si>
    <t>154</t>
  </si>
  <si>
    <t>916231214</t>
  </si>
  <si>
    <t>Osazení chodníkového obrubníku betonového stojatého s boční opěrou do lože z betonu prostého C 20/25 XF3</t>
  </si>
  <si>
    <t>-1213563766</t>
  </si>
  <si>
    <t>"obrubní 15/25"</t>
  </si>
  <si>
    <t>8,25+84,6+59,4+2,2</t>
  </si>
  <si>
    <t>60,25+53,95+34,50+15,0+4,15</t>
  </si>
  <si>
    <t>-34,5-6,0-6,0-0,8</t>
  </si>
  <si>
    <t>-5,3</t>
  </si>
  <si>
    <t>"nájezdový"</t>
  </si>
  <si>
    <t>4,0+3,0+6,0+15,0-4,0+4,0+3,5+3,0</t>
  </si>
  <si>
    <t>"náběh levý"</t>
  </si>
  <si>
    <t>1,0+1,0+1,0+1,0+1,0+1,0</t>
  </si>
  <si>
    <t>"náběh pravý"</t>
  </si>
  <si>
    <t>"roh vnitřní"</t>
  </si>
  <si>
    <t>0,4+0,4</t>
  </si>
  <si>
    <t>155</t>
  </si>
  <si>
    <t>508798325</t>
  </si>
  <si>
    <t>270*1,01</t>
  </si>
  <si>
    <t>"odpočet stávající"</t>
  </si>
  <si>
    <t>-40,0</t>
  </si>
  <si>
    <t>156</t>
  </si>
  <si>
    <t>592175051</t>
  </si>
  <si>
    <t>obrubník silniční betonový chodníkový přírodní 100x15/12x15 cm - nájezdový v15 cm</t>
  </si>
  <si>
    <t>-1231710291</t>
  </si>
  <si>
    <t>157</t>
  </si>
  <si>
    <t>592175052</t>
  </si>
  <si>
    <t>obrubník silniční betonový chodníkový přírodní 100x15/12x25/15 cm - náběhový levý v 25/15 cm</t>
  </si>
  <si>
    <t>-569071692</t>
  </si>
  <si>
    <t>158</t>
  </si>
  <si>
    <t>592175053</t>
  </si>
  <si>
    <t>obrubník silniční betonový chodníkový přírodní 100x15/12x15/25 cm - náběhový pravý v 15/25 cm</t>
  </si>
  <si>
    <t>1328381000</t>
  </si>
  <si>
    <t>159</t>
  </si>
  <si>
    <t>592175056</t>
  </si>
  <si>
    <t>obrubník betonový chodníkový rohový 90 vnitřní,  přírodní 40/40x15/12x25 cm</t>
  </si>
  <si>
    <t>1927548601</t>
  </si>
  <si>
    <t>160</t>
  </si>
  <si>
    <t>916991124</t>
  </si>
  <si>
    <t>Lože pod obrubníky, krajníky nebo obruby z dlažebních kostek z betonu prostého C 20/25 XF3</t>
  </si>
  <si>
    <t>-987354661</t>
  </si>
  <si>
    <t>5,3*0,3*0,1</t>
  </si>
  <si>
    <t>317,0*0,25*0,1</t>
  </si>
  <si>
    <t>161</t>
  </si>
  <si>
    <t>919122133</t>
  </si>
  <si>
    <t xml:space="preserve">Těsnění dilatačních a pracovním spár zálivkou za tepla </t>
  </si>
  <si>
    <t>1037650576</t>
  </si>
  <si>
    <t>"napoj komunikace"</t>
  </si>
  <si>
    <t>8,5+18,6+11,55</t>
  </si>
  <si>
    <t>11,7+6,85</t>
  </si>
  <si>
    <t>162</t>
  </si>
  <si>
    <t>919721203</t>
  </si>
  <si>
    <t>Geomříž pro vyztužení asfaltového povrchu dvouosá z PP pevnost 50/50 kN</t>
  </si>
  <si>
    <t>1429514717</t>
  </si>
  <si>
    <t>8,5*1,0</t>
  </si>
  <si>
    <t>(11,7+6,85)*0,5</t>
  </si>
  <si>
    <t>163</t>
  </si>
  <si>
    <t>919731121</t>
  </si>
  <si>
    <t>Zarovnání styčné plochy podkladu nebo krytu živičného tl do 50 mm</t>
  </si>
  <si>
    <t>789488731</t>
  </si>
  <si>
    <t>164</t>
  </si>
  <si>
    <t>919731123</t>
  </si>
  <si>
    <t>Zarovnání styčné plochy podkladu nebo krytu živičného tl do 200 mm</t>
  </si>
  <si>
    <t>-749184865</t>
  </si>
  <si>
    <t>8,5</t>
  </si>
  <si>
    <t>165</t>
  </si>
  <si>
    <t>919735111</t>
  </si>
  <si>
    <t>Řezání stávajícího živičného krytu hl do 50 mm</t>
  </si>
  <si>
    <t>839802304</t>
  </si>
  <si>
    <t>18,55</t>
  </si>
  <si>
    <t>8,3+8,3</t>
  </si>
  <si>
    <t>166</t>
  </si>
  <si>
    <t>919735112</t>
  </si>
  <si>
    <t>Řezání stávajícího živičného krytu hl do 100 mm</t>
  </si>
  <si>
    <t>789647870</t>
  </si>
  <si>
    <t>167</t>
  </si>
  <si>
    <t>919735113</t>
  </si>
  <si>
    <t>Řezání stávajícího živičného krytu hl do 150 mm</t>
  </si>
  <si>
    <t>1362431280</t>
  </si>
  <si>
    <t>168</t>
  </si>
  <si>
    <t>958315124</t>
  </si>
  <si>
    <t xml:space="preserve">Bourání šachet nebo vpustí z prostého betonu </t>
  </si>
  <si>
    <t>-2033048973</t>
  </si>
  <si>
    <t>"vpusti"</t>
  </si>
  <si>
    <t>0,111*4</t>
  </si>
  <si>
    <t>"okolo poklopů"</t>
  </si>
  <si>
    <t>20,0*0,3</t>
  </si>
  <si>
    <t>169</t>
  </si>
  <si>
    <t>966005111</t>
  </si>
  <si>
    <t>Rozebrání a odstranění silničního zábradlí se sloupky osazenými s betonovými patkami</t>
  </si>
  <si>
    <t>1440255085</t>
  </si>
  <si>
    <t>31,0+9,0+13,2+13,5+26,6</t>
  </si>
  <si>
    <t>170</t>
  </si>
  <si>
    <t>966006132</t>
  </si>
  <si>
    <t>Odstranění značek dopravních nebo orientačních se sloupky s betonovými patkami</t>
  </si>
  <si>
    <t>-1286100744</t>
  </si>
  <si>
    <t>171</t>
  </si>
  <si>
    <t>966006211</t>
  </si>
  <si>
    <t>Odstranění svislých dopravních značek ze sloupů, sloupků nebo konzol</t>
  </si>
  <si>
    <t>174689963</t>
  </si>
  <si>
    <t>172</t>
  </si>
  <si>
    <t>966006212</t>
  </si>
  <si>
    <t>Odstranění svislých dopravních značek ze sloupů, sloupků nebo konzol pro další použití</t>
  </si>
  <si>
    <t>-173870566</t>
  </si>
  <si>
    <t>173</t>
  </si>
  <si>
    <t>966006251</t>
  </si>
  <si>
    <t>Odstranění zábrany parkovací zabetonovaného sloupku v do 800 mm</t>
  </si>
  <si>
    <t>-755597801</t>
  </si>
  <si>
    <t>"sloupky s řetězem"</t>
  </si>
  <si>
    <t>174</t>
  </si>
  <si>
    <t>979024442</t>
  </si>
  <si>
    <t>Očištění vybouraných obrubníků a krajníků chodníkových</t>
  </si>
  <si>
    <t>1967801740</t>
  </si>
  <si>
    <t>40,0</t>
  </si>
  <si>
    <t>175</t>
  </si>
  <si>
    <t>979054451</t>
  </si>
  <si>
    <t>Očištění vybouraných zámkových dlaždic s původním spárováním z kameniva těženého</t>
  </si>
  <si>
    <t>-542178470</t>
  </si>
  <si>
    <t>997</t>
  </si>
  <si>
    <t>Přesun sutě</t>
  </si>
  <si>
    <t>176</t>
  </si>
  <si>
    <t>997013512</t>
  </si>
  <si>
    <t>Odvoz vybouraných hmot kovových konstrukcí na skládku k recyklaci  do 1 km s naložením a se složením</t>
  </si>
  <si>
    <t>1507929234</t>
  </si>
  <si>
    <t>0,3+0,6+0,02</t>
  </si>
  <si>
    <t>177</t>
  </si>
  <si>
    <t>997013519</t>
  </si>
  <si>
    <t>Příplatek k odvozu vybouraných hmot kovových konstrukcí na skládku k recyklaci  ZKD 1 km přes 1 km</t>
  </si>
  <si>
    <t>737948543</t>
  </si>
  <si>
    <t>0,92*2</t>
  </si>
  <si>
    <t>178</t>
  </si>
  <si>
    <t>997221551</t>
  </si>
  <si>
    <t>Vodorovná doprava suti ze sypkých materiálů do 1 km</t>
  </si>
  <si>
    <t>-1483398854</t>
  </si>
  <si>
    <t>50,279</t>
  </si>
  <si>
    <t>258,56</t>
  </si>
  <si>
    <t>1280,58</t>
  </si>
  <si>
    <t>179</t>
  </si>
  <si>
    <t>997221559</t>
  </si>
  <si>
    <t>Příplatek ZKD 1 km u vodorovné dopravy suti ze sypkých materiálů</t>
  </si>
  <si>
    <t>-4266991</t>
  </si>
  <si>
    <t>1589,419*19</t>
  </si>
  <si>
    <t>180</t>
  </si>
  <si>
    <t>997221815</t>
  </si>
  <si>
    <t>Poplatek za uložení betonového odpadu na skládce (skládkovné)</t>
  </si>
  <si>
    <t>-981483174</t>
  </si>
  <si>
    <t>2,99+36,467+4,748+2,808+3,266</t>
  </si>
  <si>
    <t>181</t>
  </si>
  <si>
    <t>997221845</t>
  </si>
  <si>
    <t>Poplatek za uložení odpadu z asfaltových povrchů na skládce (skládkovné)</t>
  </si>
  <si>
    <t>937397863</t>
  </si>
  <si>
    <t>182</t>
  </si>
  <si>
    <t>997221855</t>
  </si>
  <si>
    <t>Poplatek za uložení odpadu z kameniva na skládce (skládkovné)</t>
  </si>
  <si>
    <t>-2075256226</t>
  </si>
  <si>
    <t>9,15+457,123+799,966+14,177+0,164</t>
  </si>
  <si>
    <t>183</t>
  </si>
  <si>
    <t>-1740409195</t>
  </si>
  <si>
    <t>Práce a dodávky M</t>
  </si>
  <si>
    <t>22-M</t>
  </si>
  <si>
    <t>Montáže oznam. a zabezp. zařízení</t>
  </si>
  <si>
    <t>184</t>
  </si>
  <si>
    <t>220180207</t>
  </si>
  <si>
    <t>Přeložení sdělovacího kabelu do chráničky</t>
  </si>
  <si>
    <t>-1152901082</t>
  </si>
  <si>
    <t>46-M</t>
  </si>
  <si>
    <t>Zemní práce při extr.mont.pracích</t>
  </si>
  <si>
    <t>185</t>
  </si>
  <si>
    <t>460010024</t>
  </si>
  <si>
    <t>Vytyčení trasy vedení kabelového podzemního v zastavěném prostoru</t>
  </si>
  <si>
    <t>km</t>
  </si>
  <si>
    <t>-1477775918</t>
  </si>
  <si>
    <t>186</t>
  </si>
  <si>
    <t>460150133</t>
  </si>
  <si>
    <t>Hloubení kabelových zapažených i nezapažených rýh ručně š 35 cm, hl 50 cm, v hornině tř 3</t>
  </si>
  <si>
    <t>184414760</t>
  </si>
  <si>
    <t>187</t>
  </si>
  <si>
    <t>460490013</t>
  </si>
  <si>
    <t>Krytí kabelů výstražnou fólií šířky 34 cm</t>
  </si>
  <si>
    <t>1839050927</t>
  </si>
  <si>
    <t>188</t>
  </si>
  <si>
    <t>460510064</t>
  </si>
  <si>
    <t>Kabelové prostupy z trub plastových do rýhy s obsypem, průměru do 10 cm</t>
  </si>
  <si>
    <t>624222875</t>
  </si>
  <si>
    <t>189</t>
  </si>
  <si>
    <t>345713655</t>
  </si>
  <si>
    <t>chránička tuhá dělená HDPE 110</t>
  </si>
  <si>
    <t>142209666</t>
  </si>
  <si>
    <t>190</t>
  </si>
  <si>
    <t>460560133</t>
  </si>
  <si>
    <t>Zásyp rýh ručně šířky 35 cm, hloubky 50 cm, z horniny třídy 3</t>
  </si>
  <si>
    <t>-981122062</t>
  </si>
  <si>
    <t>191</t>
  </si>
  <si>
    <t>1491628993</t>
  </si>
  <si>
    <t>8,0*0,35*0,3</t>
  </si>
  <si>
    <t>192</t>
  </si>
  <si>
    <t>460600023</t>
  </si>
  <si>
    <t>Vodorovné přemístění horniny jakékoliv třídy do 1000 m</t>
  </si>
  <si>
    <t>887220603</t>
  </si>
  <si>
    <t>8,0*0,35*0,5</t>
  </si>
  <si>
    <t>193</t>
  </si>
  <si>
    <t>460600031</t>
  </si>
  <si>
    <t>Příplatek k vodorovnému přemístění horniny za každých dalších 1000 m</t>
  </si>
  <si>
    <t>-657429918</t>
  </si>
  <si>
    <t>1,4*19</t>
  </si>
  <si>
    <t>194</t>
  </si>
  <si>
    <t>460600039</t>
  </si>
  <si>
    <t>-991865381</t>
  </si>
  <si>
    <t>1,4*1,8</t>
  </si>
  <si>
    <t>195</t>
  </si>
  <si>
    <t>460620013</t>
  </si>
  <si>
    <t>Provizorní úprava terénu se zhutněním, v hornině tř 3</t>
  </si>
  <si>
    <t>-1536479705</t>
  </si>
  <si>
    <t>8,0*0,35</t>
  </si>
  <si>
    <t>CITY042-04 - SO 102 - Rekonstrukce komunikace MO 8,0/50, úsek ul.Karlštejnská-ul.Riegerova, km 0,167-0,345</t>
  </si>
  <si>
    <t xml:space="preserve">    3 - Svislé a kompletní konstrukce</t>
  </si>
  <si>
    <t xml:space="preserve">    21-M - Elektromontáže</t>
  </si>
  <si>
    <t>375806044</t>
  </si>
  <si>
    <t>"položení kolem obrub červená"</t>
  </si>
  <si>
    <t>22,6*0,5</t>
  </si>
  <si>
    <t>121,0*0,5</t>
  </si>
  <si>
    <t>36,0*0,5</t>
  </si>
  <si>
    <t>"přeložení kolen obrub 20/10"</t>
  </si>
  <si>
    <t>63,1*0,5</t>
  </si>
  <si>
    <t>17,85*0,5</t>
  </si>
  <si>
    <t>14,0*0,5</t>
  </si>
  <si>
    <t>-485881326</t>
  </si>
  <si>
    <t>1484,51</t>
  </si>
  <si>
    <t>"napojení ulice"</t>
  </si>
  <si>
    <t>-7,0*0,4</t>
  </si>
  <si>
    <t>113107223</t>
  </si>
  <si>
    <t>Odstranění podkladu pl přes 200 m2 z kameniva drceného tl 300 mm</t>
  </si>
  <si>
    <t>732373322</t>
  </si>
  <si>
    <t>1275468726</t>
  </si>
  <si>
    <t>939102428</t>
  </si>
  <si>
    <t>7,0*0,4</t>
  </si>
  <si>
    <t>-170215369</t>
  </si>
  <si>
    <t>7,0*0,2</t>
  </si>
  <si>
    <t>-375497559</t>
  </si>
  <si>
    <t>10,0+9,0+4,5+3,0+4,0+12,0+6,5+4,0+1,0+4,0</t>
  </si>
  <si>
    <t>-499682305</t>
  </si>
  <si>
    <t>"obrubník 15/25"</t>
  </si>
  <si>
    <t>2,6+10,0+10,0+145,6+36,0</t>
  </si>
  <si>
    <t>120,0*0,5</t>
  </si>
  <si>
    <t>-58,0</t>
  </si>
  <si>
    <t>-1277217295</t>
  </si>
  <si>
    <t>"pro další 50%"</t>
  </si>
  <si>
    <t>1530728423</t>
  </si>
  <si>
    <t>8,0*5*8</t>
  </si>
  <si>
    <t>2110397928</t>
  </si>
  <si>
    <t>119001401</t>
  </si>
  <si>
    <t>Dočasné zajištění potrubí ocelového nebo litinového DN do 200</t>
  </si>
  <si>
    <t>-1243704969</t>
  </si>
  <si>
    <t>"plyn"</t>
  </si>
  <si>
    <t>0,8*5</t>
  </si>
  <si>
    <t>-1570344876</t>
  </si>
  <si>
    <t>-115021791</t>
  </si>
  <si>
    <t>"kabely pod plání"</t>
  </si>
  <si>
    <t>24,0*1,0*0,5</t>
  </si>
  <si>
    <t>1495152717</t>
  </si>
  <si>
    <t>1484,51*0,07</t>
  </si>
  <si>
    <t>78,8*0,57</t>
  </si>
  <si>
    <t>-7,0*0,4*0,07</t>
  </si>
  <si>
    <t>1393,36*0,3</t>
  </si>
  <si>
    <t>-1969621487</t>
  </si>
  <si>
    <t>257898233</t>
  </si>
  <si>
    <t>1,0*1,5*0,8*6</t>
  </si>
  <si>
    <t>-1677430263</t>
  </si>
  <si>
    <t>161,3*(0,4+0,5)/2*0,5</t>
  </si>
  <si>
    <t>1773924165</t>
  </si>
  <si>
    <t>656296238</t>
  </si>
  <si>
    <t>"přípoj vpust od V6-V13"</t>
  </si>
  <si>
    <t>6,85*0,8*(1,03+2,73)/2</t>
  </si>
  <si>
    <t>2,52*0,8*(1,03+2,42)/2</t>
  </si>
  <si>
    <t>3,87*0,8*(1,03+2,25)/2</t>
  </si>
  <si>
    <t>5,22*0,8*(1,03+2,1)/2</t>
  </si>
  <si>
    <t>3,95*0,8*(1,03+1,9)/2</t>
  </si>
  <si>
    <t>3,54*0,8*(1,03+1,9)/2</t>
  </si>
  <si>
    <t>5,47*0,8*(1,03+1,91)/2</t>
  </si>
  <si>
    <t>5,18*0,8*(1,03+1,94)/2</t>
  </si>
  <si>
    <t>-2069500602</t>
  </si>
  <si>
    <t>1093930358</t>
  </si>
  <si>
    <t>(4+16+22)*0,06</t>
  </si>
  <si>
    <t>-1325447122</t>
  </si>
  <si>
    <t>465728313</t>
  </si>
  <si>
    <t>6,85*(1,03+2,73)/2*2</t>
  </si>
  <si>
    <t>2,52*(1,03+2,42)/2*2</t>
  </si>
  <si>
    <t>3,87*(1,03+2,25)/2*2</t>
  </si>
  <si>
    <t>5,22*(1,03+2,1)/2*2</t>
  </si>
  <si>
    <t>3,95*(1,03+1,9)/2*2</t>
  </si>
  <si>
    <t>3,54*(1,03+1,9)/2*2</t>
  </si>
  <si>
    <t>5,47*(1,03+1,91)/2*2</t>
  </si>
  <si>
    <t>5,18*(1,03+1,94)/2*2</t>
  </si>
  <si>
    <t>0,8*1,03*8</t>
  </si>
  <si>
    <t>(2,73+2,42+2,25+2,1+1,9+1,9+1,91+1,94)*0,8</t>
  </si>
  <si>
    <t>-285163445</t>
  </si>
  <si>
    <t>-268578705</t>
  </si>
  <si>
    <t>209883192</t>
  </si>
  <si>
    <t>566,644+36,293+46,757+2,97</t>
  </si>
  <si>
    <t>985018298</t>
  </si>
  <si>
    <t>652,664*10</t>
  </si>
  <si>
    <t>-469337104</t>
  </si>
  <si>
    <t>652,664*1,8</t>
  </si>
  <si>
    <t>-1137832260</t>
  </si>
  <si>
    <t>46,757</t>
  </si>
  <si>
    <t>-2,929</t>
  </si>
  <si>
    <t>-11,711</t>
  </si>
  <si>
    <t>-3,14*0,225*0,225*1,03*8</t>
  </si>
  <si>
    <t>"zásyp vpusri"</t>
  </si>
  <si>
    <t>-2040892635</t>
  </si>
  <si>
    <t>244906874</t>
  </si>
  <si>
    <t>6,85*0,8*0,4</t>
  </si>
  <si>
    <t>2,52*0,8*0,4</t>
  </si>
  <si>
    <t>3,87*0,8*0,4</t>
  </si>
  <si>
    <t>5,22*0,8*0,4</t>
  </si>
  <si>
    <t>3,95*0,8*0,4</t>
  </si>
  <si>
    <t>3,54*0,8*0,4</t>
  </si>
  <si>
    <t>5,47*0,8*0,4</t>
  </si>
  <si>
    <t>5,18*0,8*0,4</t>
  </si>
  <si>
    <t>-32,6*3,46*0,01</t>
  </si>
  <si>
    <t>-1659835819</t>
  </si>
  <si>
    <t>10,583*1,89</t>
  </si>
  <si>
    <t>155681745</t>
  </si>
  <si>
    <t>78,8</t>
  </si>
  <si>
    <t>492740268</t>
  </si>
  <si>
    <t>-6,452</t>
  </si>
  <si>
    <t>-765249293</t>
  </si>
  <si>
    <t>161,3*1,9</t>
  </si>
  <si>
    <t>-1120242908</t>
  </si>
  <si>
    <t>306,47*1,1</t>
  </si>
  <si>
    <t>-210323758</t>
  </si>
  <si>
    <t>161,3*0,4*0,1</t>
  </si>
  <si>
    <t>299654167</t>
  </si>
  <si>
    <t>72,3+42,4+46,6</t>
  </si>
  <si>
    <t>Svislé a kompletní konstrukce</t>
  </si>
  <si>
    <t>339921112</t>
  </si>
  <si>
    <t>Osazování betonových palisád do betonového základu jednotlivě výšky prvku přes 0,5 do 1 m</t>
  </si>
  <si>
    <t>-179420818</t>
  </si>
  <si>
    <t>"místo vpustí"</t>
  </si>
  <si>
    <t>6+6</t>
  </si>
  <si>
    <t>592284081</t>
  </si>
  <si>
    <t>palisáda betonová přírodní 110x1100x600 mm</t>
  </si>
  <si>
    <t>-1050794867</t>
  </si>
  <si>
    <t>339921122</t>
  </si>
  <si>
    <t>Osazování betonových palisád do betonového základu z betonu C 20/25 XF 3 v řadě výšky prvku přes 0,5 do 1 m</t>
  </si>
  <si>
    <t>-1551990255</t>
  </si>
  <si>
    <t>"palisáda místo obrubníků, pokračování stávající palisády, stávající obrubník celá výška nad niveletou"</t>
  </si>
  <si>
    <t>10,0</t>
  </si>
  <si>
    <t>-1971223813</t>
  </si>
  <si>
    <t>-1181864067</t>
  </si>
  <si>
    <t>6,85*0,8*0,1</t>
  </si>
  <si>
    <t>2,52*0,8*0,1</t>
  </si>
  <si>
    <t>3,87*0,8*0,1</t>
  </si>
  <si>
    <t>5,22*0,8*0,1</t>
  </si>
  <si>
    <t>3,95*0,8*0,1</t>
  </si>
  <si>
    <t>3,54*0,8*0,1</t>
  </si>
  <si>
    <t>5,47*0,8*0,1</t>
  </si>
  <si>
    <t>5,18*0,8*0,1</t>
  </si>
  <si>
    <t>1444721802</t>
  </si>
  <si>
    <t>315,2*0,25</t>
  </si>
  <si>
    <t>-1316104850</t>
  </si>
  <si>
    <t>-161,3*0,5</t>
  </si>
  <si>
    <t>-7,0*1,5</t>
  </si>
  <si>
    <t>-969219882</t>
  </si>
  <si>
    <t>544595655</t>
  </si>
  <si>
    <t>-2013922500</t>
  </si>
  <si>
    <t>1731937650</t>
  </si>
  <si>
    <t>-42653117</t>
  </si>
  <si>
    <t>862571387</t>
  </si>
  <si>
    <t>-431379148</t>
  </si>
  <si>
    <t>-22920977</t>
  </si>
  <si>
    <t>592453081</t>
  </si>
  <si>
    <t>dlažba zámková betonová skladba 20 x 10 x 6 cm povrch standard hladký, barva přírodní šedá</t>
  </si>
  <si>
    <t>536233035</t>
  </si>
  <si>
    <t>"položení kolen obrub 10% doplnit"</t>
  </si>
  <si>
    <t>47,475*0,1*1,03</t>
  </si>
  <si>
    <t>-2053335596</t>
  </si>
  <si>
    <t>89,8*0,1*1,03</t>
  </si>
  <si>
    <t>-1486582464</t>
  </si>
  <si>
    <t>0,5*2</t>
  </si>
  <si>
    <t>0,5*6</t>
  </si>
  <si>
    <t>208266534</t>
  </si>
  <si>
    <t>-428443210</t>
  </si>
  <si>
    <t>6,35</t>
  </si>
  <si>
    <t>2,02</t>
  </si>
  <si>
    <t>3,37</t>
  </si>
  <si>
    <t>4,72</t>
  </si>
  <si>
    <t>3,45</t>
  </si>
  <si>
    <t>3,04</t>
  </si>
  <si>
    <t>4,97</t>
  </si>
  <si>
    <t>4,68</t>
  </si>
  <si>
    <t>589241346</t>
  </si>
  <si>
    <t>-695024690</t>
  </si>
  <si>
    <t>-1067335062</t>
  </si>
  <si>
    <t>-213462580</t>
  </si>
  <si>
    <t>1051013444</t>
  </si>
  <si>
    <t>64010129</t>
  </si>
  <si>
    <t>-395111743</t>
  </si>
  <si>
    <t>176202602</t>
  </si>
  <si>
    <t>-370853242</t>
  </si>
  <si>
    <t>-1717004036</t>
  </si>
  <si>
    <t>441661941</t>
  </si>
  <si>
    <t>2089471959</t>
  </si>
  <si>
    <t>1160956673</t>
  </si>
  <si>
    <t>330192844</t>
  </si>
  <si>
    <t>-1263773176</t>
  </si>
  <si>
    <t>-62731165</t>
  </si>
  <si>
    <t>-1877965233</t>
  </si>
  <si>
    <t>1146886410</t>
  </si>
  <si>
    <t>1083753293</t>
  </si>
  <si>
    <t>-1361235860</t>
  </si>
  <si>
    <t>833225109</t>
  </si>
  <si>
    <t>370214496</t>
  </si>
  <si>
    <t>-682509931</t>
  </si>
  <si>
    <t>-1843599811</t>
  </si>
  <si>
    <t>-1811267925</t>
  </si>
  <si>
    <t>1751273914</t>
  </si>
  <si>
    <t>1020995868</t>
  </si>
  <si>
    <t>563921811</t>
  </si>
  <si>
    <t>1967821053</t>
  </si>
  <si>
    <t>6,3+29,3+43,9</t>
  </si>
  <si>
    <t>-455164154</t>
  </si>
  <si>
    <t>1655551545</t>
  </si>
  <si>
    <t>404441027</t>
  </si>
  <si>
    <t>značka svislá FeZn 1200x400 mm - A31a - Návěstní deska 240m</t>
  </si>
  <si>
    <t>147168031</t>
  </si>
  <si>
    <t>404441017</t>
  </si>
  <si>
    <t>značka svislá FeZn 700 mm B28 - Zákaz zastavení</t>
  </si>
  <si>
    <t>1859042461</t>
  </si>
  <si>
    <t>1000709912</t>
  </si>
  <si>
    <t>-928891645</t>
  </si>
  <si>
    <t>-2051414094</t>
  </si>
  <si>
    <t>255048733</t>
  </si>
  <si>
    <t>19835379</t>
  </si>
  <si>
    <t>1897445213</t>
  </si>
  <si>
    <t>" V 1a 125"</t>
  </si>
  <si>
    <t>11,7+126,6+16,45</t>
  </si>
  <si>
    <t>"V4"</t>
  </si>
  <si>
    <t>23,0+1,47+1,7+1,82+1,77</t>
  </si>
  <si>
    <t>915111115</t>
  </si>
  <si>
    <t>Vodorovné dopravní značení šířky 125 mm žlutou barvou dělící čáry souvislé</t>
  </si>
  <si>
    <t>-1860038854</t>
  </si>
  <si>
    <t>"V10e 125"</t>
  </si>
  <si>
    <t>6,26+6,22+5,57+5,86</t>
  </si>
  <si>
    <t>1748128135</t>
  </si>
  <si>
    <t>13,1</t>
  </si>
  <si>
    <t>-111026181</t>
  </si>
  <si>
    <t>"V2b 250"</t>
  </si>
  <si>
    <t>31,0</t>
  </si>
  <si>
    <t>"V 10d 250"</t>
  </si>
  <si>
    <t>16,92+4,97+36,04</t>
  </si>
  <si>
    <t>-1754232012</t>
  </si>
  <si>
    <t>"V7"</t>
  </si>
  <si>
    <t>0,8625*16</t>
  </si>
  <si>
    <t>"V 10F invalida"</t>
  </si>
  <si>
    <t>0,181+0,268</t>
  </si>
  <si>
    <t>492621675</t>
  </si>
  <si>
    <t>915211116</t>
  </si>
  <si>
    <t>Vodorovné dopravní značení retroreflexním žlutým plastem dělící čáry souvislé šířky 125 mm</t>
  </si>
  <si>
    <t>1227188929</t>
  </si>
  <si>
    <t>2771269</t>
  </si>
  <si>
    <t>-825691452</t>
  </si>
  <si>
    <t>1143523629</t>
  </si>
  <si>
    <t>-365643070</t>
  </si>
  <si>
    <t>6,64+8,1</t>
  </si>
  <si>
    <t>-375467475</t>
  </si>
  <si>
    <t>184,51+23,91+13,1+88,93</t>
  </si>
  <si>
    <t>16503115</t>
  </si>
  <si>
    <t>1403778707</t>
  </si>
  <si>
    <t>2,6+10,0+121,0+145,6+36,0</t>
  </si>
  <si>
    <t>-76,0-9,0-9,0-0,8-0,5-1,56-0,78</t>
  </si>
  <si>
    <t>10,0+9,0+4,5+3,0+4,0+12,0+18,0+6,5+4,0+1,0+4,0</t>
  </si>
  <si>
    <t>1,0+1,0+1,0+1,0+1,0+1,0+1,0+1,0+1,0</t>
  </si>
  <si>
    <t>"vnější roh"</t>
  </si>
  <si>
    <t>0,25+0,25</t>
  </si>
  <si>
    <t>"oblouk vnější 100"</t>
  </si>
  <si>
    <t>0,78+0,78</t>
  </si>
  <si>
    <t>"oblouk vnitřní 50"</t>
  </si>
  <si>
    <t>0,78</t>
  </si>
  <si>
    <t>-1809318457</t>
  </si>
  <si>
    <t>218*1,01</t>
  </si>
  <si>
    <t>-60</t>
  </si>
  <si>
    <t>1060791693</t>
  </si>
  <si>
    <t>-2015402860</t>
  </si>
  <si>
    <t>-2929304</t>
  </si>
  <si>
    <t>-1727654723</t>
  </si>
  <si>
    <t>592175057</t>
  </si>
  <si>
    <t>obrubník betonový chodníkový rohový 90 vnější,  přírodní 25/25x15/12x25 cm</t>
  </si>
  <si>
    <t>1704419842</t>
  </si>
  <si>
    <t>592175071</t>
  </si>
  <si>
    <t>obrubník silniční betonový vnější r=100 cm, délka vnějšího oblouku 78 cm 78 x 15/12 x 25 cm přírodní</t>
  </si>
  <si>
    <t>1827879879</t>
  </si>
  <si>
    <t>592175074</t>
  </si>
  <si>
    <t>obrubník silniční betonový vnitřní r=50 cm, délka vnitřního oblouku 78 cm 78 x 15/12 x 25 cm přírodní</t>
  </si>
  <si>
    <t>-1118607649</t>
  </si>
  <si>
    <t>-4625157</t>
  </si>
  <si>
    <t>315,2*0,25*0,1</t>
  </si>
  <si>
    <t>-194441826</t>
  </si>
  <si>
    <t>6,64+8,5</t>
  </si>
  <si>
    <t>7,0</t>
  </si>
  <si>
    <t>-1927180818</t>
  </si>
  <si>
    <t>(6,64+8,5)*1,0</t>
  </si>
  <si>
    <t>7,0*0,5</t>
  </si>
  <si>
    <t>-2089248060</t>
  </si>
  <si>
    <t>751901538</t>
  </si>
  <si>
    <t>1256194300</t>
  </si>
  <si>
    <t>7,0+7,0</t>
  </si>
  <si>
    <t>-2060052483</t>
  </si>
  <si>
    <t>262749258</t>
  </si>
  <si>
    <t>-1308230272</t>
  </si>
  <si>
    <t>862812688</t>
  </si>
  <si>
    <t>-605722407</t>
  </si>
  <si>
    <t>-1106873264</t>
  </si>
  <si>
    <t>966051111</t>
  </si>
  <si>
    <t>Bourání betonových palisád osazovaných v řadě</t>
  </si>
  <si>
    <t>1774808772</t>
  </si>
  <si>
    <t>1,1*0,03</t>
  </si>
  <si>
    <t>0,11*0,11*0,6*10</t>
  </si>
  <si>
    <t>-676044916</t>
  </si>
  <si>
    <t>676623157</t>
  </si>
  <si>
    <t>-208817446</t>
  </si>
  <si>
    <t>0,6</t>
  </si>
  <si>
    <t>-1137967591</t>
  </si>
  <si>
    <t>0,6*2</t>
  </si>
  <si>
    <t>1983534630</t>
  </si>
  <si>
    <t>66,803</t>
  </si>
  <si>
    <t>268,19</t>
  </si>
  <si>
    <t>1077,813</t>
  </si>
  <si>
    <t>1074671813</t>
  </si>
  <si>
    <t>1412,806*19</t>
  </si>
  <si>
    <t>-953836587</t>
  </si>
  <si>
    <t>13,34+42,271+7,14+0,977+0,016+0,276+2,783</t>
  </si>
  <si>
    <t>-458078753</t>
  </si>
  <si>
    <t>2124598142</t>
  </si>
  <si>
    <t>10,982+474,147+592,684</t>
  </si>
  <si>
    <t>-1265695869</t>
  </si>
  <si>
    <t>21-M</t>
  </si>
  <si>
    <t>Elektromontáže</t>
  </si>
  <si>
    <t>210950215</t>
  </si>
  <si>
    <t>Přeložení silového kabelu NN do chráničky</t>
  </si>
  <si>
    <t>1602098084</t>
  </si>
  <si>
    <t>1565841009</t>
  </si>
  <si>
    <t>-1050657915</t>
  </si>
  <si>
    <t>-1891860690</t>
  </si>
  <si>
    <t>-1989674098</t>
  </si>
  <si>
    <t>516130016</t>
  </si>
  <si>
    <t>1374254698</t>
  </si>
  <si>
    <t>-1019786864</t>
  </si>
  <si>
    <t>13437131</t>
  </si>
  <si>
    <t>24,0*0,35*0,3</t>
  </si>
  <si>
    <t>315293953</t>
  </si>
  <si>
    <t>24,0*0,35*0,5</t>
  </si>
  <si>
    <t>1440744775</t>
  </si>
  <si>
    <t>4,2*19</t>
  </si>
  <si>
    <t>-563923348</t>
  </si>
  <si>
    <t>4,2*1,8</t>
  </si>
  <si>
    <t>659347667</t>
  </si>
  <si>
    <t>24,0*0,35</t>
  </si>
  <si>
    <t>CITY042-05 - SO 103 - Rekonstrukce komunikace MO 8,0/50, úsek ul.Riegerova-ul.Jihlavská, km 0,345-0,900</t>
  </si>
  <si>
    <t>-1284750047</t>
  </si>
  <si>
    <t>2,65*0,5</t>
  </si>
  <si>
    <t>12,75*0,5</t>
  </si>
  <si>
    <t>1,7*0,5</t>
  </si>
  <si>
    <t>55,4*0,5</t>
  </si>
  <si>
    <t>"položení kolem obrub 20/10"</t>
  </si>
  <si>
    <t>85,05*0,5</t>
  </si>
  <si>
    <t>"dlažba vjezd domy"</t>
  </si>
  <si>
    <t>14,9*1,0</t>
  </si>
  <si>
    <t>113106163</t>
  </si>
  <si>
    <t>Rozebrání dlažeb vozovek pl do 50 m2 z drobných kostek do lože z kameniva pro další použití</t>
  </si>
  <si>
    <t>-880451742</t>
  </si>
  <si>
    <t>"kostky"</t>
  </si>
  <si>
    <t>6838674</t>
  </si>
  <si>
    <t>4133,25+83,55</t>
  </si>
  <si>
    <t>-(10,5+9,1+6,6+7,25+4,5)*0,4</t>
  </si>
  <si>
    <t>113107121</t>
  </si>
  <si>
    <t>Odstranění podkladu pl do 50 m2 z kameniva drceného tl 100 mm</t>
  </si>
  <si>
    <t>-1567215367</t>
  </si>
  <si>
    <t>"sjezd"</t>
  </si>
  <si>
    <t>14,26</t>
  </si>
  <si>
    <t>39,72</t>
  </si>
  <si>
    <t>"podklad"</t>
  </si>
  <si>
    <t>1,79</t>
  </si>
  <si>
    <t>"sjezdy"</t>
  </si>
  <si>
    <t>8,48+5,28+2,07+3,92+3,21+9,23</t>
  </si>
  <si>
    <t>113107131</t>
  </si>
  <si>
    <t>Odstranění podkladu pl do 50 m2 z betonu prostého tl 150 mm</t>
  </si>
  <si>
    <t>-646673058</t>
  </si>
  <si>
    <t>113107142</t>
  </si>
  <si>
    <t>Odstranění podkladu pl do 50 m2 živičných tl 100 mm</t>
  </si>
  <si>
    <t>-1096215499</t>
  </si>
  <si>
    <t>-1617646723</t>
  </si>
  <si>
    <t>806987762</t>
  </si>
  <si>
    <t>1422308509</t>
  </si>
  <si>
    <t>(10,5+9,1+6,6+7,25+4,5)*0,4</t>
  </si>
  <si>
    <t>-1826945663</t>
  </si>
  <si>
    <t>(10,5+9,1+6,6+7,25+4,5)*0,2</t>
  </si>
  <si>
    <t>1419302948</t>
  </si>
  <si>
    <t>7,05+11,85+26,7+2,05+14,85+8,6</t>
  </si>
  <si>
    <t>1676852581</t>
  </si>
  <si>
    <t>11,35+2,8+1,25+66,3+14,9+1,7+9,55+4,2</t>
  </si>
  <si>
    <t>(18,35+11,15+36,0+55,4)*0,5</t>
  </si>
  <si>
    <t>-2110622017</t>
  </si>
  <si>
    <t>113205112</t>
  </si>
  <si>
    <t>Vybourání betonových příkopových žlabů šířky do 0,8 m do beton lože</t>
  </si>
  <si>
    <t>-594176602</t>
  </si>
  <si>
    <t>142,0+162,5+101,0</t>
  </si>
  <si>
    <t>581222063</t>
  </si>
  <si>
    <t>8,0*5*17</t>
  </si>
  <si>
    <t>256608980</t>
  </si>
  <si>
    <t>416019696</t>
  </si>
  <si>
    <t>"voda"</t>
  </si>
  <si>
    <t>0,8*3</t>
  </si>
  <si>
    <t>-215400375</t>
  </si>
  <si>
    <t>0,8*2</t>
  </si>
  <si>
    <t>-1560218848</t>
  </si>
  <si>
    <t>0,8*1</t>
  </si>
  <si>
    <t>441347900</t>
  </si>
  <si>
    <t>20,3*1,0*0,5</t>
  </si>
  <si>
    <t>137,3*1,0*0,5</t>
  </si>
  <si>
    <t>122302203</t>
  </si>
  <si>
    <t>Odkopávky a prokopávky nezapažené pro silnice objemu do 5000 m3 v hornině tř. 4</t>
  </si>
  <si>
    <t>804446389</t>
  </si>
  <si>
    <t>"sjezdy recyklát"</t>
  </si>
  <si>
    <t>37,63*0,25</t>
  </si>
  <si>
    <t>"sjezdy beton"</t>
  </si>
  <si>
    <t>7,42*0,25</t>
  </si>
  <si>
    <t>"sjezdy asfalt"</t>
  </si>
  <si>
    <t>31,98*0,25</t>
  </si>
  <si>
    <t>4216,8*0,07</t>
  </si>
  <si>
    <t>273,333*0,57</t>
  </si>
  <si>
    <t>-(10,5+9,1+6,6+7,25+4,5)*0,4*0,07</t>
  </si>
  <si>
    <t>39,72*0,47</t>
  </si>
  <si>
    <t>8,7*0,85*0,85*0,5</t>
  </si>
  <si>
    <t>4450,275*0,3</t>
  </si>
  <si>
    <t>122302209</t>
  </si>
  <si>
    <t>Příplatek k odkopávkám a prokopávkám pro silnice v hornině tř. 4 za lepivost</t>
  </si>
  <si>
    <t>-1165794914</t>
  </si>
  <si>
    <t>-978568261</t>
  </si>
  <si>
    <t>132301102</t>
  </si>
  <si>
    <t>Hloubení rýh š do 600 mm v hornině tř. 4 objemu přes 100 m3</t>
  </si>
  <si>
    <t>1532872154</t>
  </si>
  <si>
    <t>580,8*(0,4+0,5)/2*0,5</t>
  </si>
  <si>
    <t>132301109</t>
  </si>
  <si>
    <t>Příplatek za lepivost k hloubení rýh š do 600 mm v hornině tř. 4</t>
  </si>
  <si>
    <t>940347650</t>
  </si>
  <si>
    <t>132301202</t>
  </si>
  <si>
    <t>Hloubení rýh š do 2000 mm v hornině tř. 4 objemu do 1000 m3</t>
  </si>
  <si>
    <t>-29688046</t>
  </si>
  <si>
    <t>"přípoj vpusti V14-V30"</t>
  </si>
  <si>
    <t>2,94*0,8*(1,03+1,93)/2</t>
  </si>
  <si>
    <t>1,61*0,8*(1,03+1,87)/2</t>
  </si>
  <si>
    <t>2,09*0,8*(1,03+1,87)/2</t>
  </si>
  <si>
    <t>2,14*0,8*(1,03+1,89)/2</t>
  </si>
  <si>
    <t>2,13*0,8*(1,03+1,86)/2</t>
  </si>
  <si>
    <t>6,16*0,8*(1,03+1,84)/2</t>
  </si>
  <si>
    <t>5,28*0,8*(1,03+1,85)/2</t>
  </si>
  <si>
    <t>2,13*0,8*(1,03+1,84)/2</t>
  </si>
  <si>
    <t>4,53*0,8*(1,03+1,83)/2</t>
  </si>
  <si>
    <t>1,54*0,8*(1,03+1,85)/2</t>
  </si>
  <si>
    <t>2,39*0,8*(1,03+2,09)/2</t>
  </si>
  <si>
    <t>2,44*0,8*(1,03+2,02)/2</t>
  </si>
  <si>
    <t>5,3*0,8*(1,03+1,9)/2</t>
  </si>
  <si>
    <t>5,98*0,8*(1,03+1,83)/2</t>
  </si>
  <si>
    <t>6,41*0,8*(1,03+1,83)/2</t>
  </si>
  <si>
    <t>4,02*0,8*(1,03+1,98)/2</t>
  </si>
  <si>
    <t>2,35*0,8*(1,03*2,08)/2</t>
  </si>
  <si>
    <t>"vpust 62,63"</t>
  </si>
  <si>
    <t>4,1*0,8*(1,03+1,83)/2</t>
  </si>
  <si>
    <t>5,41*0,8*(1,03+1,86)/2</t>
  </si>
  <si>
    <t>2,0*1,2*1,03*2</t>
  </si>
  <si>
    <t>"bourání propustku"</t>
  </si>
  <si>
    <t>8,7*1,0*1,0</t>
  </si>
  <si>
    <t>7,5*1,0*1,0</t>
  </si>
  <si>
    <t>132301209</t>
  </si>
  <si>
    <t>Příplatek za lepivost k hloubení rýh š do 2000 mm v hornině tř. 4</t>
  </si>
  <si>
    <t>1657366157</t>
  </si>
  <si>
    <t>133301101</t>
  </si>
  <si>
    <t>Hloubení šachet v hornině tř. 4 objemu do 100 m3</t>
  </si>
  <si>
    <t>708291584</t>
  </si>
  <si>
    <t>11*0,06</t>
  </si>
  <si>
    <t>0,05*18</t>
  </si>
  <si>
    <t>133301109</t>
  </si>
  <si>
    <t>Příplatek za lepivost u hloubení šachet v hornině tř. 4</t>
  </si>
  <si>
    <t>-1227045550</t>
  </si>
  <si>
    <t>1653004473</t>
  </si>
  <si>
    <t>2,94*(1,03+1,93)/2*2</t>
  </si>
  <si>
    <t>1,61*(1,03+1,87)/2*2</t>
  </si>
  <si>
    <t>2,09*(1,03+1,87)/2*2</t>
  </si>
  <si>
    <t>2,14*(1,03+1,89)/2*2</t>
  </si>
  <si>
    <t>2,13*(1,03+1,86)/2*2</t>
  </si>
  <si>
    <t>6,16*(1,03+1,84)/2*2</t>
  </si>
  <si>
    <t>5,28*(1,03+1,85)/2*2</t>
  </si>
  <si>
    <t>2,13*(1,03+1,84)/2*2</t>
  </si>
  <si>
    <t>4,53*(1,03+1,83)/2*2</t>
  </si>
  <si>
    <t>1,54*(1,03+1,85)/2*2</t>
  </si>
  <si>
    <t>2,39*(1,03+2,09)/2*2</t>
  </si>
  <si>
    <t>2,44*(1,03+2,02)/2*2</t>
  </si>
  <si>
    <t>5,3*(1,03+1,9)/2*2</t>
  </si>
  <si>
    <t>5,98*(1,03+1,83)/2*2</t>
  </si>
  <si>
    <t>6,41*(1,03+1,83)/2*2</t>
  </si>
  <si>
    <t>4,02*(1,03+1,98)/2*2</t>
  </si>
  <si>
    <t>2,35*(1,03*2,08)/2*2</t>
  </si>
  <si>
    <t>0,8*1,03*17</t>
  </si>
  <si>
    <t>(1,93+1,87+1,87+1,89+1,86+1,84+1,85+1,84+1,83+1,85+2,09+2,02+1,9+1,83+1,98+2,08)*0,8</t>
  </si>
  <si>
    <t>4,1*(1,03+1,83)/2*2</t>
  </si>
  <si>
    <t>5,41*(1,03+1,86)/2*2</t>
  </si>
  <si>
    <t>1,2*1,03*2</t>
  </si>
  <si>
    <t>2,0*1,03*2</t>
  </si>
  <si>
    <t>1489250095</t>
  </si>
  <si>
    <t>-1367882892</t>
  </si>
  <si>
    <t>1146621038</t>
  </si>
  <si>
    <t>1826,065+130,68+100,579+1,56</t>
  </si>
  <si>
    <t>-102807525</t>
  </si>
  <si>
    <t>2058,884*10</t>
  </si>
  <si>
    <t>1883828303</t>
  </si>
  <si>
    <t>3,0</t>
  </si>
  <si>
    <t>985769732</t>
  </si>
  <si>
    <t>3,0*10</t>
  </si>
  <si>
    <t>961460169</t>
  </si>
  <si>
    <t>0,46+143,96+6,69+15,37+15,11+93,17+0,23+0,66+0,93+0,71+28,37+5,26+37,68+16,7+4,07+3,59+24,95</t>
  </si>
  <si>
    <t>1217427940</t>
  </si>
  <si>
    <t>2058,884*1,8</t>
  </si>
  <si>
    <t>3,0*1,8</t>
  </si>
  <si>
    <t>-1388316643</t>
  </si>
  <si>
    <t>84,379</t>
  </si>
  <si>
    <t>-5,514</t>
  </si>
  <si>
    <t>-22,066</t>
  </si>
  <si>
    <t>-3,14*0,225*0,225*1,03*17</t>
  </si>
  <si>
    <t>-0,9*1,5*1,03*2</t>
  </si>
  <si>
    <t>3,14*0,25*0,25*1,05*6</t>
  </si>
  <si>
    <t>"šachty"</t>
  </si>
  <si>
    <t>3,14*0,6*0,6*2,9*2</t>
  </si>
  <si>
    <t>1665772853</t>
  </si>
  <si>
    <t>1033907552</t>
  </si>
  <si>
    <t>2,94*0,8*0,4</t>
  </si>
  <si>
    <t>1,61*0,8*0,4</t>
  </si>
  <si>
    <t>2,09*0,8*0,4</t>
  </si>
  <si>
    <t>2,14*0,8*0,4</t>
  </si>
  <si>
    <t>2,13*0,8*0,4</t>
  </si>
  <si>
    <t>6,16*0,8*0,4</t>
  </si>
  <si>
    <t>5,28*0,8*0,4</t>
  </si>
  <si>
    <t>4,53*0,8*0,4</t>
  </si>
  <si>
    <t>1,54*0,8*0,4</t>
  </si>
  <si>
    <t>2,39*0,8*0,4</t>
  </si>
  <si>
    <t>2,44*0,8*0,4</t>
  </si>
  <si>
    <t>5,3*0,8*0,4</t>
  </si>
  <si>
    <t>5,98*0,8*0,4</t>
  </si>
  <si>
    <t>6,41*0,8*0,4</t>
  </si>
  <si>
    <t>4,02*0,8*0,4</t>
  </si>
  <si>
    <t>2,35*0,8*0,4</t>
  </si>
  <si>
    <t>4,1*0,8*0,4</t>
  </si>
  <si>
    <t>5,41*0,8*0,4</t>
  </si>
  <si>
    <t>-60,45*3,46*0,01</t>
  </si>
  <si>
    <t>118726002</t>
  </si>
  <si>
    <t>19,974*1,89</t>
  </si>
  <si>
    <t>1872696431</t>
  </si>
  <si>
    <t>603431823</t>
  </si>
  <si>
    <t>2046340735</t>
  </si>
  <si>
    <t>-497701048</t>
  </si>
  <si>
    <t>15,94+52,63+15,4+18,11+23,14+18,76+2,15+13,78+4,57+53,25+17,07+6,38+32,43+2,29</t>
  </si>
  <si>
    <t>471605995</t>
  </si>
  <si>
    <t>275,9*0,1*1,03</t>
  </si>
  <si>
    <t>-121952070</t>
  </si>
  <si>
    <t>-1135939473</t>
  </si>
  <si>
    <t>275,9*2,5*0,01*1,03</t>
  </si>
  <si>
    <t>1479552449</t>
  </si>
  <si>
    <t>1848059632</t>
  </si>
  <si>
    <t>409,7*2,5*0,01*1,03</t>
  </si>
  <si>
    <t>-1699500146</t>
  </si>
  <si>
    <t>37,63</t>
  </si>
  <si>
    <t>7,42</t>
  </si>
  <si>
    <t>31,98</t>
  </si>
  <si>
    <t>4216,8</t>
  </si>
  <si>
    <t>273,333</t>
  </si>
  <si>
    <t>449458819</t>
  </si>
  <si>
    <t>0,22+1,28+1,92+8,37</t>
  </si>
  <si>
    <t>748107019</t>
  </si>
  <si>
    <t>793074479</t>
  </si>
  <si>
    <t>1919231071</t>
  </si>
  <si>
    <t>409,7*0,1*1,03</t>
  </si>
  <si>
    <t>-964279652</t>
  </si>
  <si>
    <t>1655951882</t>
  </si>
  <si>
    <t>-1246194729</t>
  </si>
  <si>
    <t>-1954200191</t>
  </si>
  <si>
    <t>-410597151</t>
  </si>
  <si>
    <t>-504050745</t>
  </si>
  <si>
    <t>-1222696379</t>
  </si>
  <si>
    <t>966232429</t>
  </si>
  <si>
    <t>-762425109</t>
  </si>
  <si>
    <t>-23,232</t>
  </si>
  <si>
    <t>677123567</t>
  </si>
  <si>
    <t>580,8*1,9</t>
  </si>
  <si>
    <t>1100009124</t>
  </si>
  <si>
    <t>1103,52*1,1</t>
  </si>
  <si>
    <t>1895533923</t>
  </si>
  <si>
    <t>580,8*0,4*0,1</t>
  </si>
  <si>
    <t>-1364140503</t>
  </si>
  <si>
    <t>22,5+93,3+150,95+120,2+39,55+154,3</t>
  </si>
  <si>
    <t>1576867812</t>
  </si>
  <si>
    <t>2,94*0,8*0,1</t>
  </si>
  <si>
    <t>1,61*0,8*0,1</t>
  </si>
  <si>
    <t>2,09*0,8*0,1</t>
  </si>
  <si>
    <t>2,14*0,8*0,1</t>
  </si>
  <si>
    <t>2,13*0,8*0,1</t>
  </si>
  <si>
    <t>6,16*0,8*0,1</t>
  </si>
  <si>
    <t>5,28*0,8*0,1</t>
  </si>
  <si>
    <t>4,53*0,8*0,1</t>
  </si>
  <si>
    <t>1,54*0,8*0,1</t>
  </si>
  <si>
    <t>2,39*0,8*0,1</t>
  </si>
  <si>
    <t>2,44*0,8*0,1</t>
  </si>
  <si>
    <t>5,3*0,8*0,1</t>
  </si>
  <si>
    <t>5,98*0,8*0,1</t>
  </si>
  <si>
    <t>6,41*0,8*0,1</t>
  </si>
  <si>
    <t>4,02*0,8*0,1</t>
  </si>
  <si>
    <t>2,35*0,8*0,1</t>
  </si>
  <si>
    <t>4,1*0,8*0,1</t>
  </si>
  <si>
    <t>5,41*0,8*0,1</t>
  </si>
  <si>
    <t>-47093148</t>
  </si>
  <si>
    <t>8,56+14,12+3,18+5,45+6,32</t>
  </si>
  <si>
    <t>5,85+1,57</t>
  </si>
  <si>
    <t>-2107556585</t>
  </si>
  <si>
    <t>9,11+2,77+4,03+3,09+5,26+7,72</t>
  </si>
  <si>
    <t>1710033342</t>
  </si>
  <si>
    <t>47,15*0,3</t>
  </si>
  <si>
    <t>1036,75*0,25</t>
  </si>
  <si>
    <t>481856812</t>
  </si>
  <si>
    <t>580,8*0,5</t>
  </si>
  <si>
    <t>-(10,5+9,1+6,6+7,25+4,5)*1,5</t>
  </si>
  <si>
    <t>-745674684</t>
  </si>
  <si>
    <t>1934345008</t>
  </si>
  <si>
    <t>-2047869828</t>
  </si>
  <si>
    <t>565145111</t>
  </si>
  <si>
    <t>Asfaltový beton vrstva podkladní ACP 16 (obalované kamenivo OKS) tl 60 mm š do 3 m</t>
  </si>
  <si>
    <t>-1314356672</t>
  </si>
  <si>
    <t>74540200</t>
  </si>
  <si>
    <t>-1391133472</t>
  </si>
  <si>
    <t>-506518945</t>
  </si>
  <si>
    <t>577134111</t>
  </si>
  <si>
    <t>Asfaltový beton vrstva obrusná ACO 11 (ABS) tř. I tl 40 mm š do 3 m z nemodifikovaného asfaltu</t>
  </si>
  <si>
    <t>-1332682466</t>
  </si>
  <si>
    <t>-1961138546</t>
  </si>
  <si>
    <t>-445905820</t>
  </si>
  <si>
    <t>581121311</t>
  </si>
  <si>
    <t>Kryt cementobetonový vozovek skupiny CB III tl 150 mm</t>
  </si>
  <si>
    <t>-416655582</t>
  </si>
  <si>
    <t>591211111</t>
  </si>
  <si>
    <t>Kladení dlažby z kostek drobných z kamene do lože z kameniva těženého tl 50 mm</t>
  </si>
  <si>
    <t>1702310746</t>
  </si>
  <si>
    <t>-521666467</t>
  </si>
  <si>
    <t>436855013</t>
  </si>
  <si>
    <t>"přeložení kolem obrub 20/10 10% doplnění"</t>
  </si>
  <si>
    <t>46,025*0,1*1,03</t>
  </si>
  <si>
    <t>-726008927</t>
  </si>
  <si>
    <t>34,925*0,1*1,03</t>
  </si>
  <si>
    <t>-1623035030</t>
  </si>
  <si>
    <t>1,325*0,1*1,03</t>
  </si>
  <si>
    <t>596212210</t>
  </si>
  <si>
    <t>Kladení zámkové dlažby pozemních komunikací tl 80 mm skupiny A pl do 50 m2</t>
  </si>
  <si>
    <t>608705075</t>
  </si>
  <si>
    <t>592453111</t>
  </si>
  <si>
    <t>dlažba zámková betonová skladba 20 x 10 x 8 cm povrch standard hladký, barva přírodní šedá</t>
  </si>
  <si>
    <t>1931535162</t>
  </si>
  <si>
    <t>7,45*1,03</t>
  </si>
  <si>
    <t>1651999539</t>
  </si>
  <si>
    <t>0,5*16</t>
  </si>
  <si>
    <t>903332658</t>
  </si>
  <si>
    <t>1154366744</t>
  </si>
  <si>
    <t>2,44</t>
  </si>
  <si>
    <t>1,11</t>
  </si>
  <si>
    <t>1,59</t>
  </si>
  <si>
    <t>1,64</t>
  </si>
  <si>
    <t>1,63</t>
  </si>
  <si>
    <t>5,66</t>
  </si>
  <si>
    <t>4,78</t>
  </si>
  <si>
    <t>4,03</t>
  </si>
  <si>
    <t>1,04</t>
  </si>
  <si>
    <t>1,89</t>
  </si>
  <si>
    <t>1,94</t>
  </si>
  <si>
    <t>4,8</t>
  </si>
  <si>
    <t>5,48</t>
  </si>
  <si>
    <t>5,91</t>
  </si>
  <si>
    <t>3,52</t>
  </si>
  <si>
    <t>1,85</t>
  </si>
  <si>
    <t>4,1</t>
  </si>
  <si>
    <t>5,41</t>
  </si>
  <si>
    <t>1326712644</t>
  </si>
  <si>
    <t>-99355076</t>
  </si>
  <si>
    <t>643964296</t>
  </si>
  <si>
    <t>1545237414</t>
  </si>
  <si>
    <t>-2066900632</t>
  </si>
  <si>
    <t>-1083959256</t>
  </si>
  <si>
    <t>249223902</t>
  </si>
  <si>
    <t>-1234828410</t>
  </si>
  <si>
    <t>-1371040596</t>
  </si>
  <si>
    <t>-56017148</t>
  </si>
  <si>
    <t>-674131015</t>
  </si>
  <si>
    <t>684025126</t>
  </si>
  <si>
    <t>-1275558502</t>
  </si>
  <si>
    <t>1136832611</t>
  </si>
  <si>
    <t>624177482</t>
  </si>
  <si>
    <t>-1805782089</t>
  </si>
  <si>
    <t>895931211</t>
  </si>
  <si>
    <t>Zřízení vpusti kanalizační horské z betonových dílců vnitřní velikosti 1200/600 mm</t>
  </si>
  <si>
    <t>1879992675</t>
  </si>
  <si>
    <t>592237512</t>
  </si>
  <si>
    <t>horská vpusť betonová TBV-Q HV 1500/900/1350mm</t>
  </si>
  <si>
    <t>440551136</t>
  </si>
  <si>
    <t>1586837506</t>
  </si>
  <si>
    <t>1347519555</t>
  </si>
  <si>
    <t>-1977488988</t>
  </si>
  <si>
    <t>749455347</t>
  </si>
  <si>
    <t>132464222</t>
  </si>
  <si>
    <t>-1930249022</t>
  </si>
  <si>
    <t>899103211</t>
  </si>
  <si>
    <t>Demontáž poklopů litinových nebo ocelových včetně rámů hmotnosti přes 100 do 150 kg</t>
  </si>
  <si>
    <t>1886289014</t>
  </si>
  <si>
    <t>599801732</t>
  </si>
  <si>
    <t>-1771454933</t>
  </si>
  <si>
    <t>787152994</t>
  </si>
  <si>
    <t>552421402</t>
  </si>
  <si>
    <t>mříž kanalizační  60 x 1200mm s rámem B 250, rám litina, mříž plast</t>
  </si>
  <si>
    <t>916289744</t>
  </si>
  <si>
    <t>-1373858774</t>
  </si>
  <si>
    <t>-256645876</t>
  </si>
  <si>
    <t>215917468</t>
  </si>
  <si>
    <t>1985165885</t>
  </si>
  <si>
    <t>-1286138597</t>
  </si>
  <si>
    <t>19,5</t>
  </si>
  <si>
    <t>1783243845</t>
  </si>
  <si>
    <t>911331123</t>
  </si>
  <si>
    <t>Svodidlo ocelové jednostranné zádržnosti N2 typ JSNH4/N2 se zaberaněním sloupků v rozmezí do 4 m</t>
  </si>
  <si>
    <t>-1522204133</t>
  </si>
  <si>
    <t>114,0+51,0</t>
  </si>
  <si>
    <t>-16,0-16,0</t>
  </si>
  <si>
    <t>911331412</t>
  </si>
  <si>
    <t>Náběh ocelového svodidla jednostranný délky do 12 m se zaberaněním sloupků v rozmezí do 2 m</t>
  </si>
  <si>
    <t>-1022892303</t>
  </si>
  <si>
    <t>8,0*2*2</t>
  </si>
  <si>
    <t>1540417417</t>
  </si>
  <si>
    <t>404441042</t>
  </si>
  <si>
    <t>značka svislá FeZn 900 mm P4 - Dej přednost v jízdě</t>
  </si>
  <si>
    <t>-2107606837</t>
  </si>
  <si>
    <t>-1583413498</t>
  </si>
  <si>
    <t>404443163</t>
  </si>
  <si>
    <t>značka svislá FeZn  500 X 500 mm E2b - 50 x 50 cm - Tvar křižovatky</t>
  </si>
  <si>
    <t>-1023789239</t>
  </si>
  <si>
    <t>404442386</t>
  </si>
  <si>
    <t xml:space="preserve">značka svislá FeZn 1200x400 mm - Z3 - Směrová deska </t>
  </si>
  <si>
    <t>-415381954</t>
  </si>
  <si>
    <t>-654839763</t>
  </si>
  <si>
    <t>368847069</t>
  </si>
  <si>
    <t>1127119050</t>
  </si>
  <si>
    <t>572926234</t>
  </si>
  <si>
    <t>1476017684</t>
  </si>
  <si>
    <t>148,9+87,45+59,3+79,0+118,55</t>
  </si>
  <si>
    <t>-1995711538</t>
  </si>
  <si>
    <t>" V2b 125"</t>
  </si>
  <si>
    <t>34,7+13,6+7,65</t>
  </si>
  <si>
    <t>-288578946</t>
  </si>
  <si>
    <t>" V2b250"</t>
  </si>
  <si>
    <t>13,88+17,91+16,35+11,58+10,4+9,07</t>
  </si>
  <si>
    <t>-755277221</t>
  </si>
  <si>
    <t>-1819920561</t>
  </si>
  <si>
    <t>1540070252</t>
  </si>
  <si>
    <t>1135594162</t>
  </si>
  <si>
    <t>958195573</t>
  </si>
  <si>
    <t>-1821008425</t>
  </si>
  <si>
    <t>-2071161136</t>
  </si>
  <si>
    <t>493,2+55,95+79,19</t>
  </si>
  <si>
    <t>1106170153</t>
  </si>
  <si>
    <t>843425437</t>
  </si>
  <si>
    <t>"konec do štěrku"</t>
  </si>
  <si>
    <t>6,4+14,9</t>
  </si>
  <si>
    <t>-249981307</t>
  </si>
  <si>
    <t>-1587629926</t>
  </si>
  <si>
    <t>12,0+6,5+4,8+4,7+6,0+4,9+4,15+4,1</t>
  </si>
  <si>
    <t>509106388</t>
  </si>
  <si>
    <t>833790400</t>
  </si>
  <si>
    <t>3,2+18,5+20,8+153,75+158,3+203,05+307,7+9,4+145,8+63,4</t>
  </si>
  <si>
    <t>-47,15</t>
  </si>
  <si>
    <t>-59,5-7,0-9,0</t>
  </si>
  <si>
    <t>3,0+3,0+15,0+4,0+4,0+5,0+4,0+5,0+14,5+2,0</t>
  </si>
  <si>
    <t>1,0+1,0+1,0+1,0+1,0+1,0+1,0</t>
  </si>
  <si>
    <t>-263321648</t>
  </si>
  <si>
    <t>962*1,01</t>
  </si>
  <si>
    <t>1491315303</t>
  </si>
  <si>
    <t>-508179729</t>
  </si>
  <si>
    <t>2061256027</t>
  </si>
  <si>
    <t>-824420482</t>
  </si>
  <si>
    <t>21,3*0,2*0,1</t>
  </si>
  <si>
    <t>47,15*0,3*0,1</t>
  </si>
  <si>
    <t>1036,75*0,25*0,1</t>
  </si>
  <si>
    <t>-47557284</t>
  </si>
  <si>
    <t>10,5+9,1+6,6+7,25+4,5</t>
  </si>
  <si>
    <t>"napojení komunikace"</t>
  </si>
  <si>
    <t>6,64+6,5</t>
  </si>
  <si>
    <t>61428897</t>
  </si>
  <si>
    <t>(10,5+9,1+6,6+7,25+4,5)*0,5</t>
  </si>
  <si>
    <t>(6,64+6,5)*1,0</t>
  </si>
  <si>
    <t>1648978885</t>
  </si>
  <si>
    <t>-2033270199</t>
  </si>
  <si>
    <t>-1436325628</t>
  </si>
  <si>
    <t>37,95</t>
  </si>
  <si>
    <t>-1258287696</t>
  </si>
  <si>
    <t>911475300</t>
  </si>
  <si>
    <t>935112212</t>
  </si>
  <si>
    <t>Osazení příkopového žlabu do betonu C 20/25 XF3 tl 100 mm z betonových tvárnic š 800 mm</t>
  </si>
  <si>
    <t>-601627532</t>
  </si>
  <si>
    <t>592275130</t>
  </si>
  <si>
    <t>tvárnice betonová příkopová 33x59x8 cm</t>
  </si>
  <si>
    <t>-1466903353</t>
  </si>
  <si>
    <t>1103501191</t>
  </si>
  <si>
    <t>0,111*6</t>
  </si>
  <si>
    <t>"šachty u propustku"</t>
  </si>
  <si>
    <t>(0,582+0,328+0,328+0,224)*2</t>
  </si>
  <si>
    <t>-1914353787</t>
  </si>
  <si>
    <t>12,0</t>
  </si>
  <si>
    <t>966005311</t>
  </si>
  <si>
    <t>Rozebrání a odstranění silničního svodidla s jednou pásnicí</t>
  </si>
  <si>
    <t>-517010793</t>
  </si>
  <si>
    <t>2083141025</t>
  </si>
  <si>
    <t>-1583614806</t>
  </si>
  <si>
    <t>-19448393</t>
  </si>
  <si>
    <t>966008111</t>
  </si>
  <si>
    <t>Bourání trubního propustku do DN 300</t>
  </si>
  <si>
    <t>-739133095</t>
  </si>
  <si>
    <t>"přejezd s trubkou"</t>
  </si>
  <si>
    <t>3,65+5,5</t>
  </si>
  <si>
    <t>966008112</t>
  </si>
  <si>
    <t>Bourání trubního propustku do DN 500</t>
  </si>
  <si>
    <t>1044000819</t>
  </si>
  <si>
    <t>8,7+7,5</t>
  </si>
  <si>
    <t>1682948724</t>
  </si>
  <si>
    <t>60,0</t>
  </si>
  <si>
    <t>1285822332</t>
  </si>
  <si>
    <t>979074451</t>
  </si>
  <si>
    <t xml:space="preserve">Očištění dlažebních kostek drobných s původním spárováním kamenivem těženým </t>
  </si>
  <si>
    <t>-344573549</t>
  </si>
  <si>
    <t>997538660</t>
  </si>
  <si>
    <t>0,3+1,05+0,008</t>
  </si>
  <si>
    <t>-1411319692</t>
  </si>
  <si>
    <t>1,358*2</t>
  </si>
  <si>
    <t>-1252317437</t>
  </si>
  <si>
    <t>208,484</t>
  </si>
  <si>
    <t>766,319</t>
  </si>
  <si>
    <t>3044,706</t>
  </si>
  <si>
    <t>-584873663</t>
  </si>
  <si>
    <t>4019,509*19</t>
  </si>
  <si>
    <t>997221571</t>
  </si>
  <si>
    <t>Vodorovná doprava vybouraných hmot do 1 km</t>
  </si>
  <si>
    <t>-2145481544</t>
  </si>
  <si>
    <t>"svodidla do dkladu"</t>
  </si>
  <si>
    <t>6,93</t>
  </si>
  <si>
    <t>997221579</t>
  </si>
  <si>
    <t>Příplatek ZKD 1 km u vodorovné dopravy vybouraných hmot</t>
  </si>
  <si>
    <t>1205131099</t>
  </si>
  <si>
    <t>6,93*19</t>
  </si>
  <si>
    <t>-178923561</t>
  </si>
  <si>
    <t>0,403+16,353+35,363+7,194+117,595+7,898+0,42+0,492+6,89+15,876</t>
  </si>
  <si>
    <t>1662667945</t>
  </si>
  <si>
    <t>5,826+760,493</t>
  </si>
  <si>
    <t>1060635209</t>
  </si>
  <si>
    <t>7,774+0,331+1344,518+11,435+1680,648</t>
  </si>
  <si>
    <t>937823808</t>
  </si>
  <si>
    <t>844659853</t>
  </si>
  <si>
    <t>"silno"</t>
  </si>
  <si>
    <t>12,4+7,9</t>
  </si>
  <si>
    <t>1756039394</t>
  </si>
  <si>
    <t>"slabo"</t>
  </si>
  <si>
    <t>17,7+9,5+9,5+19,75+18,7+3,75+3,0+9,0+21,8+12,3+12,3</t>
  </si>
  <si>
    <t>1639917255</t>
  </si>
  <si>
    <t>0,0203</t>
  </si>
  <si>
    <t>0,1373</t>
  </si>
  <si>
    <t>196</t>
  </si>
  <si>
    <t>1358385436</t>
  </si>
  <si>
    <t>197</t>
  </si>
  <si>
    <t>-587951969</t>
  </si>
  <si>
    <t>198</t>
  </si>
  <si>
    <t>397637722</t>
  </si>
  <si>
    <t>199</t>
  </si>
  <si>
    <t>400033291</t>
  </si>
  <si>
    <t>200</t>
  </si>
  <si>
    <t>-2067391346</t>
  </si>
  <si>
    <t>201</t>
  </si>
  <si>
    <t>-171862985</t>
  </si>
  <si>
    <t>157,6*0,35*0,3</t>
  </si>
  <si>
    <t>202</t>
  </si>
  <si>
    <t>-433218677</t>
  </si>
  <si>
    <t>157,6*0,35*0,5</t>
  </si>
  <si>
    <t>203</t>
  </si>
  <si>
    <t>1141234130</t>
  </si>
  <si>
    <t>27,58*19</t>
  </si>
  <si>
    <t>204</t>
  </si>
  <si>
    <t>-472233754</t>
  </si>
  <si>
    <t>27,58*1,8</t>
  </si>
  <si>
    <t>205</t>
  </si>
  <si>
    <t>1865034436</t>
  </si>
  <si>
    <t>157,6*0,35</t>
  </si>
  <si>
    <t>CITY042-06 - SO 104 - Rekonstrukce komunikace MO 8,0/50, úsek ul. Jihlavská-ul.Tyršova, km 0,900-1,413</t>
  </si>
  <si>
    <t>1339912397</t>
  </si>
  <si>
    <t>19,7*0,5</t>
  </si>
  <si>
    <t>20,5*0,5</t>
  </si>
  <si>
    <t>4,0*1,0</t>
  </si>
  <si>
    <t>20,44</t>
  </si>
  <si>
    <t>4,2*2,0</t>
  </si>
  <si>
    <t>41,2*0,5</t>
  </si>
  <si>
    <t>4,0*0,5*2</t>
  </si>
  <si>
    <t>"dlažba vjezd 10/20"</t>
  </si>
  <si>
    <t>10,25*1,5</t>
  </si>
  <si>
    <t>9,4*1,0</t>
  </si>
  <si>
    <t>13,8*1,0</t>
  </si>
  <si>
    <t>"dlažba vjezd kost"</t>
  </si>
  <si>
    <t>7,5*2,0</t>
  </si>
  <si>
    <t>113106153</t>
  </si>
  <si>
    <t>Rozebrání dlažeb vozovek pl do 50 m2 z velkých kostek do lože z kameniva pro další použití</t>
  </si>
  <si>
    <t>221594563</t>
  </si>
  <si>
    <t>"ke zvonu"</t>
  </si>
  <si>
    <t>25,1*1,5</t>
  </si>
  <si>
    <t>1255683683</t>
  </si>
  <si>
    <t>8,12+20,01+8,82+7,4</t>
  </si>
  <si>
    <t>7,56</t>
  </si>
  <si>
    <t>1144434174</t>
  </si>
  <si>
    <t>273853175</t>
  </si>
  <si>
    <t>113107224</t>
  </si>
  <si>
    <t>Odstranění podkladu pl přes 200 m2 z kameniva drceného tl 400 mm</t>
  </si>
  <si>
    <t>972149481</t>
  </si>
  <si>
    <t>3719,50</t>
  </si>
  <si>
    <t>-(14,4+7,9+11,5+7,2)*0,4</t>
  </si>
  <si>
    <t>113107243</t>
  </si>
  <si>
    <t>Odstranění podkladu pl přes 200 m2 živičných tl 150 mm</t>
  </si>
  <si>
    <t>-668177760</t>
  </si>
  <si>
    <t>-411636856</t>
  </si>
  <si>
    <t>(14,4+7,9+11,5+7,2)*0,4</t>
  </si>
  <si>
    <t>-1968690089</t>
  </si>
  <si>
    <t>(14,4+7,9+11,5+7,2)*0,2</t>
  </si>
  <si>
    <t>113154125</t>
  </si>
  <si>
    <t>Frézování živičného krytu tl 150 mm pruh š 1 m pl do 500 m2 bez překážek v trase</t>
  </si>
  <si>
    <t>-1028026301</t>
  </si>
  <si>
    <t>"autobus záliv"</t>
  </si>
  <si>
    <t>64,92</t>
  </si>
  <si>
    <t>1612000713</t>
  </si>
  <si>
    <t>6,0+4,0+2,0+14,5+6,0+4,0+10,25+4,0+4,0+32,7</t>
  </si>
  <si>
    <t>-1974491532</t>
  </si>
  <si>
    <t>35,2+15,6+20,5</t>
  </si>
  <si>
    <t>-850140960</t>
  </si>
  <si>
    <t>9,7*0,5</t>
  </si>
  <si>
    <t>1737008481</t>
  </si>
  <si>
    <t>6,2</t>
  </si>
  <si>
    <t>-1097077780</t>
  </si>
  <si>
    <t>8,0*5*13</t>
  </si>
  <si>
    <t>1920770109</t>
  </si>
  <si>
    <t>922026909</t>
  </si>
  <si>
    <t>0,8*4</t>
  </si>
  <si>
    <t>1006293102</t>
  </si>
  <si>
    <t>50,4*1,0*0,5</t>
  </si>
  <si>
    <t>58,8*1,0*0,5</t>
  </si>
  <si>
    <t>122202203</t>
  </si>
  <si>
    <t>Odkopávky a prokopávky nezapažené pro silnice objemu do 5000 m3 v hornině tř. 3</t>
  </si>
  <si>
    <t>-122607215</t>
  </si>
  <si>
    <t>41,81*0,25</t>
  </si>
  <si>
    <t>41,7*0,25</t>
  </si>
  <si>
    <t>3719,50*0,07</t>
  </si>
  <si>
    <t>243,283*0,57</t>
  </si>
  <si>
    <t>"rozšíření komunikace"</t>
  </si>
  <si>
    <t>(0,97+13,07+27,58)*0,57</t>
  </si>
  <si>
    <t>-(14,4+7,9+11,5+7,2)*0,4*0,07</t>
  </si>
  <si>
    <t>17,3*0,65*0,65*0,5</t>
  </si>
  <si>
    <t>33,15*0,6*0,6*0,5</t>
  </si>
  <si>
    <t>17,75*0,3*0,3*0,5</t>
  </si>
  <si>
    <t>3278,725*0,3</t>
  </si>
  <si>
    <t>1230379866</t>
  </si>
  <si>
    <t>373333322</t>
  </si>
  <si>
    <t>1,0*1,5*0,8*4</t>
  </si>
  <si>
    <t>132201102</t>
  </si>
  <si>
    <t>Hloubení rýh š do 600 mm v hornině tř. 3 objemu přes 100 m3</t>
  </si>
  <si>
    <t>-1963412252</t>
  </si>
  <si>
    <t>758,55*(0,4+0,5)/2*0,5</t>
  </si>
  <si>
    <t>205149487</t>
  </si>
  <si>
    <t>-307214942</t>
  </si>
  <si>
    <t>"přípoj vpusti V31-V43""</t>
  </si>
  <si>
    <t>5,9*0,8*(1,03+2,08)/2</t>
  </si>
  <si>
    <t>1,25*0,8*(1,03+1,93)/2</t>
  </si>
  <si>
    <t>7,3*0,8*(1,03+1,8)/2</t>
  </si>
  <si>
    <t>4,83*0,8*(1,03+1,78)/2</t>
  </si>
  <si>
    <t>5,11*0,8*(1,03+1,82)/2</t>
  </si>
  <si>
    <t>4,37*0,8*(1,03+1,83)/2</t>
  </si>
  <si>
    <t>3,5*0,8*(1,03+1,84)/2</t>
  </si>
  <si>
    <t>2,01*0,8*(1,03+1,92)/2</t>
  </si>
  <si>
    <t>4,41*0,8*(1,03+1,7)/2</t>
  </si>
  <si>
    <t>3,16*0,8*(1,03+1,71)/2</t>
  </si>
  <si>
    <t>2,29*0,8*(1,03+1,82)/2</t>
  </si>
  <si>
    <t>4,45*0,8*(1,03+1,86)/2</t>
  </si>
  <si>
    <t>4,27*0,8*(1,03+2,51)/2</t>
  </si>
  <si>
    <t>-1023480948</t>
  </si>
  <si>
    <t>-1200167787</t>
  </si>
  <si>
    <t>0,05*6</t>
  </si>
  <si>
    <t>127046330</t>
  </si>
  <si>
    <t>-183952729</t>
  </si>
  <si>
    <t>5,9*(1,03+2,08)/2*2</t>
  </si>
  <si>
    <t>1,25*(1,03+1,93)/2*2</t>
  </si>
  <si>
    <t>7,3*(1,03+1,8)/2*2</t>
  </si>
  <si>
    <t>4,83*(1,03+1,78)/2*2</t>
  </si>
  <si>
    <t>5,11*(1,03+1,82)/2*2</t>
  </si>
  <si>
    <t>4,37*(1,03+1,83)/2*2</t>
  </si>
  <si>
    <t>3,5*(1,03+1,84)/2*2</t>
  </si>
  <si>
    <t>2,01*(1,03+1,92)/2*2</t>
  </si>
  <si>
    <t>4,41*(1,03+1,7)/2*2</t>
  </si>
  <si>
    <t>3,16*(1,03+1,71)/2*2</t>
  </si>
  <si>
    <t>2,29*(1,03+1,82)/2*2</t>
  </si>
  <si>
    <t>4,45*(1,03+1,86)/2*2</t>
  </si>
  <si>
    <t>4,27*(1,03+2,51)/2*2</t>
  </si>
  <si>
    <t>0,8*1,03*13</t>
  </si>
  <si>
    <t>(2,08+1,93+1,8+1,78+1,82+1,83+1,84+1,92+1,7+1,71+1,82+1,86+2,51)*0,8</t>
  </si>
  <si>
    <t>1468617306</t>
  </si>
  <si>
    <t>-947903463</t>
  </si>
  <si>
    <t>-1357757851</t>
  </si>
  <si>
    <t>1436,528+170,674+61,807+0,3</t>
  </si>
  <si>
    <t>677488244</t>
  </si>
  <si>
    <t>1669,309*10</t>
  </si>
  <si>
    <t>665587132</t>
  </si>
  <si>
    <t>1881922406</t>
  </si>
  <si>
    <t>1749992727</t>
  </si>
  <si>
    <t>"svah"</t>
  </si>
  <si>
    <t>7,83+8,77+0,6+9,65+6,95+0,84+1,03+0,59+3,57+2,02+5,96+7,17+3,59+5,79+1,09+0,55+4,62+5,44</t>
  </si>
  <si>
    <t>1,61+0,95+10,14+1,92+66,57+2,11+2,72+2,44</t>
  </si>
  <si>
    <t>-1380157181</t>
  </si>
  <si>
    <t>1669,309*1,8</t>
  </si>
  <si>
    <t>1904523773</t>
  </si>
  <si>
    <t>61,807</t>
  </si>
  <si>
    <t>-4,229</t>
  </si>
  <si>
    <t>-16,911</t>
  </si>
  <si>
    <t>-3,14*0,225*0,225*1,03*13</t>
  </si>
  <si>
    <t>-1263426475</t>
  </si>
  <si>
    <t>-1652404433</t>
  </si>
  <si>
    <t>5,9*0,8*0,4</t>
  </si>
  <si>
    <t>1,25*0,8*0,4</t>
  </si>
  <si>
    <t>7,3*0,8*0,4</t>
  </si>
  <si>
    <t>4,83*0,8*0,4</t>
  </si>
  <si>
    <t>5,11*0,8*0,4</t>
  </si>
  <si>
    <t>4,37*0,8*0,4</t>
  </si>
  <si>
    <t>3,5*0,8*0,4</t>
  </si>
  <si>
    <t>2,01*0,8*0,4</t>
  </si>
  <si>
    <t>4,41*0,8*0,4</t>
  </si>
  <si>
    <t>3,16*0,8*0,4</t>
  </si>
  <si>
    <t>2,29*0,8*0,4</t>
  </si>
  <si>
    <t>4,45*0,8*0,4</t>
  </si>
  <si>
    <t>4,27*0,8*0,4</t>
  </si>
  <si>
    <t>-46,25*3,46*0,01</t>
  </si>
  <si>
    <t>-1045708586</t>
  </si>
  <si>
    <t>15,311*1,89</t>
  </si>
  <si>
    <t>-196309729</t>
  </si>
  <si>
    <t>-225357582</t>
  </si>
  <si>
    <t>649569695</t>
  </si>
  <si>
    <t>"kamení"</t>
  </si>
  <si>
    <t>-855677806</t>
  </si>
  <si>
    <t>4,4+14,55+1,22+7,86+23,35+5,52+26,19+5,82+5,13+14,41+2,61+2,45+4,53+0,52+5,74+6,66+10,97+9,62</t>
  </si>
  <si>
    <t>6,96+8,94+2,02+3,39+26,1+39,87</t>
  </si>
  <si>
    <t>326093665</t>
  </si>
  <si>
    <t>238,83*0,1*1,03</t>
  </si>
  <si>
    <t>408996798</t>
  </si>
  <si>
    <t>238,83</t>
  </si>
  <si>
    <t>967686773</t>
  </si>
  <si>
    <t>238,83*2,5*0,01*1,03</t>
  </si>
  <si>
    <t>-1186224254</t>
  </si>
  <si>
    <t>125890768</t>
  </si>
  <si>
    <t>235,31*2,5*0,01*1,03</t>
  </si>
  <si>
    <t>-2141526893</t>
  </si>
  <si>
    <t>41,81</t>
  </si>
  <si>
    <t>41,7</t>
  </si>
  <si>
    <t>243,283</t>
  </si>
  <si>
    <t>1891668527</t>
  </si>
  <si>
    <t>1,3+19,55+32,74+12,19+1,52+0,71+0,54+2,24</t>
  </si>
  <si>
    <t>326934025</t>
  </si>
  <si>
    <t>-837770117</t>
  </si>
  <si>
    <t>1618499416</t>
  </si>
  <si>
    <t>235,31*0,1*1,03</t>
  </si>
  <si>
    <t>2076158224</t>
  </si>
  <si>
    <t>-242606629</t>
  </si>
  <si>
    <t>1479224611</t>
  </si>
  <si>
    <t>-1101824733</t>
  </si>
  <si>
    <t>2119937958</t>
  </si>
  <si>
    <t>1338959026</t>
  </si>
  <si>
    <t>-1811674907</t>
  </si>
  <si>
    <t>1370563317</t>
  </si>
  <si>
    <t>981395395</t>
  </si>
  <si>
    <t>-30,342</t>
  </si>
  <si>
    <t>-1752847105</t>
  </si>
  <si>
    <t>758,55*1,9</t>
  </si>
  <si>
    <t>221017343</t>
  </si>
  <si>
    <t>1441,245*1,1</t>
  </si>
  <si>
    <t>-908548493</t>
  </si>
  <si>
    <t>758,55*0,4*0,1</t>
  </si>
  <si>
    <t>1729808833</t>
  </si>
  <si>
    <t>57,2+58,9+14,45+225,0+256,0+70,45+76,55</t>
  </si>
  <si>
    <t>-533096762</t>
  </si>
  <si>
    <t>5,9*0,8*0,1</t>
  </si>
  <si>
    <t>1,25*0,8*0,1</t>
  </si>
  <si>
    <t>7,3*0,8*0,1</t>
  </si>
  <si>
    <t>4,83*0,8*0,1</t>
  </si>
  <si>
    <t>5,11*0,8*0,1</t>
  </si>
  <si>
    <t>4,37*0,8*0,1</t>
  </si>
  <si>
    <t>3,5*0,8*0,1</t>
  </si>
  <si>
    <t>2,01*0,8*0,1</t>
  </si>
  <si>
    <t>4,41*0,8*0,1</t>
  </si>
  <si>
    <t>3,16*0,8*0,1</t>
  </si>
  <si>
    <t>2,29*0,8*0,1</t>
  </si>
  <si>
    <t>4,45*0,8*0,1</t>
  </si>
  <si>
    <t>4,27*0,8*0,1</t>
  </si>
  <si>
    <t>1393219915</t>
  </si>
  <si>
    <t>2,93+3,81+3,13+7,06+2,34+14,13+8,41</t>
  </si>
  <si>
    <t>6,71+7,06+20,85+7,08</t>
  </si>
  <si>
    <t>2023736270</t>
  </si>
  <si>
    <t>112,9*0,3</t>
  </si>
  <si>
    <t>837,65*0,25</t>
  </si>
  <si>
    <t>-886608335</t>
  </si>
  <si>
    <t>-758,55*0,5</t>
  </si>
  <si>
    <t>-(14,4+7,9+11,5+7,2)*1,5</t>
  </si>
  <si>
    <t>-1659770569</t>
  </si>
  <si>
    <t>-754867512</t>
  </si>
  <si>
    <t>1124362555</t>
  </si>
  <si>
    <t>128322345</t>
  </si>
  <si>
    <t>"ke zvonu kámen dl"</t>
  </si>
  <si>
    <t>"signální"</t>
  </si>
  <si>
    <t>4,13</t>
  </si>
  <si>
    <t>"doplnění vjezd kost"</t>
  </si>
  <si>
    <t>6,0*1,5</t>
  </si>
  <si>
    <t>1851758690</t>
  </si>
  <si>
    <t>-563839054</t>
  </si>
  <si>
    <t>3784,42</t>
  </si>
  <si>
    <t>1352934766</t>
  </si>
  <si>
    <t>-1659801089</t>
  </si>
  <si>
    <t>-636809947</t>
  </si>
  <si>
    <t>591111111</t>
  </si>
  <si>
    <t>Kladení dlažby z kostek velkých z kamene do lože z kameniva těženého tl 50 mm</t>
  </si>
  <si>
    <t>-1440501737</t>
  </si>
  <si>
    <t>2050628004</t>
  </si>
  <si>
    <t>-17263533</t>
  </si>
  <si>
    <t>4,13*1,03</t>
  </si>
  <si>
    <t>-234860038</t>
  </si>
  <si>
    <t>53,44*0,1*1,03</t>
  </si>
  <si>
    <t>892381171</t>
  </si>
  <si>
    <t>24,1*0,1*1,03</t>
  </si>
  <si>
    <t>-422782495</t>
  </si>
  <si>
    <t>-923402722</t>
  </si>
  <si>
    <t>"dlažba vjezd 10/20 doplnění 10%"</t>
  </si>
  <si>
    <t>38,575*0,1*1,03</t>
  </si>
  <si>
    <t>592453001</t>
  </si>
  <si>
    <t>dlažba betonová se zámkem skladba  20x16,5x8 cm přírodní</t>
  </si>
  <si>
    <t>552498473</t>
  </si>
  <si>
    <t>"dlažba vjezd kost doplnění 10%"</t>
  </si>
  <si>
    <t>15,0*0,1*1,03</t>
  </si>
  <si>
    <t>"doplnění vjezd kost nová"</t>
  </si>
  <si>
    <t>9,0*1,03</t>
  </si>
  <si>
    <t>-1970489803</t>
  </si>
  <si>
    <t>0,5*12</t>
  </si>
  <si>
    <t>-1909202158</t>
  </si>
  <si>
    <t>-216248571</t>
  </si>
  <si>
    <t>5,4</t>
  </si>
  <si>
    <t>0,75</t>
  </si>
  <si>
    <t>6,8</t>
  </si>
  <si>
    <t>4,33</t>
  </si>
  <si>
    <t>4,61</t>
  </si>
  <si>
    <t>3,87</t>
  </si>
  <si>
    <t>1,51</t>
  </si>
  <si>
    <t>3,91</t>
  </si>
  <si>
    <t>2,66</t>
  </si>
  <si>
    <t>1,69</t>
  </si>
  <si>
    <t>3,95</t>
  </si>
  <si>
    <t>3,77</t>
  </si>
  <si>
    <t>-1003558714</t>
  </si>
  <si>
    <t>-718170766</t>
  </si>
  <si>
    <t>-668629311</t>
  </si>
  <si>
    <t>1035898495</t>
  </si>
  <si>
    <t>-2027935193</t>
  </si>
  <si>
    <t>-860697103</t>
  </si>
  <si>
    <t>2016073924</t>
  </si>
  <si>
    <t>1076137460</t>
  </si>
  <si>
    <t>-1202226966</t>
  </si>
  <si>
    <t>921443732</t>
  </si>
  <si>
    <t>759169266</t>
  </si>
  <si>
    <t>1602743972</t>
  </si>
  <si>
    <t>-202142967</t>
  </si>
  <si>
    <t>-279152307</t>
  </si>
  <si>
    <t>1909470874</t>
  </si>
  <si>
    <t>-69115808</t>
  </si>
  <si>
    <t>1520914665</t>
  </si>
  <si>
    <t>-154321225</t>
  </si>
  <si>
    <t>595850388</t>
  </si>
  <si>
    <t>359213790</t>
  </si>
  <si>
    <t>-960533430</t>
  </si>
  <si>
    <t>-1076612027</t>
  </si>
  <si>
    <t>-2026185136</t>
  </si>
  <si>
    <t>842885318</t>
  </si>
  <si>
    <t>433330429</t>
  </si>
  <si>
    <t>-469469177</t>
  </si>
  <si>
    <t>-1170092428</t>
  </si>
  <si>
    <t>-427987752</t>
  </si>
  <si>
    <t>945322853</t>
  </si>
  <si>
    <t>-690491284</t>
  </si>
  <si>
    <t>-1630475813</t>
  </si>
  <si>
    <t>-1579739585</t>
  </si>
  <si>
    <t>1793307359</t>
  </si>
  <si>
    <t>2120807722</t>
  </si>
  <si>
    <t>531004</t>
  </si>
  <si>
    <t>"V1 a 125"</t>
  </si>
  <si>
    <t>10,0+13,15+83,5+71,7+110,65+115,2</t>
  </si>
  <si>
    <t>1781291406</t>
  </si>
  <si>
    <t>"V11a, V12a"</t>
  </si>
  <si>
    <t>1,54+1,17+1,42+1,71+1,96+2,43+2,6</t>
  </si>
  <si>
    <t>2,3+2,36+2,43+2,4+12,1+3,22+3,22+3,25+3,25</t>
  </si>
  <si>
    <t>2,87+2,75+2,39+2,26+1,93+1,84+1,58+1,39+1,22</t>
  </si>
  <si>
    <t>3,08+3,08+3,0+3,0+11,1+3,64+3,68+3,68+3,68</t>
  </si>
  <si>
    <t>1921457533</t>
  </si>
  <si>
    <t>19,3+19,35+20,8+31,0+10,25</t>
  </si>
  <si>
    <t>1382258386</t>
  </si>
  <si>
    <t>" V4 250"</t>
  </si>
  <si>
    <t>12,15</t>
  </si>
  <si>
    <t>-1594001573</t>
  </si>
  <si>
    <t>17,15+19,15+16,28+16,78+11,85</t>
  </si>
  <si>
    <t>"V4 250"</t>
  </si>
  <si>
    <t>15,78+13,82</t>
  </si>
  <si>
    <t>-2015558972</t>
  </si>
  <si>
    <t>"přechod"</t>
  </si>
  <si>
    <t>0,8625*14</t>
  </si>
  <si>
    <t>915131115</t>
  </si>
  <si>
    <t>Vodorovné dopravní značení žlutou barvou přechody pro chodce, šipky, symboly</t>
  </si>
  <si>
    <t>302328805</t>
  </si>
  <si>
    <t>"bus"</t>
  </si>
  <si>
    <t>0,431*4</t>
  </si>
  <si>
    <t>0,286*4</t>
  </si>
  <si>
    <t>0,318*4</t>
  </si>
  <si>
    <t>-2136845766</t>
  </si>
  <si>
    <t>1284055848</t>
  </si>
  <si>
    <t>-1151988977</t>
  </si>
  <si>
    <t>-838666402</t>
  </si>
  <si>
    <t>-1431892973</t>
  </si>
  <si>
    <t>-1391614565</t>
  </si>
  <si>
    <t>915231116</t>
  </si>
  <si>
    <t>Vodorovné dopravní značení retroreflexním žlutým plastem přechody pro chodce, šipky nebo symboly</t>
  </si>
  <si>
    <t>500068686</t>
  </si>
  <si>
    <t>740780488</t>
  </si>
  <si>
    <t>6,7+7,0</t>
  </si>
  <si>
    <t>1247800513</t>
  </si>
  <si>
    <t>404,2+103,53+100,7+12,15+110,81</t>
  </si>
  <si>
    <t>-692994060</t>
  </si>
  <si>
    <t>22,425+4,14</t>
  </si>
  <si>
    <t>-424546265</t>
  </si>
  <si>
    <t>7,2+4,8</t>
  </si>
  <si>
    <t>1913363026</t>
  </si>
  <si>
    <t>285178607</t>
  </si>
  <si>
    <t>4,8+2,7+8,65+8,6+5,2+36,1+3,65+19,1+6,0+4,65+4,0+9,45</t>
  </si>
  <si>
    <t>-1914237588</t>
  </si>
  <si>
    <t>113*1,01</t>
  </si>
  <si>
    <t>-16882441</t>
  </si>
  <si>
    <t>50,4+145,35+19,7+137,2+95,8+132,2+116,95+16,45+236,5</t>
  </si>
  <si>
    <t>-112,9</t>
  </si>
  <si>
    <t>-70,35-7,0-9,0-14,0</t>
  </si>
  <si>
    <t>6,0+4,0+4,0+4,0+4,0+4,0+14,5+8,0+4,0+4,0+13,85</t>
  </si>
  <si>
    <t>"náběh pravý</t>
  </si>
  <si>
    <t>"obrubník 30"</t>
  </si>
  <si>
    <t>12,0+1,0+1,0</t>
  </si>
  <si>
    <t>697166361</t>
  </si>
  <si>
    <t>733*1,01</t>
  </si>
  <si>
    <t>-5</t>
  </si>
  <si>
    <t>-1498903017</t>
  </si>
  <si>
    <t>288791012</t>
  </si>
  <si>
    <t>32645875</t>
  </si>
  <si>
    <t>592175042</t>
  </si>
  <si>
    <t>obrubník silniční betonový chodníkový přírodní 100x15/12x30 cm</t>
  </si>
  <si>
    <t>-847633570</t>
  </si>
  <si>
    <t>"bus zastávka"</t>
  </si>
  <si>
    <t>14*1,01</t>
  </si>
  <si>
    <t>916561111</t>
  </si>
  <si>
    <t>Osazení záhonového obrubníku betonového do lože z betonu C 20/25 XF3 s boční opěrou</t>
  </si>
  <si>
    <t>1160950888</t>
  </si>
  <si>
    <t>"konec chodníku"</t>
  </si>
  <si>
    <t>2,4+1,5</t>
  </si>
  <si>
    <t>592175121</t>
  </si>
  <si>
    <t>obrubník betonový sadový 50x5x20 cm přírodní</t>
  </si>
  <si>
    <t>1900385088</t>
  </si>
  <si>
    <t>473156736</t>
  </si>
  <si>
    <t>3,9*0,2*0,1</t>
  </si>
  <si>
    <t>12,0*0,2*0,1</t>
  </si>
  <si>
    <t>112,9*0,3*0,1</t>
  </si>
  <si>
    <t>837,65*0,25*0,1</t>
  </si>
  <si>
    <t>-1346476886</t>
  </si>
  <si>
    <t>14,4+7,9+11,5+7,2</t>
  </si>
  <si>
    <t>6,5+6,5</t>
  </si>
  <si>
    <t>616962475</t>
  </si>
  <si>
    <t>(14,4+7,9+11,5+7,2)*0,5</t>
  </si>
  <si>
    <t>(6,5+6,5)*1,0</t>
  </si>
  <si>
    <t>38,6*0,5</t>
  </si>
  <si>
    <t>1738348346</t>
  </si>
  <si>
    <t>-981901906</t>
  </si>
  <si>
    <t>-623728835</t>
  </si>
  <si>
    <t>41,0</t>
  </si>
  <si>
    <t>-608075649</t>
  </si>
  <si>
    <t>562711197</t>
  </si>
  <si>
    <t>-1055280444</t>
  </si>
  <si>
    <t>-854272110</t>
  </si>
  <si>
    <t>-273796022</t>
  </si>
  <si>
    <t>614493037</t>
  </si>
  <si>
    <t>5,0</t>
  </si>
  <si>
    <t>1624000954</t>
  </si>
  <si>
    <t>979074461</t>
  </si>
  <si>
    <t>Očištění dlažebních kostek velkých s původním spárováním kamenivem těženým</t>
  </si>
  <si>
    <t>2098497133</t>
  </si>
  <si>
    <t>1803280447</t>
  </si>
  <si>
    <t>0,6+0,004</t>
  </si>
  <si>
    <t>-1827826146</t>
  </si>
  <si>
    <t>0,604*2</t>
  </si>
  <si>
    <t>-1161909217</t>
  </si>
  <si>
    <t>47,485</t>
  </si>
  <si>
    <t>1171,548</t>
  </si>
  <si>
    <t>2094,531</t>
  </si>
  <si>
    <t>199884402</t>
  </si>
  <si>
    <t>3313,564*19</t>
  </si>
  <si>
    <t>658104241</t>
  </si>
  <si>
    <t>9,979+20,114+14,617+1,798+0,977</t>
  </si>
  <si>
    <t>1601285768</t>
  </si>
  <si>
    <t>1,368+1170,180</t>
  </si>
  <si>
    <t>817278932</t>
  </si>
  <si>
    <t>10,489+3,558+6,748+2073,736</t>
  </si>
  <si>
    <t>469583579</t>
  </si>
  <si>
    <t>2021637198</t>
  </si>
  <si>
    <t>12,3+10,1+11,5+6,6+9,9</t>
  </si>
  <si>
    <t>-1130705607</t>
  </si>
  <si>
    <t>11,5+6,6+6,6+34,1</t>
  </si>
  <si>
    <t>-581976982</t>
  </si>
  <si>
    <t>13719625</t>
  </si>
  <si>
    <t>-677145535</t>
  </si>
  <si>
    <t>1962449187</t>
  </si>
  <si>
    <t>1120466716</t>
  </si>
  <si>
    <t>-1663031086</t>
  </si>
  <si>
    <t>-596772159</t>
  </si>
  <si>
    <t>109,2*0,35*0,3</t>
  </si>
  <si>
    <t>2140703183</t>
  </si>
  <si>
    <t>109,2*0,35*0,5</t>
  </si>
  <si>
    <t>-655453548</t>
  </si>
  <si>
    <t>19,11*19</t>
  </si>
  <si>
    <t>-576843747</t>
  </si>
  <si>
    <t>19,11*1,8</t>
  </si>
  <si>
    <t>873361935</t>
  </si>
  <si>
    <t>109,2*0,35</t>
  </si>
  <si>
    <t>CITY042-07 - SO 105 - Rekonstrukce komunikace MO 8,0/50, úsek ul.Tyršova-ul.Slunečná, km 1,413-2,080</t>
  </si>
  <si>
    <t>113106112</t>
  </si>
  <si>
    <t>Rozebrání dlažeb komunikací pro pěší z mozaiky pro další použití</t>
  </si>
  <si>
    <t>934161855</t>
  </si>
  <si>
    <t>9,5*1,0</t>
  </si>
  <si>
    <t>14,85*1,0</t>
  </si>
  <si>
    <t>113106123</t>
  </si>
  <si>
    <t>Rozebrání dlažeb komunikací pro pěší ze zámkových dlaždic</t>
  </si>
  <si>
    <t>-846330003</t>
  </si>
  <si>
    <t>"křiž husova"</t>
  </si>
  <si>
    <t>9,47</t>
  </si>
  <si>
    <t>4,0*0,3*2</t>
  </si>
  <si>
    <t>-40196909</t>
  </si>
  <si>
    <t>30,2*0,5</t>
  </si>
  <si>
    <t>3,6*0,5</t>
  </si>
  <si>
    <t>4,2*0,5</t>
  </si>
  <si>
    <t>1,4*0,5</t>
  </si>
  <si>
    <t>12,0*0,5</t>
  </si>
  <si>
    <t>4,0*0,5</t>
  </si>
  <si>
    <t>25,15*0,5</t>
  </si>
  <si>
    <t>1,2*0,5</t>
  </si>
  <si>
    <t>10,9*0,5</t>
  </si>
  <si>
    <t>5,55*0,5</t>
  </si>
  <si>
    <t>15,95*0,5</t>
  </si>
  <si>
    <t>14,0*1,0</t>
  </si>
  <si>
    <t>"zatrav parkoviště"</t>
  </si>
  <si>
    <t>22,3*0,6</t>
  </si>
  <si>
    <t>59,6*0,6</t>
  </si>
  <si>
    <t>850928003</t>
  </si>
  <si>
    <t>8,9</t>
  </si>
  <si>
    <t>45,5*0,5</t>
  </si>
  <si>
    <t>1275571619</t>
  </si>
  <si>
    <t>13,15+39,41+12,89+8,01+12,63+11,09+14,72+13,54+6,92</t>
  </si>
  <si>
    <t>9,53+20,13</t>
  </si>
  <si>
    <t>15,11</t>
  </si>
  <si>
    <t>113107130</t>
  </si>
  <si>
    <t>Odstranění podkladu pl do 50 m2 z betonu prostého tl 100 mm</t>
  </si>
  <si>
    <t>-2018114027</t>
  </si>
  <si>
    <t>998144796</t>
  </si>
  <si>
    <t>113107161</t>
  </si>
  <si>
    <t>Odstranění podkladu pl přes 50 do 200 m2 z kameniva drceného tl 100 mm</t>
  </si>
  <si>
    <t>-892239384</t>
  </si>
  <si>
    <t>50,56</t>
  </si>
  <si>
    <t>113107170</t>
  </si>
  <si>
    <t>Odstranění podkladu pl přes 50 m2 do 200 m2 z betonu prostého tl 100 mm</t>
  </si>
  <si>
    <t>576909702</t>
  </si>
  <si>
    <t>1780209685</t>
  </si>
  <si>
    <t>5073,92</t>
  </si>
  <si>
    <t>"napojení bočních ulic"</t>
  </si>
  <si>
    <t>-(9,65+12,15+9,0+6,3+8,85+6,2+7,1+10,15+7,45)*0,4</t>
  </si>
  <si>
    <t>"odpočet rozšíření"</t>
  </si>
  <si>
    <t>-(65,16+39,62+19,62+51,72+6,2+39,44+40,78+20,27)</t>
  </si>
  <si>
    <t>599338663</t>
  </si>
  <si>
    <t>-493916628</t>
  </si>
  <si>
    <t>(9,65+12,15+9,0+6,3+8,85+6,2+7,1+10,15+7,45)*0,4</t>
  </si>
  <si>
    <t>-1368848763</t>
  </si>
  <si>
    <t>(9,65+12,15+9,0+6,3+8,85+6,2+7,1+10,15+7,45)*0,2</t>
  </si>
  <si>
    <t>-1236949976</t>
  </si>
  <si>
    <t>9,0+4,0+1,8+1,0+6,6+14,3+4,0+2,0+14,8</t>
  </si>
  <si>
    <t>113201123</t>
  </si>
  <si>
    <t xml:space="preserve">Vybourání odvodňovacího polymerbetonového žlabu s krycím roštem </t>
  </si>
  <si>
    <t>-763276314</t>
  </si>
  <si>
    <t>1339184016</t>
  </si>
  <si>
    <t>4,55+5,0+64,9+102,25+4,2+38,5+8,3+29,7+9,7+14,8</t>
  </si>
  <si>
    <t>-57,5-111,44</t>
  </si>
  <si>
    <t>(26,6+6,25+10,45+28,24+8,2+31,7)*0,5</t>
  </si>
  <si>
    <t>858253629</t>
  </si>
  <si>
    <t>113203111</t>
  </si>
  <si>
    <t>Vytrhání obrub z dlažebních kostek</t>
  </si>
  <si>
    <t>2000248934</t>
  </si>
  <si>
    <t>9,6+11,75</t>
  </si>
  <si>
    <t>113204111</t>
  </si>
  <si>
    <t>Vytrhání obrub záhonových</t>
  </si>
  <si>
    <t>1610078769</t>
  </si>
  <si>
    <t>7,0+5,7</t>
  </si>
  <si>
    <t>690053670</t>
  </si>
  <si>
    <t>8,0*5*18</t>
  </si>
  <si>
    <t>971188338</t>
  </si>
  <si>
    <t>-239058372</t>
  </si>
  <si>
    <t>"vodovod plyn"</t>
  </si>
  <si>
    <t>2006442836</t>
  </si>
  <si>
    <t>-1492774330</t>
  </si>
  <si>
    <t>36,5*1,0*0,5</t>
  </si>
  <si>
    <t>57,9*1,0*0,5</t>
  </si>
  <si>
    <t>217683276</t>
  </si>
  <si>
    <t>29,66*0,25</t>
  </si>
  <si>
    <t>136,71*0,25</t>
  </si>
  <si>
    <t>65,68*0,25</t>
  </si>
  <si>
    <t>4760,37*0,07</t>
  </si>
  <si>
    <t>(65,16+39,62+19,62+51,72+6,2+39,44+40,78+20,27)*0,57</t>
  </si>
  <si>
    <t>318,255*0,57</t>
  </si>
  <si>
    <t>"nová dlažba chodník"</t>
  </si>
  <si>
    <t>152,73</t>
  </si>
  <si>
    <t>19,42*0,25</t>
  </si>
  <si>
    <t>37,37*0,25</t>
  </si>
  <si>
    <t>16,18*0,25</t>
  </si>
  <si>
    <t>4426,32*0,3</t>
  </si>
  <si>
    <t>1633976357</t>
  </si>
  <si>
    <t>369447444</t>
  </si>
  <si>
    <t>"přípojky"</t>
  </si>
  <si>
    <t>-1457270811</t>
  </si>
  <si>
    <t>1064,65*(0,4+0,5)/2*0,5</t>
  </si>
  <si>
    <t>"od žlabu"</t>
  </si>
  <si>
    <t>2,0*0,6*0,6</t>
  </si>
  <si>
    <t>"palisáda"</t>
  </si>
  <si>
    <t>(1,44+3,2+6,88+2,7+0,64)*0,5*0,6</t>
  </si>
  <si>
    <t>-1209839151</t>
  </si>
  <si>
    <t>132201202</t>
  </si>
  <si>
    <t>Hloubení rýh š do 2000 mm v hornině tř. 3 objemu do 1000 m3</t>
  </si>
  <si>
    <t>299454268</t>
  </si>
  <si>
    <t>"vsak"</t>
  </si>
  <si>
    <t>13,3*0,75*1,4</t>
  </si>
  <si>
    <t>39,65*0,75*1,4</t>
  </si>
  <si>
    <t>23,5*0,75*1,4</t>
  </si>
  <si>
    <t>20,8*0,75*1,4</t>
  </si>
  <si>
    <t>11,5*0,75*1,4</t>
  </si>
  <si>
    <t>32,5*0,75*1,4</t>
  </si>
  <si>
    <t>"připjení vpusti od V44-V61"</t>
  </si>
  <si>
    <t>7,24*0,8*(1,03+2,97)/2</t>
  </si>
  <si>
    <t>4,64*0,8*(1,03+3,37)/2</t>
  </si>
  <si>
    <t>2,43*0,8*(1,03+3,57)/2</t>
  </si>
  <si>
    <t>5,07*0,8*(1,03+3,57)/2</t>
  </si>
  <si>
    <t>1,8*0,8*(1,03+3,75)/2</t>
  </si>
  <si>
    <t>6,43*0,8*(1,03+3,81)/2</t>
  </si>
  <si>
    <t>1,84*0,8*(1,03+3,93)/2</t>
  </si>
  <si>
    <t>6,42*0,8*(1,03+3,93)/2</t>
  </si>
  <si>
    <t>15,31*0,8*(1,03+3,86)/2</t>
  </si>
  <si>
    <t>3,53*0,8*(1,03+3,86)/2</t>
  </si>
  <si>
    <t>4,04*0,8*(1,0+3,17)/2</t>
  </si>
  <si>
    <t>2,75*0,8*(1,0+3,15)/2</t>
  </si>
  <si>
    <t>3,8*0,8*(1,03+2,58)/2</t>
  </si>
  <si>
    <t>4,04*0,8*(1,03+2,61)/2</t>
  </si>
  <si>
    <t>3,68*0,8*(1,03+1,95)/2</t>
  </si>
  <si>
    <t>4,22*0,8*(1,03+1,98)/2</t>
  </si>
  <si>
    <t>2,93*0,8*(1,03+1,6)/2</t>
  </si>
  <si>
    <t>9,81*0,8*(1,03+1,6)/2</t>
  </si>
  <si>
    <t>"žlab bus"</t>
  </si>
  <si>
    <t>7,2*0,8*(0,4+3,83)/2</t>
  </si>
  <si>
    <t>-835150792</t>
  </si>
  <si>
    <t>-832260296</t>
  </si>
  <si>
    <t xml:space="preserve">"zábradlí" </t>
  </si>
  <si>
    <t>0,06*8</t>
  </si>
  <si>
    <t>0,05*24</t>
  </si>
  <si>
    <t>-27102128</t>
  </si>
  <si>
    <t>-348217303</t>
  </si>
  <si>
    <t>7,24*(1,03+2,97)/2*2</t>
  </si>
  <si>
    <t>3,8*(1,03+2,58)/2*2</t>
  </si>
  <si>
    <t>4,04*(1,03+2,61)/2*2</t>
  </si>
  <si>
    <t>3,68*(1,03+1,95)/2*2</t>
  </si>
  <si>
    <t>4,22*(1,03+1,98)/2*2</t>
  </si>
  <si>
    <t>2,93*(1,03+1,6)/2*2</t>
  </si>
  <si>
    <t>9,81*(1,03+1,6)/2*2</t>
  </si>
  <si>
    <t>0,8*1,03*7</t>
  </si>
  <si>
    <t>(2,97+2,58+2,61+1,95+1,98+1,6+1,6)*0,8</t>
  </si>
  <si>
    <t>426851032</t>
  </si>
  <si>
    <t>4,64*(1,03+3,37)/2*2</t>
  </si>
  <si>
    <t>2,43*(1,03+3,57)/2*2</t>
  </si>
  <si>
    <t>5,07*(1,03+3,57)/2*2</t>
  </si>
  <si>
    <t>1,8*(1,03+3,75)/2*2</t>
  </si>
  <si>
    <t>6,43*(1,03+3,81)/2*2</t>
  </si>
  <si>
    <t>1,84*(1,03+3,93)/2*2</t>
  </si>
  <si>
    <t>6,42*(1,03+3,93)/2*2</t>
  </si>
  <si>
    <t>15,31*(1,03+3,86)/2*2</t>
  </si>
  <si>
    <t>3,53*(1,03+3,86)/2*2</t>
  </si>
  <si>
    <t>4,04*(1,0+3,17)/2*2</t>
  </si>
  <si>
    <t>2,75*(1,0+3,15)/2*2</t>
  </si>
  <si>
    <t>0,8*1,03*11</t>
  </si>
  <si>
    <t>(3,37+3,57+3,57+3,75+3,81+3,93+3,86+3,86+3,17+3,15)*0,8</t>
  </si>
  <si>
    <t>7,2*(0,4+3,83)/2*2</t>
  </si>
  <si>
    <t>0,8*3,83</t>
  </si>
  <si>
    <t>1991997273</t>
  </si>
  <si>
    <t>-2063795344</t>
  </si>
  <si>
    <t>-1192068191</t>
  </si>
  <si>
    <t>-1427428056</t>
  </si>
  <si>
    <t>-132619316</t>
  </si>
  <si>
    <t>"dovoz ornice mezideponie"</t>
  </si>
  <si>
    <t>-2038426273</t>
  </si>
  <si>
    <t>2232,715+245,444+308,717+1,68</t>
  </si>
  <si>
    <t>561041352</t>
  </si>
  <si>
    <t>2788,556*10</t>
  </si>
  <si>
    <t>-1586051277</t>
  </si>
  <si>
    <t>-353339891</t>
  </si>
  <si>
    <t>167101101</t>
  </si>
  <si>
    <t>Nakládání výkopku z hornin tř. 1 až 4 do 100 m3</t>
  </si>
  <si>
    <t>143734131</t>
  </si>
  <si>
    <t>171101104</t>
  </si>
  <si>
    <t>Uložení sypaniny z hornin soudržných do násypů zhutněných do 102 % PS</t>
  </si>
  <si>
    <t>1440623843</t>
  </si>
  <si>
    <t>"násyp u palisády"</t>
  </si>
  <si>
    <t>9,48*0,896</t>
  </si>
  <si>
    <t>"násyp příkop"</t>
  </si>
  <si>
    <t>16,1*0,42</t>
  </si>
  <si>
    <t>34,6*0,42</t>
  </si>
  <si>
    <t>10,41*(0,42+0,65)/2</t>
  </si>
  <si>
    <t>42,6*(0,42+0,65)/2</t>
  </si>
  <si>
    <t>5,25*0,65</t>
  </si>
  <si>
    <t>32,0*0,65</t>
  </si>
  <si>
    <t>23,5*(0,65+0,25)/2</t>
  </si>
  <si>
    <t>34,45*(0,65+0,25)/2</t>
  </si>
  <si>
    <t>13,34*0,25</t>
  </si>
  <si>
    <t>26,95*0,61</t>
  </si>
  <si>
    <t>27,7*0,61</t>
  </si>
  <si>
    <t>41,5*0,61</t>
  </si>
  <si>
    <t>14,4*0,61</t>
  </si>
  <si>
    <t>40,0*0,05</t>
  </si>
  <si>
    <t>"zásyp příkop"</t>
  </si>
  <si>
    <t>23,2*1,5*0,75*0,5</t>
  </si>
  <si>
    <t>1538964003</t>
  </si>
  <si>
    <t>-1506117618</t>
  </si>
  <si>
    <t>15,3+8,58+11,25+24,83+2,5+20,44+15,36+24,34+28,40+8,8+66,49</t>
  </si>
  <si>
    <t>6,67+38,16+12,87+50,37+6,50+33,7+16,96</t>
  </si>
  <si>
    <t>72,68+19,67+55,18+57,44+81,74+26,5</t>
  </si>
  <si>
    <t>-1636299118</t>
  </si>
  <si>
    <t>2788,556*1,8</t>
  </si>
  <si>
    <t>-516054064</t>
  </si>
  <si>
    <t>148,222+12,182+1,44</t>
  </si>
  <si>
    <t>-8,013</t>
  </si>
  <si>
    <t>-35,043</t>
  </si>
  <si>
    <t>-3,14*0,225*0,225*1,03*18</t>
  </si>
  <si>
    <t>3,14*0,25*0,25*1,05*7</t>
  </si>
  <si>
    <t>-1311316671</t>
  </si>
  <si>
    <t>1267089636</t>
  </si>
  <si>
    <t>7,24*0,8*0,4</t>
  </si>
  <si>
    <t>4,64*0,8*0,4</t>
  </si>
  <si>
    <t>2,43*0,8*0,4</t>
  </si>
  <si>
    <t>5,07*0,8*0,4</t>
  </si>
  <si>
    <t>1,8*0,8*0,4</t>
  </si>
  <si>
    <t>6,43*0,8*0,4</t>
  </si>
  <si>
    <t>1,84*0,8*0,4</t>
  </si>
  <si>
    <t>6,42*0,8*0,4</t>
  </si>
  <si>
    <t>15,31*0,8*0,4</t>
  </si>
  <si>
    <t>3,53*0,8*0,4</t>
  </si>
  <si>
    <t>4,04*0,8*0,4</t>
  </si>
  <si>
    <t>2,75*0,8*0,4</t>
  </si>
  <si>
    <t>3,8*0,8*0,4</t>
  </si>
  <si>
    <t>3,68*0,8*0,4</t>
  </si>
  <si>
    <t>4,22*0,8*0,4</t>
  </si>
  <si>
    <t>2,93*0,8*0,4</t>
  </si>
  <si>
    <t>9,81*0,8*0,4</t>
  </si>
  <si>
    <t>2,2*0,8*0,4</t>
  </si>
  <si>
    <t>2,5*0,8*0,4*3</t>
  </si>
  <si>
    <t>4,0*0,6*0,35</t>
  </si>
  <si>
    <t>7,2*0,8*0,4</t>
  </si>
  <si>
    <t>-97,88*3,46*0,01</t>
  </si>
  <si>
    <t>-797171580</t>
  </si>
  <si>
    <t>31,656*1,89</t>
  </si>
  <si>
    <t>734855834</t>
  </si>
  <si>
    <t>-657119187</t>
  </si>
  <si>
    <t>-1601979747</t>
  </si>
  <si>
    <t>-1116020560</t>
  </si>
  <si>
    <t>10,19+7,43+1,8+17,77+6,14+5,8+10,84+0,3+5,98+12,21+7,07+52,55+8,01+39,42+1,83+8,14+11,84+2,88+14,85+3,57</t>
  </si>
  <si>
    <t>12,02+5,66+1,78</t>
  </si>
  <si>
    <t>-2056025828</t>
  </si>
  <si>
    <t>248,08*0,1*1,03</t>
  </si>
  <si>
    <t>899858474</t>
  </si>
  <si>
    <t>51072358</t>
  </si>
  <si>
    <t>248,08*2,5*0,01*1,03</t>
  </si>
  <si>
    <t>187876192</t>
  </si>
  <si>
    <t>2018167869</t>
  </si>
  <si>
    <t>707,72*2,5*0,01*1,03</t>
  </si>
  <si>
    <t>-1348550040</t>
  </si>
  <si>
    <t>29,66</t>
  </si>
  <si>
    <t>136,71</t>
  </si>
  <si>
    <t>65,68</t>
  </si>
  <si>
    <t>318,255</t>
  </si>
  <si>
    <t>-1277163210</t>
  </si>
  <si>
    <t>2,7</t>
  </si>
  <si>
    <t>472472754</t>
  </si>
  <si>
    <t>-633941394</t>
  </si>
  <si>
    <t>"rozpřostření sejmutá ornice"</t>
  </si>
  <si>
    <t>948372457</t>
  </si>
  <si>
    <t>1533288829</t>
  </si>
  <si>
    <t>-491047884</t>
  </si>
  <si>
    <t>1543251505</t>
  </si>
  <si>
    <t>-1539284078</t>
  </si>
  <si>
    <t>1802767045</t>
  </si>
  <si>
    <t>2102313138</t>
  </si>
  <si>
    <t>-1307401791</t>
  </si>
  <si>
    <t>211531112</t>
  </si>
  <si>
    <t>Výplň odvodňovacích žeber nebo trativodů kamenivem hrubým drceným frakce 32 až 63 mm</t>
  </si>
  <si>
    <t>1989717741</t>
  </si>
  <si>
    <t>13,3*0,75*1,0</t>
  </si>
  <si>
    <t>39,65*0,75*1,0</t>
  </si>
  <si>
    <t>23,5*0,75*1,0</t>
  </si>
  <si>
    <t>20,8*0,75*1,0</t>
  </si>
  <si>
    <t>11,5*0,75*1,0</t>
  </si>
  <si>
    <t>32,5*0,75*1,0</t>
  </si>
  <si>
    <t>-979663974</t>
  </si>
  <si>
    <t>-42,586</t>
  </si>
  <si>
    <t>211571112</t>
  </si>
  <si>
    <t>Výplň odvodňovacích žeber nebo trativodů štěrkopískem netříděným</t>
  </si>
  <si>
    <t>-1173304539</t>
  </si>
  <si>
    <t>13,3*0,75*0,4</t>
  </si>
  <si>
    <t>39,65*0,75*0,4</t>
  </si>
  <si>
    <t>23,5*0,75*0,4</t>
  </si>
  <si>
    <t>20,8*0,75*0,4</t>
  </si>
  <si>
    <t>11,5*0,75*0,4</t>
  </si>
  <si>
    <t>32,5*0,75*0,4</t>
  </si>
  <si>
    <t>-1650601430</t>
  </si>
  <si>
    <t>1064,65*1,9</t>
  </si>
  <si>
    <t>1697491351</t>
  </si>
  <si>
    <t>2022,835*1,1</t>
  </si>
  <si>
    <t>211971122</t>
  </si>
  <si>
    <t>Zřízení opláštění žeber nebo trativodů geotextilií v rýze nebo zářezu přes 1:2 š přes 2,5 m</t>
  </si>
  <si>
    <t>1592689419</t>
  </si>
  <si>
    <t>13,3*3,5</t>
  </si>
  <si>
    <t>39,65*3,5</t>
  </si>
  <si>
    <t>23,5*3,5</t>
  </si>
  <si>
    <t>20,8*3,5</t>
  </si>
  <si>
    <t>11,5*3,5</t>
  </si>
  <si>
    <t>32,5*3,5</t>
  </si>
  <si>
    <t>-1927900829</t>
  </si>
  <si>
    <t>494,375*1,1</t>
  </si>
  <si>
    <t>924157789</t>
  </si>
  <si>
    <t>1064,65*0,4*0,1</t>
  </si>
  <si>
    <t>-530709416</t>
  </si>
  <si>
    <t>439,2+228,6+225,20+171,65</t>
  </si>
  <si>
    <t>339921121</t>
  </si>
  <si>
    <t>Osazování betonových palisád do betonového základu z betonu C 20/25XF3 v řadě výšky prvku do 0,5 m</t>
  </si>
  <si>
    <t>-1196713938</t>
  </si>
  <si>
    <t>1,44+0,64</t>
  </si>
  <si>
    <t>592284201</t>
  </si>
  <si>
    <t>palisáda betonová přírodní 160x160x400 mm</t>
  </si>
  <si>
    <t>533657867</t>
  </si>
  <si>
    <t>1914184456</t>
  </si>
  <si>
    <t>3,2</t>
  </si>
  <si>
    <t>6,88+3,2</t>
  </si>
  <si>
    <t>592284202</t>
  </si>
  <si>
    <t>palisáda betonová přírodní 160x160x600 mm</t>
  </si>
  <si>
    <t>270418516</t>
  </si>
  <si>
    <t>592284213</t>
  </si>
  <si>
    <t>palisáda betonová přírodní 160x160x1000 mm</t>
  </si>
  <si>
    <t>-38186229</t>
  </si>
  <si>
    <t>-2047364318</t>
  </si>
  <si>
    <t>7,24*0,8*0,1</t>
  </si>
  <si>
    <t>4,64*0,8*0,1</t>
  </si>
  <si>
    <t>2,43*0,8*0,1</t>
  </si>
  <si>
    <t>5,07*0,8*0,1</t>
  </si>
  <si>
    <t>1,8*0,8*0,1</t>
  </si>
  <si>
    <t>6,43*0,8*0,1</t>
  </si>
  <si>
    <t>1,84*0,8*0,1</t>
  </si>
  <si>
    <t>6,42*0,8*0,1</t>
  </si>
  <si>
    <t>15,31*0,8*0,1</t>
  </si>
  <si>
    <t>3,53*0,8*0,1</t>
  </si>
  <si>
    <t>4,04*0,8*0,1</t>
  </si>
  <si>
    <t>2,75*0,8*0,1</t>
  </si>
  <si>
    <t>3,8*0,8*0,1</t>
  </si>
  <si>
    <t>3,68*0,8*0,1</t>
  </si>
  <si>
    <t>4,22*0,8*0,1</t>
  </si>
  <si>
    <t>2,93*0,8*0,1</t>
  </si>
  <si>
    <t>9,81*0,8*0,1</t>
  </si>
  <si>
    <t>4,0*0,6*0,1</t>
  </si>
  <si>
    <t>7,2*0,8*0,1</t>
  </si>
  <si>
    <t>-679335575</t>
  </si>
  <si>
    <t>"dosyp pod ostrov"</t>
  </si>
  <si>
    <t>17,93+6,76+20,47</t>
  </si>
  <si>
    <t>-1607155900</t>
  </si>
  <si>
    <t>13,14+39,41+4,31+12,9+12,63+8,02+11,09+14,73+13,55+6,93</t>
  </si>
  <si>
    <t>"dlažba nová "</t>
  </si>
  <si>
    <t>"20/10 šedá"</t>
  </si>
  <si>
    <t>1,12+1,12+0,64+0,64+1,12+1,12+4,58+13,8+3,63+30,31+5,22+5,22+6,52+18,02</t>
  </si>
  <si>
    <t>"20/10 okr"</t>
  </si>
  <si>
    <t>12,78+1,7+0,98+0,98+4,27+7,66</t>
  </si>
  <si>
    <t>"20/10 signál"</t>
  </si>
  <si>
    <t>3,76+3,52+5,63+3,76+3,44+5,76+4,35+1,08</t>
  </si>
  <si>
    <t>-555170442</t>
  </si>
  <si>
    <t>15,12+50,56</t>
  </si>
  <si>
    <t>-1039023626</t>
  </si>
  <si>
    <t>103,75*0,3</t>
  </si>
  <si>
    <t>1148,52*0,25</t>
  </si>
  <si>
    <t>-1577149479</t>
  </si>
  <si>
    <t>-1064,65*0,5</t>
  </si>
  <si>
    <t>-(9,65+12,15+9,0+6,3+8,85+6,2+7,1+10,15+7,45)*1,5</t>
  </si>
  <si>
    <t>-2083086995</t>
  </si>
  <si>
    <t>-2115681052</t>
  </si>
  <si>
    <t>1803863300</t>
  </si>
  <si>
    <t>-1067086363</t>
  </si>
  <si>
    <t>2134012499</t>
  </si>
  <si>
    <t>569951133</t>
  </si>
  <si>
    <t>Zpevnění krajnic asfaltovým recyklátem tl 150 mm</t>
  </si>
  <si>
    <t>1991321328</t>
  </si>
  <si>
    <t>12,03+4,67+9,76+10,15+4,05</t>
  </si>
  <si>
    <t>-1789926508</t>
  </si>
  <si>
    <t>50,56+15,12</t>
  </si>
  <si>
    <t>-1997325678</t>
  </si>
  <si>
    <t>5073,92+5073,92</t>
  </si>
  <si>
    <t>830465202</t>
  </si>
  <si>
    <t>2010302726</t>
  </si>
  <si>
    <t>-1791958367</t>
  </si>
  <si>
    <t>-195308415</t>
  </si>
  <si>
    <t>523266202</t>
  </si>
  <si>
    <t>591411111</t>
  </si>
  <si>
    <t>Kladení dlažby z mozaiky jednobarevné komunikací pro pěší lože z kameniva</t>
  </si>
  <si>
    <t>1207993903</t>
  </si>
  <si>
    <t>14,55*1,0</t>
  </si>
  <si>
    <t>1020476102</t>
  </si>
  <si>
    <t>"oprava dlažeb"</t>
  </si>
  <si>
    <t>-1423636707</t>
  </si>
  <si>
    <t>"nová"</t>
  </si>
  <si>
    <t>31,3*1,03</t>
  </si>
  <si>
    <t>378746613</t>
  </si>
  <si>
    <t>"přeložení kolem obrub 10% doplnění"</t>
  </si>
  <si>
    <t>20,175*0,1*1,03</t>
  </si>
  <si>
    <t>"nová 20/10"</t>
  </si>
  <si>
    <t>93,06*1,03</t>
  </si>
  <si>
    <t>592453083</t>
  </si>
  <si>
    <t>dlažba zámková betonová skladba 20 x 10 x 6 cm povrch standard hladký, barva okr</t>
  </si>
  <si>
    <t>-1814552253</t>
  </si>
  <si>
    <t>28,37*1,03</t>
  </si>
  <si>
    <t>996440621</t>
  </si>
  <si>
    <t>28,7*0,1*1,03</t>
  </si>
  <si>
    <t>-566356342</t>
  </si>
  <si>
    <t>985633516</t>
  </si>
  <si>
    <t>"dlažba vjezd doplnění 10%"</t>
  </si>
  <si>
    <t>8,225*0,1*1,03</t>
  </si>
  <si>
    <t>854646973</t>
  </si>
  <si>
    <t>21,975*0,1*1,03</t>
  </si>
  <si>
    <t>596412210</t>
  </si>
  <si>
    <t>Kladení dlažby z vegetačních tvárnic pozemních komunikací tl 80 mm do 50 m2</t>
  </si>
  <si>
    <t>-2133526178</t>
  </si>
  <si>
    <t>596841120</t>
  </si>
  <si>
    <t>Kladení betonové dlažby komunikací pro pěší do lože z cement malty vel do 0,09 m2 plochy do 50 m2</t>
  </si>
  <si>
    <t>986675823</t>
  </si>
  <si>
    <t>"signál"</t>
  </si>
  <si>
    <t>4,0*0,2*2</t>
  </si>
  <si>
    <t>"hladká"</t>
  </si>
  <si>
    <t>4,5*0,25*2</t>
  </si>
  <si>
    <t>0,2*0,25*2*2</t>
  </si>
  <si>
    <t>592453101</t>
  </si>
  <si>
    <t>dlažba desková betonová se speciální hmatovou úpravou (reliéfní povrch) pro zrakově postižené 20x20x6 cm barevná</t>
  </si>
  <si>
    <t>-1690017839</t>
  </si>
  <si>
    <t>1,6*1,03</t>
  </si>
  <si>
    <t>592453102</t>
  </si>
  <si>
    <t>dlažba desková betonová hladká pro pro lemování signálních pásů pro zrakově postižené 25,5x25,5x6 cm šedivá</t>
  </si>
  <si>
    <t>1745271465</t>
  </si>
  <si>
    <t>2,45*1,03</t>
  </si>
  <si>
    <t>-1004564716</t>
  </si>
  <si>
    <t>2,2+2,0</t>
  </si>
  <si>
    <t>0,5*18</t>
  </si>
  <si>
    <t>2,0+2,0</t>
  </si>
  <si>
    <t>419639249</t>
  </si>
  <si>
    <t>286113120</t>
  </si>
  <si>
    <t>trubka kanalizace plastová KGEM-160x1000 mm SN4</t>
  </si>
  <si>
    <t>-1416193105</t>
  </si>
  <si>
    <t>286113130</t>
  </si>
  <si>
    <t>trubka kanalizace plastová KGEM-160x2000 mm SN4</t>
  </si>
  <si>
    <t>124273884</t>
  </si>
  <si>
    <t>-737575153</t>
  </si>
  <si>
    <t>6,74</t>
  </si>
  <si>
    <t>4,14</t>
  </si>
  <si>
    <t>1,93+2,2</t>
  </si>
  <si>
    <t>4,57</t>
  </si>
  <si>
    <t>1,3+2,5</t>
  </si>
  <si>
    <t>5,93</t>
  </si>
  <si>
    <t>1,34+2,5</t>
  </si>
  <si>
    <t>5,92</t>
  </si>
  <si>
    <t>14,81</t>
  </si>
  <si>
    <t>3,03+2,5</t>
  </si>
  <si>
    <t>3,54</t>
  </si>
  <si>
    <t>2,25</t>
  </si>
  <si>
    <t>3,3</t>
  </si>
  <si>
    <t>3,18</t>
  </si>
  <si>
    <t>3,72</t>
  </si>
  <si>
    <t>2,43</t>
  </si>
  <si>
    <t>9,31</t>
  </si>
  <si>
    <t>7,2</t>
  </si>
  <si>
    <t>770676299</t>
  </si>
  <si>
    <t>806333026</t>
  </si>
  <si>
    <t>-1802096354</t>
  </si>
  <si>
    <t>250607115</t>
  </si>
  <si>
    <t>-848324666</t>
  </si>
  <si>
    <t>-1445022724</t>
  </si>
  <si>
    <t>-1848756574</t>
  </si>
  <si>
    <t>286115040</t>
  </si>
  <si>
    <t>redukce kanalizace plastová KGR 150/110</t>
  </si>
  <si>
    <t>1300844995</t>
  </si>
  <si>
    <t>286113600</t>
  </si>
  <si>
    <t>koleno kanalizace plastové KGB 150x30°</t>
  </si>
  <si>
    <t>-561780255</t>
  </si>
  <si>
    <t>877315221</t>
  </si>
  <si>
    <t>Montáž tvarovek z tvrdého PVC-systém KG nebo z polypropylenu-systém KG 2000 dvouosé DN 150</t>
  </si>
  <si>
    <t>-465627274</t>
  </si>
  <si>
    <t>286114290</t>
  </si>
  <si>
    <t>odbočka kanalizační plastová s hrdlem KGEA-160/160/87°</t>
  </si>
  <si>
    <t>386913931</t>
  </si>
  <si>
    <t>-751944685</t>
  </si>
  <si>
    <t>-659887326</t>
  </si>
  <si>
    <t>-1564199548</t>
  </si>
  <si>
    <t>-1759634184</t>
  </si>
  <si>
    <t>286115080</t>
  </si>
  <si>
    <t>redukce kanalizace plastová KGR 200/160</t>
  </si>
  <si>
    <t>1835564380</t>
  </si>
  <si>
    <t>1302761911</t>
  </si>
  <si>
    <t>894812113</t>
  </si>
  <si>
    <t>Revizní a čistící šachta z PP šachtové dno DN 315/150 pravý a levý přítok</t>
  </si>
  <si>
    <t>-374093585</t>
  </si>
  <si>
    <t>-1214983447</t>
  </si>
  <si>
    <t>43065061</t>
  </si>
  <si>
    <t>-1036390071</t>
  </si>
  <si>
    <t>744853615</t>
  </si>
  <si>
    <t>-849109618</t>
  </si>
  <si>
    <t>-1379750349</t>
  </si>
  <si>
    <t>1120321493</t>
  </si>
  <si>
    <t>skruž betonová pro uliční vpusťs výtokovým otvorem PVC DN 150 TBV-Q 450/350/3a, 45x35x5 cm</t>
  </si>
  <si>
    <t>1747332005</t>
  </si>
  <si>
    <t>-946848772</t>
  </si>
  <si>
    <t>1135452590</t>
  </si>
  <si>
    <t>879417816</t>
  </si>
  <si>
    <t>347332339</t>
  </si>
  <si>
    <t>2140646317</t>
  </si>
  <si>
    <t>-1204552851</t>
  </si>
  <si>
    <t>-782008233</t>
  </si>
  <si>
    <t>1296487216</t>
  </si>
  <si>
    <t>-1607517174</t>
  </si>
  <si>
    <t>10,38+2,62</t>
  </si>
  <si>
    <t>-878627302</t>
  </si>
  <si>
    <t>912321111</t>
  </si>
  <si>
    <t>Montáž odrazky na betonové svodidlo</t>
  </si>
  <si>
    <t>-1243236259</t>
  </si>
  <si>
    <t>"ostrov"</t>
  </si>
  <si>
    <t>4+4</t>
  </si>
  <si>
    <t>404451751</t>
  </si>
  <si>
    <t>odrazka silniční trvalá jednosměrná</t>
  </si>
  <si>
    <t>947298194</t>
  </si>
  <si>
    <t>-1087000313</t>
  </si>
  <si>
    <t>404441117</t>
  </si>
  <si>
    <t>značka svislá FeZn 700 mm B20a - Nejvyšší dovolená rychlost</t>
  </si>
  <si>
    <t>-1314565622</t>
  </si>
  <si>
    <t>404441118</t>
  </si>
  <si>
    <t>značka svislá FeZn 700 mm B21a - Zákaz předjíždění</t>
  </si>
  <si>
    <t>-1934078922</t>
  </si>
  <si>
    <t>404441018</t>
  </si>
  <si>
    <t>značka svislá FeZn 700 mm C3a - Přikázaný směr jízdy zde vpravo</t>
  </si>
  <si>
    <t>-1903858250</t>
  </si>
  <si>
    <t>404441019</t>
  </si>
  <si>
    <t>značka svislá FeZn 700 mm C4a - Přikázaný směr objíždění vpravo</t>
  </si>
  <si>
    <t>1903382933</t>
  </si>
  <si>
    <t>816088118</t>
  </si>
  <si>
    <t>-272418739</t>
  </si>
  <si>
    <t>404442349</t>
  </si>
  <si>
    <t>značka svislá FeZn 500x700 mm - IP11c - Parkoviště podélné stání</t>
  </si>
  <si>
    <t>404178864</t>
  </si>
  <si>
    <t>-1112329615</t>
  </si>
  <si>
    <t>-1677828541</t>
  </si>
  <si>
    <t>-121411517</t>
  </si>
  <si>
    <t>404442385</t>
  </si>
  <si>
    <t xml:space="preserve">značka svislá FeZn 1200x400 mm - Z4 - Směrová deska </t>
  </si>
  <si>
    <t>-2131307541</t>
  </si>
  <si>
    <t>-1163429910</t>
  </si>
  <si>
    <t>-697171811</t>
  </si>
  <si>
    <t>-1924189142</t>
  </si>
  <si>
    <t>-555330236</t>
  </si>
  <si>
    <t>1086823868</t>
  </si>
  <si>
    <t>" V1a 125"</t>
  </si>
  <si>
    <t>24,35+7,9+60,4+145,85+141,5+11,7+93,3</t>
  </si>
  <si>
    <t>" V10a"</t>
  </si>
  <si>
    <t>2,25+2,15+2,1+0,5+0,5+0,5</t>
  </si>
  <si>
    <t>" V4 125"</t>
  </si>
  <si>
    <t>30,6+21,2+21,2+3,85+3,85+12,3+12,3</t>
  </si>
  <si>
    <t>1083106004</t>
  </si>
  <si>
    <t>" V 11a,V12a"</t>
  </si>
  <si>
    <t>4,23+4,3+4,23+3,12+3,12+3,12+3,12+12,05+3,76+3,76+3,76+3,76+3,36+3,0</t>
  </si>
  <si>
    <t>0,89+1,43+1,55+2,47+2,43+2,1+2,1+2,1+2,1+12,0+3,0+3,0+3,0+3,0+2,52+2,38+1,47+1,6+1,25</t>
  </si>
  <si>
    <t>671312817</t>
  </si>
  <si>
    <t>"V2b 125"</t>
  </si>
  <si>
    <t>16,55+19,0+16,6+19,2+25,45+2,0</t>
  </si>
  <si>
    <t>999906757</t>
  </si>
  <si>
    <t>1982906584</t>
  </si>
  <si>
    <t>" V2b 250"</t>
  </si>
  <si>
    <t>16,0+16,5+16,65+19,55+20,4+20,4+16,15+13,55+13,6+12,8+19,6</t>
  </si>
  <si>
    <t>" V10d 250"</t>
  </si>
  <si>
    <t>22,3+64,55+27,0</t>
  </si>
  <si>
    <t>11,8+9,05</t>
  </si>
  <si>
    <t>-1274221629</t>
  </si>
  <si>
    <t>" V7 "</t>
  </si>
  <si>
    <t>0,886*14</t>
  </si>
  <si>
    <t>" V13a"</t>
  </si>
  <si>
    <t>0,84+0,72+0,59+0,47+0,35+0,53</t>
  </si>
  <si>
    <t>1,38+1,14+0,89+0,65+0,4+0,2</t>
  </si>
  <si>
    <t>795975999</t>
  </si>
  <si>
    <t>-1990618605</t>
  </si>
  <si>
    <t>-991638024</t>
  </si>
  <si>
    <t>807499508</t>
  </si>
  <si>
    <t>1226767080</t>
  </si>
  <si>
    <t>12,0+12,0</t>
  </si>
  <si>
    <t>1416154497</t>
  </si>
  <si>
    <t>-1793216578</t>
  </si>
  <si>
    <t>275210819</t>
  </si>
  <si>
    <t>1056261295</t>
  </si>
  <si>
    <t>6,5+6,5+3,8+3,1+3,1+3,1+7,05</t>
  </si>
  <si>
    <t>-1775244592</t>
  </si>
  <si>
    <t>598,3+109,08+98,8+24,0+319,9</t>
  </si>
  <si>
    <t>-549235889</t>
  </si>
  <si>
    <t>63,689+1,14</t>
  </si>
  <si>
    <t>-925825576</t>
  </si>
  <si>
    <t>"hrana parkovist a zálivů"</t>
  </si>
  <si>
    <t>22,5+105,25</t>
  </si>
  <si>
    <t>-341630599</t>
  </si>
  <si>
    <t>128*1,01</t>
  </si>
  <si>
    <t>312026458</t>
  </si>
  <si>
    <t>8,0+6,2+14,1+8,9+4,5+4,45+3,8+14,8+5,0+5,0+4,0+25,0</t>
  </si>
  <si>
    <t>-1261113488</t>
  </si>
  <si>
    <t>103,75*1,01</t>
  </si>
  <si>
    <t>1409734562</t>
  </si>
  <si>
    <t>4,55+68,30+107,9+19,0+9,7+14,74+28,25+12,0+42,15</t>
  </si>
  <si>
    <t>147,35+181,05+98,75+150,4+173,7+106,3</t>
  </si>
  <si>
    <t>"ostrovy"</t>
  </si>
  <si>
    <t>3,14*1,0*0,5*2</t>
  </si>
  <si>
    <t>3,14*2,0*0,5*2</t>
  </si>
  <si>
    <t>3,14*2,0*0,5</t>
  </si>
  <si>
    <t>3,14*1,0*0,5</t>
  </si>
  <si>
    <t>0,5+0,5+1,5+1,5+4,0+4,0+0,75+0,75+0,75+0,75</t>
  </si>
  <si>
    <t>2,0+2,0+2,0+2,0+4,0+4,0+4,0+4,0</t>
  </si>
  <si>
    <t>1,0+1,0+2,0+2,0+4,0+4,0+10,5+10,5</t>
  </si>
  <si>
    <t>"odpočty jiné obrub"</t>
  </si>
  <si>
    <t>-103,75</t>
  </si>
  <si>
    <t>-113,65-20,0-20,0-1,6-6,5-4,68-10,92-14,0</t>
  </si>
  <si>
    <t>8,0+4,0+1,8+1,0+5,5+14,0+4,0+8,25+4,5+4,0+4,0+4,0+4,0+4,0+4,0+4,0+4,0+4,0+4,0</t>
  </si>
  <si>
    <t>4,0+4,0+3,3+3,3+4,0+4,0</t>
  </si>
  <si>
    <t>"náběhový levý"</t>
  </si>
  <si>
    <t>1,0+1,0+1,0+1,0+1,0+1,0+1,0+1,0+1,0+1,0+1,0+1,0+1,0+1,0+1,0+1,0+1,0+1,0+1,0+1,0</t>
  </si>
  <si>
    <t>"náběhový pravý"</t>
  </si>
  <si>
    <t>"vnitřní roh"</t>
  </si>
  <si>
    <t>(0,4+0,4)*2</t>
  </si>
  <si>
    <t>(0,25+0,25)*13</t>
  </si>
  <si>
    <t>"vnější 50"</t>
  </si>
  <si>
    <t>0,78*6</t>
  </si>
  <si>
    <t>"vnější 100"</t>
  </si>
  <si>
    <t>0,78*14</t>
  </si>
  <si>
    <t>"obrubník 15/30"</t>
  </si>
  <si>
    <t>-952903826</t>
  </si>
  <si>
    <t>958*1,01</t>
  </si>
  <si>
    <t>"odpočet vybourané"</t>
  </si>
  <si>
    <t>-58</t>
  </si>
  <si>
    <t>2136327323</t>
  </si>
  <si>
    <t>114*1,01</t>
  </si>
  <si>
    <t>-1071458173</t>
  </si>
  <si>
    <t>1212645430</t>
  </si>
  <si>
    <t>206</t>
  </si>
  <si>
    <t>1530753218</t>
  </si>
  <si>
    <t>207</t>
  </si>
  <si>
    <t>-574105356</t>
  </si>
  <si>
    <t>208</t>
  </si>
  <si>
    <t>-1608633512</t>
  </si>
  <si>
    <t>209</t>
  </si>
  <si>
    <t>592175072</t>
  </si>
  <si>
    <t>obrubník silniční betonový vnější r=50 cm, délka vnějšího oblouku 78 cm 78 x 15/12 x 25 cm přírodní</t>
  </si>
  <si>
    <t>472051667</t>
  </si>
  <si>
    <t>210</t>
  </si>
  <si>
    <t>-1507559089</t>
  </si>
  <si>
    <t>211</t>
  </si>
  <si>
    <t>-1251085181</t>
  </si>
  <si>
    <t>"chodníky"</t>
  </si>
  <si>
    <t>3,0+15,3+4,0+4,0+7,35</t>
  </si>
  <si>
    <t>212</t>
  </si>
  <si>
    <t>728138162</t>
  </si>
  <si>
    <t>213</t>
  </si>
  <si>
    <t>1549439027</t>
  </si>
  <si>
    <t>33,65*0,2*0,1</t>
  </si>
  <si>
    <t>127,75*0,2*0,1</t>
  </si>
  <si>
    <t>103,75*0,3*0,1</t>
  </si>
  <si>
    <t>1148,52*0,25*0,1</t>
  </si>
  <si>
    <t>214</t>
  </si>
  <si>
    <t>-361591595</t>
  </si>
  <si>
    <t>9,65+12,15+9,0+6,3+8,85+6,2+7,1+10,15+7,45</t>
  </si>
  <si>
    <t>215</t>
  </si>
  <si>
    <t>-501250901</t>
  </si>
  <si>
    <t>(9,65+12,15+9,0+6,3+8,85+6,2+7,1+10,15+7,45)*0,5</t>
  </si>
  <si>
    <t>216</t>
  </si>
  <si>
    <t>-1712251367</t>
  </si>
  <si>
    <t>217</t>
  </si>
  <si>
    <t>1091368285</t>
  </si>
  <si>
    <t>218</t>
  </si>
  <si>
    <t>17158745</t>
  </si>
  <si>
    <t>9,65+12,15+9,0+6,3+8,85+6,2+7,1+6,35+10,15+7,45</t>
  </si>
  <si>
    <t>83,2</t>
  </si>
  <si>
    <t>219</t>
  </si>
  <si>
    <t>1586527494</t>
  </si>
  <si>
    <t>220</t>
  </si>
  <si>
    <t>-1626189488</t>
  </si>
  <si>
    <t>221</t>
  </si>
  <si>
    <t>935113111</t>
  </si>
  <si>
    <t>Osazení odvodňovacího polymerbetonového žlabu s krycím roštem šířky do 200 mm</t>
  </si>
  <si>
    <t>851172192</t>
  </si>
  <si>
    <t>9,25+4,1</t>
  </si>
  <si>
    <t>222</t>
  </si>
  <si>
    <t>592270001</t>
  </si>
  <si>
    <t>žlab odvodňovací z polymerbetonu vel.150  - 100 x 18,5 x 21 cm</t>
  </si>
  <si>
    <t>-379692251</t>
  </si>
  <si>
    <t>223</t>
  </si>
  <si>
    <t>592270251</t>
  </si>
  <si>
    <t>vpust žlabová vel. 150 - vpust v610 mm, 0,5m, odtok DN150</t>
  </si>
  <si>
    <t>2125233042</t>
  </si>
  <si>
    <t>224</t>
  </si>
  <si>
    <t>592270271</t>
  </si>
  <si>
    <t>čelo plné na začátek a konec žlabu 150</t>
  </si>
  <si>
    <t>1230290647</t>
  </si>
  <si>
    <t>225</t>
  </si>
  <si>
    <t>592270221</t>
  </si>
  <si>
    <t>rošt můstkový tvárná litina pro žlab vel. 150 - D400/E600</t>
  </si>
  <si>
    <t>-1357336733</t>
  </si>
  <si>
    <t>226</t>
  </si>
  <si>
    <t>562414491</t>
  </si>
  <si>
    <t>Odvodňovací žlab z polymerbetonu - monoblock 100, délka 100 cm, D400</t>
  </si>
  <si>
    <t>118449099</t>
  </si>
  <si>
    <t>227</t>
  </si>
  <si>
    <t>562414591</t>
  </si>
  <si>
    <t>Odvodňovací žlab z polymerbetonu 100, čelní stěna , odtok DN 100 mm</t>
  </si>
  <si>
    <t>1979909636</t>
  </si>
  <si>
    <t>228</t>
  </si>
  <si>
    <t>562414592</t>
  </si>
  <si>
    <t xml:space="preserve">Odvodňovací žlab z polymerbetonu 100, čelní stěna </t>
  </si>
  <si>
    <t>-1686066936</t>
  </si>
  <si>
    <t>229</t>
  </si>
  <si>
    <t>-580456829</t>
  </si>
  <si>
    <t>0,111*7</t>
  </si>
  <si>
    <t>230</t>
  </si>
  <si>
    <t>-2025061336</t>
  </si>
  <si>
    <t>231</t>
  </si>
  <si>
    <t>-1085989414</t>
  </si>
  <si>
    <t>232</t>
  </si>
  <si>
    <t>-999036837</t>
  </si>
  <si>
    <t>233</t>
  </si>
  <si>
    <t>297622234</t>
  </si>
  <si>
    <t>6,0</t>
  </si>
  <si>
    <t>234</t>
  </si>
  <si>
    <t>966051112</t>
  </si>
  <si>
    <t>Bourání betonových palisád osazovaných jednotlivě</t>
  </si>
  <si>
    <t>273299215</t>
  </si>
  <si>
    <t>"u přechodu"</t>
  </si>
  <si>
    <t>0,054*0,33*2</t>
  </si>
  <si>
    <t>0,11*0,11*0,6*6</t>
  </si>
  <si>
    <t>235</t>
  </si>
  <si>
    <t>1599661540</t>
  </si>
  <si>
    <t>58,0</t>
  </si>
  <si>
    <t>236</t>
  </si>
  <si>
    <t>-1257822311</t>
  </si>
  <si>
    <t>237</t>
  </si>
  <si>
    <t>-1233350353</t>
  </si>
  <si>
    <t>238</t>
  </si>
  <si>
    <t>979074491</t>
  </si>
  <si>
    <t xml:space="preserve">Očištění dlažebních kostek mozaikových kamenivem těženým nebo MV </t>
  </si>
  <si>
    <t>-1538762827</t>
  </si>
  <si>
    <t>239</t>
  </si>
  <si>
    <t>-977194937</t>
  </si>
  <si>
    <t>1,05+0,036</t>
  </si>
  <si>
    <t>240</t>
  </si>
  <si>
    <t>-532299705</t>
  </si>
  <si>
    <t>1,086*2</t>
  </si>
  <si>
    <t>241</t>
  </si>
  <si>
    <t>-88081769</t>
  </si>
  <si>
    <t>83,137</t>
  </si>
  <si>
    <t>1507,012</t>
  </si>
  <si>
    <t>2717,952</t>
  </si>
  <si>
    <t>242</t>
  </si>
  <si>
    <t>203468031</t>
  </si>
  <si>
    <t>4308,101*19</t>
  </si>
  <si>
    <t>243</t>
  </si>
  <si>
    <t>-376956902</t>
  </si>
  <si>
    <t>3,086+5,487+9,354+13,225+3,504+34,579+6,631+0,508+1,709+0,328+4,518+0,208</t>
  </si>
  <si>
    <t>244</t>
  </si>
  <si>
    <t>-2116934472</t>
  </si>
  <si>
    <t>2,735+1504,277</t>
  </si>
  <si>
    <t>245</t>
  </si>
  <si>
    <t>-887650261</t>
  </si>
  <si>
    <t>6,842+10,257+2,991+23,027+6,573+2665,807+2,455</t>
  </si>
  <si>
    <t>246</t>
  </si>
  <si>
    <t>2127740084</t>
  </si>
  <si>
    <t>247</t>
  </si>
  <si>
    <t>457058817</t>
  </si>
  <si>
    <t>16,0+13,0+7,5</t>
  </si>
  <si>
    <t>248</t>
  </si>
  <si>
    <t>-207363680</t>
  </si>
  <si>
    <t>15,8+22,3+5,1+14,7</t>
  </si>
  <si>
    <t>249</t>
  </si>
  <si>
    <t>-43074584</t>
  </si>
  <si>
    <t>250</t>
  </si>
  <si>
    <t>-811816210</t>
  </si>
  <si>
    <t>251</t>
  </si>
  <si>
    <t>-489002745</t>
  </si>
  <si>
    <t>252</t>
  </si>
  <si>
    <t>-1008730624</t>
  </si>
  <si>
    <t>253</t>
  </si>
  <si>
    <t>1679903645</t>
  </si>
  <si>
    <t>254</t>
  </si>
  <si>
    <t>-379570300</t>
  </si>
  <si>
    <t>255</t>
  </si>
  <si>
    <t>-1775918888</t>
  </si>
  <si>
    <t>94,4*0,35*0,3</t>
  </si>
  <si>
    <t>256</t>
  </si>
  <si>
    <t>-792534951</t>
  </si>
  <si>
    <t>94,4*0,35*0,5</t>
  </si>
  <si>
    <t>257</t>
  </si>
  <si>
    <t>-774751221</t>
  </si>
  <si>
    <t>16,52*19</t>
  </si>
  <si>
    <t>258</t>
  </si>
  <si>
    <t>-380929294</t>
  </si>
  <si>
    <t>16,52*1,8</t>
  </si>
  <si>
    <t>259</t>
  </si>
  <si>
    <t>389545166</t>
  </si>
  <si>
    <t>94,4*0,35</t>
  </si>
  <si>
    <t>CITY042-08 - SO 106 - Rekonstrukce komunikace MO 8,0/50, úsek ul.Slunečná-ul.V Habřinách, km 2,080-2,600</t>
  </si>
  <si>
    <t>760064514</t>
  </si>
  <si>
    <t>"zastávka bus a přechod"</t>
  </si>
  <si>
    <t>20,0*0,5</t>
  </si>
  <si>
    <t>"vjezdy"</t>
  </si>
  <si>
    <t>10,45*0,5</t>
  </si>
  <si>
    <t>7,85*0,5</t>
  </si>
  <si>
    <t>21,05*0,5</t>
  </si>
  <si>
    <t>17,4*0,5</t>
  </si>
  <si>
    <t>18,5*0,5</t>
  </si>
  <si>
    <t>113106225</t>
  </si>
  <si>
    <t>Rozebrání betonových příkopových žlabů pro další použití</t>
  </si>
  <si>
    <t>-1636060916</t>
  </si>
  <si>
    <t>"žlaby vjezdy"</t>
  </si>
  <si>
    <t>-39572285</t>
  </si>
  <si>
    <t>18,5*0,25</t>
  </si>
  <si>
    <t>-1173434146</t>
  </si>
  <si>
    <t>"komunikace původní</t>
  </si>
  <si>
    <t>624,19</t>
  </si>
  <si>
    <t>1377865457</t>
  </si>
  <si>
    <t>"krajník"</t>
  </si>
  <si>
    <t>-18,5*0,25</t>
  </si>
  <si>
    <t>1865252421</t>
  </si>
  <si>
    <t>(18,5+10,4)*0,4</t>
  </si>
  <si>
    <t>-293589735</t>
  </si>
  <si>
    <t>(18,5+10,4)*0,2</t>
  </si>
  <si>
    <t>113154364</t>
  </si>
  <si>
    <t>Frézování živičného krytu tl 100 mm pruh š 2 m pl do 10000 m2 s překážkami v trase</t>
  </si>
  <si>
    <t>1074685193</t>
  </si>
  <si>
    <t>2747,74</t>
  </si>
  <si>
    <t>"rozšířen od fezováníí"</t>
  </si>
  <si>
    <t>-44,07</t>
  </si>
  <si>
    <t>-1437711557</t>
  </si>
  <si>
    <t>"křiž slunečná"</t>
  </si>
  <si>
    <t>5,0+18,5+5,0+5,0</t>
  </si>
  <si>
    <t>316146564</t>
  </si>
  <si>
    <t>"zastávka bus a přechod 50%"</t>
  </si>
  <si>
    <t>113202112.1</t>
  </si>
  <si>
    <t>Vytrhání obrub krajníků ležatých</t>
  </si>
  <si>
    <t>465733803</t>
  </si>
  <si>
    <t>1816872125</t>
  </si>
  <si>
    <t>"plyn pod aktivní"</t>
  </si>
  <si>
    <t>(28,0+13,4+13,0+8,0)*1,0*0,5</t>
  </si>
  <si>
    <t>7,5*1,0*0,87</t>
  </si>
  <si>
    <t>220477126</t>
  </si>
  <si>
    <t>"nová komunikace"</t>
  </si>
  <si>
    <t>44,07*0,57</t>
  </si>
  <si>
    <t>"aktivní zona"</t>
  </si>
  <si>
    <t>641,125*0,3</t>
  </si>
  <si>
    <t>"krajnice"</t>
  </si>
  <si>
    <t>383,0*0,15</t>
  </si>
  <si>
    <t>0,7*6,4</t>
  </si>
  <si>
    <t>-526317355</t>
  </si>
  <si>
    <t>279,388*0,1</t>
  </si>
  <si>
    <t>1400688560</t>
  </si>
  <si>
    <t>0,5*1,0*5,4</t>
  </si>
  <si>
    <t>-470559978</t>
  </si>
  <si>
    <t>71,7*(0,4+0,5)/2*0,5</t>
  </si>
  <si>
    <t>-1990195001</t>
  </si>
  <si>
    <t>16,133*0,1</t>
  </si>
  <si>
    <t>509266279</t>
  </si>
  <si>
    <t>0,75*1,4*5,4</t>
  </si>
  <si>
    <t>-2125192031</t>
  </si>
  <si>
    <t>5,67*0,1</t>
  </si>
  <si>
    <t>504526171</t>
  </si>
  <si>
    <t>0,05*5</t>
  </si>
  <si>
    <t>-517454411</t>
  </si>
  <si>
    <t>0,25*0,1</t>
  </si>
  <si>
    <t>-1681058487</t>
  </si>
  <si>
    <t>915960988</t>
  </si>
  <si>
    <t>279,388+16,133+5,67+0,25</t>
  </si>
  <si>
    <t>-1009788583</t>
  </si>
  <si>
    <t>301,441*10</t>
  </si>
  <si>
    <t>1811655277</t>
  </si>
  <si>
    <t>-1315857123</t>
  </si>
  <si>
    <t>CS ÚRS 2015 02</t>
  </si>
  <si>
    <t>2050101045</t>
  </si>
  <si>
    <t>1,66+3,03+65,45+4,81+0,82+5,8+7,22+6,87+15,07+0,16+0,26+0,12+0,25+0,26+0,23</t>
  </si>
  <si>
    <t>513845258</t>
  </si>
  <si>
    <t>301,441*1,8</t>
  </si>
  <si>
    <t>-303208653</t>
  </si>
  <si>
    <t>1701641674</t>
  </si>
  <si>
    <t>1672155757</t>
  </si>
  <si>
    <t>95471104</t>
  </si>
  <si>
    <t>1,62+0,19+0,48</t>
  </si>
  <si>
    <t>1,75+6,17</t>
  </si>
  <si>
    <t>114136009</t>
  </si>
  <si>
    <t>10,21*0,1*1,03</t>
  </si>
  <si>
    <t>1562691512</t>
  </si>
  <si>
    <t>299952648</t>
  </si>
  <si>
    <t>10,21*2,5*0,01*1,03</t>
  </si>
  <si>
    <t>-1253039004</t>
  </si>
  <si>
    <t>11,56+5,56+4,08+1,59+2,21+13,27+3,22+1,87+2,1+2,62+0,63+3,01+0,6+5,93+0,39+1,98+0,21</t>
  </si>
  <si>
    <t>1239603581</t>
  </si>
  <si>
    <t>172,84*2,5*0,01*1,03</t>
  </si>
  <si>
    <t>198612503</t>
  </si>
  <si>
    <t>"komunikace nová"</t>
  </si>
  <si>
    <t>(32,5+8,3+21,9)*0,8</t>
  </si>
  <si>
    <t>-340355766</t>
  </si>
  <si>
    <t>1258272388</t>
  </si>
  <si>
    <t>-881774560</t>
  </si>
  <si>
    <t>-534275281</t>
  </si>
  <si>
    <t>172,84*0,1*1,03</t>
  </si>
  <si>
    <t>388123204</t>
  </si>
  <si>
    <t>-62783769</t>
  </si>
  <si>
    <t>1143595152</t>
  </si>
  <si>
    <t>-1370587394</t>
  </si>
  <si>
    <t>643822991</t>
  </si>
  <si>
    <t>-1154730846</t>
  </si>
  <si>
    <t>-1249840334</t>
  </si>
  <si>
    <t>-1398094449</t>
  </si>
  <si>
    <t>-259510485</t>
  </si>
  <si>
    <t>0,75*1,0*5,4</t>
  </si>
  <si>
    <t>235667000</t>
  </si>
  <si>
    <t>-2,868</t>
  </si>
  <si>
    <t>72735355</t>
  </si>
  <si>
    <t>0,75*0,4*5,4</t>
  </si>
  <si>
    <t>-500423124</t>
  </si>
  <si>
    <t>71,7*1,9</t>
  </si>
  <si>
    <t>-1276254366</t>
  </si>
  <si>
    <t>136,23*1,1</t>
  </si>
  <si>
    <t>1176468721</t>
  </si>
  <si>
    <t>5,4*3,5</t>
  </si>
  <si>
    <t>0,75*1,0</t>
  </si>
  <si>
    <t>889467236</t>
  </si>
  <si>
    <t>19,65*1,1</t>
  </si>
  <si>
    <t>1644777932</t>
  </si>
  <si>
    <t>71,7*0,4*0,1</t>
  </si>
  <si>
    <t>-673796900</t>
  </si>
  <si>
    <t>37,0+34,7</t>
  </si>
  <si>
    <t>-50579826</t>
  </si>
  <si>
    <t>9,86+3,65+17,54+2,68+1,25+4,27+1,44+0,92+2,46</t>
  </si>
  <si>
    <t>-341078584</t>
  </si>
  <si>
    <t>-71,7*0,5</t>
  </si>
  <si>
    <t>-1426029950</t>
  </si>
  <si>
    <t>(32,5+8,3+21,9)*0,55</t>
  </si>
  <si>
    <t>565135111</t>
  </si>
  <si>
    <t>Asfaltový beton vrstva podkladní ACP 16 (obalované kamenivo OKS) tl 50 mm š do 3 m</t>
  </si>
  <si>
    <t>-798416783</t>
  </si>
  <si>
    <t>-955927502</t>
  </si>
  <si>
    <t>(32,5+8,3+21,9)*0,25</t>
  </si>
  <si>
    <t>"přídlažba"</t>
  </si>
  <si>
    <t>-499731659</t>
  </si>
  <si>
    <t>"dlažba 6"</t>
  </si>
  <si>
    <t>"dlažba 8"</t>
  </si>
  <si>
    <t>37,625</t>
  </si>
  <si>
    <t>-1732056648</t>
  </si>
  <si>
    <t>"vpravo od 2,08"</t>
  </si>
  <si>
    <t>16,01+70,01+8,31+7,19+32,63+27,85+18,45+25,14</t>
  </si>
  <si>
    <t>"vlevo"</t>
  </si>
  <si>
    <t>15,53+9,01+54,85+10,32+11,44+18,22+13,55+39,6+4,89</t>
  </si>
  <si>
    <t>572241113</t>
  </si>
  <si>
    <t>Vyspravení výtluků asfaltovým betonem ACP 16 tl do 50 mm při vyspravované ploše do 10% na 1 km</t>
  </si>
  <si>
    <t>2072571443</t>
  </si>
  <si>
    <t>"pod frézou 2% plochy"</t>
  </si>
  <si>
    <t>2747,74*0,02</t>
  </si>
  <si>
    <t>572531121</t>
  </si>
  <si>
    <t>Ošetření trhlin asfaltovou sanační hmotou š do 20 mm</t>
  </si>
  <si>
    <t>357594191</t>
  </si>
  <si>
    <t>"podélné 50% délky"</t>
  </si>
  <si>
    <t>440,0*0,5</t>
  </si>
  <si>
    <t>"příčné po 20m"</t>
  </si>
  <si>
    <t>440,0/20*7,5</t>
  </si>
  <si>
    <t>-999706352</t>
  </si>
  <si>
    <t>129828266</t>
  </si>
  <si>
    <t>"komunikace frézovaná"</t>
  </si>
  <si>
    <t>2747,74+2747,74</t>
  </si>
  <si>
    <t>(32,5+8,3+21,9)*0,1</t>
  </si>
  <si>
    <t>1411196147</t>
  </si>
  <si>
    <t>142346658</t>
  </si>
  <si>
    <t>-732309699</t>
  </si>
  <si>
    <t>1532104032</t>
  </si>
  <si>
    <t>10,0*0,1*1,03</t>
  </si>
  <si>
    <t>959555115</t>
  </si>
  <si>
    <t>1630913267</t>
  </si>
  <si>
    <t>37,625*0,1*1,03</t>
  </si>
  <si>
    <t>484200266</t>
  </si>
  <si>
    <t>1285611638</t>
  </si>
  <si>
    <t>1703878863</t>
  </si>
  <si>
    <t>196665293</t>
  </si>
  <si>
    <t>1092463389</t>
  </si>
  <si>
    <t>-1341529406</t>
  </si>
  <si>
    <t>-2043027682</t>
  </si>
  <si>
    <t>-1866740459</t>
  </si>
  <si>
    <t>349319445</t>
  </si>
  <si>
    <t>-614333772</t>
  </si>
  <si>
    <t>1451298985</t>
  </si>
  <si>
    <t>-1811781184</t>
  </si>
  <si>
    <t>"přesun"</t>
  </si>
  <si>
    <t>1637454330</t>
  </si>
  <si>
    <t>2143406131</t>
  </si>
  <si>
    <t>1402697672</t>
  </si>
  <si>
    <t>569234509</t>
  </si>
  <si>
    <t>-1660636075</t>
  </si>
  <si>
    <t>-1115980573</t>
  </si>
  <si>
    <t>-451051152</t>
  </si>
  <si>
    <t>-72217641</t>
  </si>
  <si>
    <t>672682948</t>
  </si>
  <si>
    <t>2036957192</t>
  </si>
  <si>
    <t>-1304581025</t>
  </si>
  <si>
    <t>-2083179488</t>
  </si>
  <si>
    <t>11,75+420,15+8,2</t>
  </si>
  <si>
    <t>916839318</t>
  </si>
  <si>
    <t>3,15*4</t>
  </si>
  <si>
    <t>3,77*4</t>
  </si>
  <si>
    <t>-1070576874</t>
  </si>
  <si>
    <t>10,5+37,5+8,2+8,9+8,35</t>
  </si>
  <si>
    <t>1722832225</t>
  </si>
  <si>
    <t>11,2+18,95+25,3+7,7+4,9</t>
  </si>
  <si>
    <t>-1563627483</t>
  </si>
  <si>
    <t>0,8625*17</t>
  </si>
  <si>
    <t>-877060894</t>
  </si>
  <si>
    <t>"písmena bus"</t>
  </si>
  <si>
    <t>3,78*0,125*2</t>
  </si>
  <si>
    <t>2,45*0,125*2</t>
  </si>
  <si>
    <t>2,75*0,125*2</t>
  </si>
  <si>
    <t>383369895</t>
  </si>
  <si>
    <t>915491212</t>
  </si>
  <si>
    <t>Osazení vodícího proužku z betonových desek do betonového lože tl do 100 mm š proužku 500 mm</t>
  </si>
  <si>
    <t>858391583</t>
  </si>
  <si>
    <t>4,0+2,5+4,5+7,5</t>
  </si>
  <si>
    <t>592185610</t>
  </si>
  <si>
    <t>krajník silniční betonový 50x25x8 cm</t>
  </si>
  <si>
    <t>82987336</t>
  </si>
  <si>
    <t>18,5/0,5*1,02</t>
  </si>
  <si>
    <t>-31294338</t>
  </si>
  <si>
    <t>440,1+39,68+73,45+68,05</t>
  </si>
  <si>
    <t>-978657410</t>
  </si>
  <si>
    <t>14,663+2,246</t>
  </si>
  <si>
    <t>1210621228</t>
  </si>
  <si>
    <t>"k dubu"</t>
  </si>
  <si>
    <t>9,4</t>
  </si>
  <si>
    <t>-376070605</t>
  </si>
  <si>
    <t>10*1,01</t>
  </si>
  <si>
    <t>1060942930</t>
  </si>
  <si>
    <t>31,4+6,95+18,1+6,0</t>
  </si>
  <si>
    <t>-2,0-1,0-4,0-14,0</t>
  </si>
  <si>
    <t>1,0+1,0</t>
  </si>
  <si>
    <t>4,0</t>
  </si>
  <si>
    <t>-2118918354</t>
  </si>
  <si>
    <t>42*1,02</t>
  </si>
  <si>
    <t>-10</t>
  </si>
  <si>
    <t>-459481647</t>
  </si>
  <si>
    <t>2*1,02</t>
  </si>
  <si>
    <t>-694360657</t>
  </si>
  <si>
    <t>4*1,01</t>
  </si>
  <si>
    <t>-1137537447</t>
  </si>
  <si>
    <t>-1193886820</t>
  </si>
  <si>
    <t>514736957</t>
  </si>
  <si>
    <t>62,45*0,25*0,1</t>
  </si>
  <si>
    <t>-542543450</t>
  </si>
  <si>
    <t>"napojení"</t>
  </si>
  <si>
    <t>16,2+46,3+4,1</t>
  </si>
  <si>
    <t>4,0+2,5+4,5+7,5+0,25+0,25+0,25+0,25+4,5+0,25+0,25+0,25+0,25</t>
  </si>
  <si>
    <t>18,5+10,4</t>
  </si>
  <si>
    <t>-932671915</t>
  </si>
  <si>
    <t>6,5*1,0</t>
  </si>
  <si>
    <t>(18,5+10,4)*0,5</t>
  </si>
  <si>
    <t>-619011320</t>
  </si>
  <si>
    <t>919731122</t>
  </si>
  <si>
    <t>Zarovnání styčné plochy podkladu nebo krytu živičného tl do 100 mm</t>
  </si>
  <si>
    <t>-510505218</t>
  </si>
  <si>
    <t>7,5</t>
  </si>
  <si>
    <t>"odboč habřiny"</t>
  </si>
  <si>
    <t>8,7</t>
  </si>
  <si>
    <t>-2089523401</t>
  </si>
  <si>
    <t>"napojení nová"</t>
  </si>
  <si>
    <t>9,5+18,5+11,3+7,0</t>
  </si>
  <si>
    <t>-411668822</t>
  </si>
  <si>
    <t>28,9</t>
  </si>
  <si>
    <t>627963784</t>
  </si>
  <si>
    <t>1206018162</t>
  </si>
  <si>
    <t>6,25+6,5</t>
  </si>
  <si>
    <t>919735122</t>
  </si>
  <si>
    <t>Řezání stávajícího betonového krytu hl do 100 mm</t>
  </si>
  <si>
    <t>908572666</t>
  </si>
  <si>
    <t>"napojení km2,6"</t>
  </si>
  <si>
    <t>-1277856956</t>
  </si>
  <si>
    <t>"žlaby vjezdy stávající tvárnice"</t>
  </si>
  <si>
    <t>938908411</t>
  </si>
  <si>
    <t>Čištění vozovek splachováním vodou</t>
  </si>
  <si>
    <t>1027179403</t>
  </si>
  <si>
    <t>938909311</t>
  </si>
  <si>
    <t>Čištění vozovek metením strojně podkladu nebo krytu betonového nebo živičného</t>
  </si>
  <si>
    <t>-1994047273</t>
  </si>
  <si>
    <t>-1441020656</t>
  </si>
  <si>
    <t>-490896803</t>
  </si>
  <si>
    <t>"zrušené"</t>
  </si>
  <si>
    <t>-1367013477</t>
  </si>
  <si>
    <t>1700257146</t>
  </si>
  <si>
    <t>979054443</t>
  </si>
  <si>
    <t>Očištění vybouraných z desek nebo dlaždic s původním spárováním z MC</t>
  </si>
  <si>
    <t>1788691691</t>
  </si>
  <si>
    <t>-1956491319</t>
  </si>
  <si>
    <t>175134323</t>
  </si>
  <si>
    <t>-1374809040</t>
  </si>
  <si>
    <t>0,008*2</t>
  </si>
  <si>
    <t>-397956159</t>
  </si>
  <si>
    <t>12,208+195,783+408,311</t>
  </si>
  <si>
    <t>1980712874</t>
  </si>
  <si>
    <t>616,302*19</t>
  </si>
  <si>
    <t>-2008556882</t>
  </si>
  <si>
    <t>2,492+0,856+6,868+1,19+0,474+0,328</t>
  </si>
  <si>
    <t>-1575802617</t>
  </si>
  <si>
    <t>195,783</t>
  </si>
  <si>
    <t>-115517607</t>
  </si>
  <si>
    <t>3,81+349,546+54,955</t>
  </si>
  <si>
    <t>-655699990</t>
  </si>
  <si>
    <t>220180206</t>
  </si>
  <si>
    <t>Přeložení kabelu hmotnosti do 2 kg/m do chráničky</t>
  </si>
  <si>
    <t>-723576345</t>
  </si>
  <si>
    <t>-691128612</t>
  </si>
  <si>
    <t>436331886</t>
  </si>
  <si>
    <t>-683609338</t>
  </si>
  <si>
    <t>-616971175</t>
  </si>
  <si>
    <t>-756564699</t>
  </si>
  <si>
    <t>394852185</t>
  </si>
  <si>
    <t>1530981531</t>
  </si>
  <si>
    <t>7,5*0,35*0,3</t>
  </si>
  <si>
    <t>-1731325629</t>
  </si>
  <si>
    <t>7,5*0,35*0,5</t>
  </si>
  <si>
    <t>-1358026071</t>
  </si>
  <si>
    <t>1,313*19</t>
  </si>
  <si>
    <t>-450613169</t>
  </si>
  <si>
    <t>1,313*1,8</t>
  </si>
  <si>
    <t>-1017630228</t>
  </si>
  <si>
    <t>7,5*0,35</t>
  </si>
  <si>
    <t>CITY042-09 - SO 107 - Rekonstrukce komunikace MO 8,0/50, úsek ul.V Habřinách-sjezd do Dobřichovic, km 2,600-3,423</t>
  </si>
  <si>
    <t xml:space="preserve">    5 - Komunikace</t>
  </si>
  <si>
    <t>-317415019</t>
  </si>
  <si>
    <t>45,0*0,5</t>
  </si>
  <si>
    <t>113107163</t>
  </si>
  <si>
    <t>Odstranění podkladu pl přes 50 do 200 m2 z kameniva drceného tl 300 mm</t>
  </si>
  <si>
    <t>314039321</t>
  </si>
  <si>
    <t>"plocha u zdí"</t>
  </si>
  <si>
    <t>132,5*1,4</t>
  </si>
  <si>
    <t>2147037197</t>
  </si>
  <si>
    <t>177,1*1,4</t>
  </si>
  <si>
    <t>113154237</t>
  </si>
  <si>
    <t>Frézování živičného krytu tl 150 mm pruh š 2 m pl do 1000 m2 bez překážek v trase</t>
  </si>
  <si>
    <t>-1867742206</t>
  </si>
  <si>
    <t>133,1*1,7</t>
  </si>
  <si>
    <t>177,7*1,7</t>
  </si>
  <si>
    <t>2098071854</t>
  </si>
  <si>
    <t>5052,32+176,28+131,77</t>
  </si>
  <si>
    <t>-528,36</t>
  </si>
  <si>
    <t>"rozšíření mimo frézu"</t>
  </si>
  <si>
    <t>-53,45</t>
  </si>
  <si>
    <t>331828161</t>
  </si>
  <si>
    <t>122302202</t>
  </si>
  <si>
    <t>Odkopávky a prokopávky nezapažené pro silnice objemu do 1000 m3 v hornině tř. 4</t>
  </si>
  <si>
    <t>1058931241</t>
  </si>
  <si>
    <t>132,5*1,4*0,12</t>
  </si>
  <si>
    <t>177,1*1,4*0,12</t>
  </si>
  <si>
    <t>"aktivní"</t>
  </si>
  <si>
    <t>131,7*1,35*0,3</t>
  </si>
  <si>
    <t>176,3*1,35*0,3</t>
  </si>
  <si>
    <t>53,45*0,57</t>
  </si>
  <si>
    <t>"odkop svah"</t>
  </si>
  <si>
    <t>90,7*0,21</t>
  </si>
  <si>
    <t>75,35*0,21</t>
  </si>
  <si>
    <t>541,29*0,15</t>
  </si>
  <si>
    <t>-15144306</t>
  </si>
  <si>
    <t>323,286*0,1</t>
  </si>
  <si>
    <t>333743973</t>
  </si>
  <si>
    <t>"sloupky značek"</t>
  </si>
  <si>
    <t>0,05*2</t>
  </si>
  <si>
    <t>81527287</t>
  </si>
  <si>
    <t>0,1*0,1</t>
  </si>
  <si>
    <t>-850992868</t>
  </si>
  <si>
    <t>323,286+0,1</t>
  </si>
  <si>
    <t>-614539086</t>
  </si>
  <si>
    <t>323,386*10</t>
  </si>
  <si>
    <t>-632009117</t>
  </si>
  <si>
    <t>1294378262</t>
  </si>
  <si>
    <t>1058045144</t>
  </si>
  <si>
    <t>323,386*1,8</t>
  </si>
  <si>
    <t>175101201</t>
  </si>
  <si>
    <t>Obsypání objektu nad přilehlým původním terénem sypaninou bez prohození, uloženou do 3 m</t>
  </si>
  <si>
    <t>1011094496</t>
  </si>
  <si>
    <t>"mezi lože obrub a palisádu"</t>
  </si>
  <si>
    <t>0,031*176,3</t>
  </si>
  <si>
    <t>0,031*131,7</t>
  </si>
  <si>
    <t>-441139729</t>
  </si>
  <si>
    <t>9,548*1,89</t>
  </si>
  <si>
    <t>-718568920</t>
  </si>
  <si>
    <t>1686226764</t>
  </si>
  <si>
    <t>-136200267</t>
  </si>
  <si>
    <t>348358191</t>
  </si>
  <si>
    <t>163,69*2,5*0,01*1,03</t>
  </si>
  <si>
    <t>-938166183</t>
  </si>
  <si>
    <t>547,85</t>
  </si>
  <si>
    <t>549285291</t>
  </si>
  <si>
    <t>"zářez s trávou"</t>
  </si>
  <si>
    <t>1,32+63,58+12,96</t>
  </si>
  <si>
    <t>"zářez bez trávy, za palisádou so 701"</t>
  </si>
  <si>
    <t>19,68</t>
  </si>
  <si>
    <t>-1888257762</t>
  </si>
  <si>
    <t>17,29+13,31+52,7+2,53</t>
  </si>
  <si>
    <t>1413073828</t>
  </si>
  <si>
    <t>-21727322</t>
  </si>
  <si>
    <t>163,69*0,1*1,03</t>
  </si>
  <si>
    <t>-1092444227</t>
  </si>
  <si>
    <t>-987597671</t>
  </si>
  <si>
    <t>1438439995</t>
  </si>
  <si>
    <t>2050525003</t>
  </si>
  <si>
    <t>Komunikace</t>
  </si>
  <si>
    <t>2071864526</t>
  </si>
  <si>
    <t>132,2*1,6</t>
  </si>
  <si>
    <t>176,8*1,6</t>
  </si>
  <si>
    <t>9,45+2,81+5,19+0,36+1,57+1,16+2,1+0,8+1,31+1,29+0,84+5,8+1,53+2,04+0,61+0,51</t>
  </si>
  <si>
    <t>13,5+2,58</t>
  </si>
  <si>
    <t>Podklad ze štěrkodrtě ŠD tl. 300 mm</t>
  </si>
  <si>
    <t>1468929963</t>
  </si>
  <si>
    <t>131,7*1,35</t>
  </si>
  <si>
    <t>176,3*1,35</t>
  </si>
  <si>
    <t>-1419972376</t>
  </si>
  <si>
    <t>132,5*1,75</t>
  </si>
  <si>
    <t>177,1*1,75</t>
  </si>
  <si>
    <t>1878180358</t>
  </si>
  <si>
    <t>-1979677200</t>
  </si>
  <si>
    <t>"od 2,6 vpravo"</t>
  </si>
  <si>
    <t>9,39+85,0+37,8+19,3+6,49+6,54+10,15+12,36</t>
  </si>
  <si>
    <t>"od 2,6 vlevo"</t>
  </si>
  <si>
    <t>57,43+37,61+191,64+67,58</t>
  </si>
  <si>
    <t>571908110</t>
  </si>
  <si>
    <t>Kryt vymývaným dekoračním kamenivem (kačírkem) tl 100 mm</t>
  </si>
  <si>
    <t>-1783359467</t>
  </si>
  <si>
    <t>"před palisádou"</t>
  </si>
  <si>
    <t>60,9+25,69+2,36+15,65</t>
  </si>
  <si>
    <t>444287860</t>
  </si>
  <si>
    <t>4832,01*0,02</t>
  </si>
  <si>
    <t>654521371</t>
  </si>
  <si>
    <t>823,26*0,5</t>
  </si>
  <si>
    <t>(823,26-133,1-177,7)/20*7,5</t>
  </si>
  <si>
    <t>(133,1+177,7)/20*5,8</t>
  </si>
  <si>
    <t>-1286397432</t>
  </si>
  <si>
    <t>1085794886</t>
  </si>
  <si>
    <t>5360,37+5360,37</t>
  </si>
  <si>
    <t>"geomříž"</t>
  </si>
  <si>
    <t>134,7*2,5</t>
  </si>
  <si>
    <t>179,3*2,5</t>
  </si>
  <si>
    <t>1635388372</t>
  </si>
  <si>
    <t>-1506099991</t>
  </si>
  <si>
    <t>911331111</t>
  </si>
  <si>
    <t>Svodidlo ocelové jednostranné zádržnosti N2 typ JSNH4/N2 se zaberaněním sloupků v rozmezí do 2 m</t>
  </si>
  <si>
    <t>1738189802</t>
  </si>
  <si>
    <t>"před mostem"</t>
  </si>
  <si>
    <t>12,0+9,0+12,0+12,0</t>
  </si>
  <si>
    <t>761402297</t>
  </si>
  <si>
    <t>45,0+9,0+19,0</t>
  </si>
  <si>
    <t>"náběh"</t>
  </si>
  <si>
    <t>-4,0</t>
  </si>
  <si>
    <t>72,0+381,0+180,0</t>
  </si>
  <si>
    <t>-8,0-8,0-8,0</t>
  </si>
  <si>
    <t>-45,0</t>
  </si>
  <si>
    <t>911331411</t>
  </si>
  <si>
    <t>Náběh ocelového svodidla jednostranný délky do 4 m se zaberaněním sloupků v rozmezí do 2 m</t>
  </si>
  <si>
    <t>-1899264976</t>
  </si>
  <si>
    <t>"konec náběh vlevo na 3,4"</t>
  </si>
  <si>
    <t>"náběh vpravo"</t>
  </si>
  <si>
    <t>8,0+8,0+8,0</t>
  </si>
  <si>
    <t>383381253</t>
  </si>
  <si>
    <t>"konec vlevo náběh za úsekem"</t>
  </si>
  <si>
    <t>8,0</t>
  </si>
  <si>
    <t>911331431</t>
  </si>
  <si>
    <t>Svodidlo ocelové jednostranné zádržnosti H2 mostní na sloupky v rozmezí do 2 m</t>
  </si>
  <si>
    <t>-996746495</t>
  </si>
  <si>
    <t>"vpravo"</t>
  </si>
  <si>
    <t>25,0</t>
  </si>
  <si>
    <t>62,0</t>
  </si>
  <si>
    <t>912211111</t>
  </si>
  <si>
    <t>Montáž směrového sloupku silničního plastového prosté uložení bez betonového základu</t>
  </si>
  <si>
    <t>2099286248</t>
  </si>
  <si>
    <t>404451501</t>
  </si>
  <si>
    <t>směrový sloupek Z11c červený s odrazovými skly</t>
  </si>
  <si>
    <t>463084074</t>
  </si>
  <si>
    <t>404451582</t>
  </si>
  <si>
    <t>ocelová patka pro směrový sloupek</t>
  </si>
  <si>
    <t>1712310929</t>
  </si>
  <si>
    <t>-879499152</t>
  </si>
  <si>
    <t>"značky A18,IS12a stávající"</t>
  </si>
  <si>
    <t>"horné značka A18 posun ke komunikaci"</t>
  </si>
  <si>
    <t>"použité A18,E4"</t>
  </si>
  <si>
    <t>"použité ze so 106 A7a"</t>
  </si>
  <si>
    <t>404443164</t>
  </si>
  <si>
    <t>značka svislá FeZn  500 X 150 mm E4- Délka úseku</t>
  </si>
  <si>
    <t>254068847</t>
  </si>
  <si>
    <t>645959423</t>
  </si>
  <si>
    <t>1551414898</t>
  </si>
  <si>
    <t>-1878535051</t>
  </si>
  <si>
    <t>1095279104</t>
  </si>
  <si>
    <t>1831596645</t>
  </si>
  <si>
    <t>"v1a 125"</t>
  </si>
  <si>
    <t>7,6+17,69+17,48+42,39+24,8+11,76+16,07+12,92+6,84+22,26+12,9+13,5+27,1+25,58+17,11+5,35+6,67+26,54+12,51+22,21+32,72+67,42+19,76+9,53+21,67+1,63</t>
  </si>
  <si>
    <t>20,89+21,82+19,58+41,66+30,95+5,4+21,14+13,6+8,33+21,85+11,67+10,53+31,47+22,17+27,21+12,18</t>
  </si>
  <si>
    <t>-159240232</t>
  </si>
  <si>
    <t>973915460</t>
  </si>
  <si>
    <t>-1598256593</t>
  </si>
  <si>
    <t>45,0/0,25*1,02</t>
  </si>
  <si>
    <t>131631072</t>
  </si>
  <si>
    <t>820287242</t>
  </si>
  <si>
    <t>176,3+131,7</t>
  </si>
  <si>
    <t>0,35*2*2</t>
  </si>
  <si>
    <t>-1065269660</t>
  </si>
  <si>
    <t>310*1,02</t>
  </si>
  <si>
    <t>104754959</t>
  </si>
  <si>
    <t>309,4*0,3*0,1</t>
  </si>
  <si>
    <t>128070611</t>
  </si>
  <si>
    <t>4,2+6,5+5,45</t>
  </si>
  <si>
    <t>"okolo obrub"</t>
  </si>
  <si>
    <t>45,0+0,5+0,5</t>
  </si>
  <si>
    <t>"na mostě"</t>
  </si>
  <si>
    <t>62,5+24,8</t>
  </si>
  <si>
    <t>-398347398</t>
  </si>
  <si>
    <t>(176,3+131,7)*1,5</t>
  </si>
  <si>
    <t>1,7*1,5*2*2</t>
  </si>
  <si>
    <t>-1457973718</t>
  </si>
  <si>
    <t>-37266672</t>
  </si>
  <si>
    <t>-1873771440</t>
  </si>
  <si>
    <t>181319689</t>
  </si>
  <si>
    <t>24,0/0,33*1,02</t>
  </si>
  <si>
    <t>938902207</t>
  </si>
  <si>
    <t>Čištění příkopů zpevněných ručně š dna přes 400 mm objem nánosu do 0,15 m3/m</t>
  </si>
  <si>
    <t>-247378773</t>
  </si>
  <si>
    <t>457462786</t>
  </si>
  <si>
    <t>"pod frézou"</t>
  </si>
  <si>
    <t>4832,01</t>
  </si>
  <si>
    <t>-1225001576</t>
  </si>
  <si>
    <t>-1452179566</t>
  </si>
  <si>
    <t>966005312</t>
  </si>
  <si>
    <t>Rozebrání a odstranění pásnice silničních mostních svodidel</t>
  </si>
  <si>
    <t>-524786574</t>
  </si>
  <si>
    <t>-884125810</t>
  </si>
  <si>
    <t>"demont sloupky"</t>
  </si>
  <si>
    <t>655857605</t>
  </si>
  <si>
    <t>980525497</t>
  </si>
  <si>
    <t>-1081973159</t>
  </si>
  <si>
    <t>1405308435</t>
  </si>
  <si>
    <t>0,004*2</t>
  </si>
  <si>
    <t>179507774</t>
  </si>
  <si>
    <t>6,633+270,841</t>
  </si>
  <si>
    <t>816904967</t>
  </si>
  <si>
    <t>277,474*19</t>
  </si>
  <si>
    <t>-331520149</t>
  </si>
  <si>
    <t>"svodidla do skladu"</t>
  </si>
  <si>
    <t>29,652+1,566</t>
  </si>
  <si>
    <t>1681282183</t>
  </si>
  <si>
    <t>31,218*19</t>
  </si>
  <si>
    <t>780929354</t>
  </si>
  <si>
    <t>4,163+2,306+0,164</t>
  </si>
  <si>
    <t>105825780</t>
  </si>
  <si>
    <t>74,2+99,176+0,825+96,64</t>
  </si>
  <si>
    <t>-782849212</t>
  </si>
  <si>
    <t>CITY042-10 - SO 301 - Dešťová kanalizace</t>
  </si>
  <si>
    <t>Spoluúčast města Černošice na stavbě SO 301 - Dešťová kanalizace je stanovena na 27,24 % z celkové ceny SO 301 - Dešťové kanalizace</t>
  </si>
  <si>
    <t xml:space="preserve">    6 - Úpravy povrchů, podlahy a osazování výplní</t>
  </si>
  <si>
    <t xml:space="preserve">    9 - Ostatní konstrukce a práce, bourání</t>
  </si>
  <si>
    <t>1763368610</t>
  </si>
  <si>
    <t>8,0*30*3</t>
  </si>
  <si>
    <t>-438764604</t>
  </si>
  <si>
    <t>30,0*3</t>
  </si>
  <si>
    <t>-884566739</t>
  </si>
  <si>
    <t>"vodovod"</t>
  </si>
  <si>
    <t>1,2*9</t>
  </si>
  <si>
    <t>1,2*16</t>
  </si>
  <si>
    <t>1856678655</t>
  </si>
  <si>
    <t>"kanal"</t>
  </si>
  <si>
    <t>1,2*4</t>
  </si>
  <si>
    <t>1863955252</t>
  </si>
  <si>
    <t>"kabel"</t>
  </si>
  <si>
    <t>1,2*21</t>
  </si>
  <si>
    <t>1987911651</t>
  </si>
  <si>
    <t>1,2*1,0*1,5*9</t>
  </si>
  <si>
    <t>1,2*1,0*1,5*16</t>
  </si>
  <si>
    <t>1,2*1,5*1,0*4</t>
  </si>
  <si>
    <t>1,2*1,5*1,0*21</t>
  </si>
  <si>
    <t>132201203</t>
  </si>
  <si>
    <t>Hloubení rýh š do 2000 mm v hornině tř. 3 objemu do 5000 m3</t>
  </si>
  <si>
    <t>1933796578</t>
  </si>
  <si>
    <t>"DA7 spojná-DA 12 DN 500"</t>
  </si>
  <si>
    <t>15,53*1,2*(2,52+2,25)/2</t>
  </si>
  <si>
    <t>49,66*1,2*(2,25+1,9)/2</t>
  </si>
  <si>
    <t>38,96*1,2*(1,9+1,9)/2</t>
  </si>
  <si>
    <t>50,29*1,2*(1,9+1,97)/2</t>
  </si>
  <si>
    <t>33,53*1,2*(1,97+1,93)/2</t>
  </si>
  <si>
    <t>2,0*0,8*(2,25+1,9+1,9+1,97+1,93)</t>
  </si>
  <si>
    <t>"DA29-DA 46 DN 400"</t>
  </si>
  <si>
    <t>30,1*1,1*(2,03+1,83)/2</t>
  </si>
  <si>
    <t>47,15*1,1*(1,83+1,76)/2</t>
  </si>
  <si>
    <t>31,92*1,1*(1,76+1,81)/2</t>
  </si>
  <si>
    <t>29,99*1,1*(1,81+1,88)/2</t>
  </si>
  <si>
    <t>45,01*1,1*(1,88+1,78)/2</t>
  </si>
  <si>
    <t>50,51*1,1*(1,78+1,97)/2</t>
  </si>
  <si>
    <t>20,14*1,1*(1,97+1,94)/2</t>
  </si>
  <si>
    <t>21,25*1,1*(1,94+1,84)/2</t>
  </si>
  <si>
    <t>50,11*1,1*(1,84+1,68)/2</t>
  </si>
  <si>
    <t>49,85*1,1*(1,68+1,83)/2</t>
  </si>
  <si>
    <t>20,02*1,1*(1,83+1,8)/2</t>
  </si>
  <si>
    <t>32,68*1,1*(1,8+1,82)/2</t>
  </si>
  <si>
    <t>50,86*1,1*(1,82+2,0)/2</t>
  </si>
  <si>
    <t>41,51*1,1*(2,0+3,12)/2</t>
  </si>
  <si>
    <t>49,86*1,1*(3,12+3,69)/2</t>
  </si>
  <si>
    <t>53,54*1,1*(3,69+3,94)/2</t>
  </si>
  <si>
    <t>54,18*1,1*(3,94+3,9)/2</t>
  </si>
  <si>
    <t>2,0*0,9*(1,83+1,76+1,81+1,88+1,78+1,97+1,94+1,84+1,68+1,83+1,8+1,82)</t>
  </si>
  <si>
    <t>2,0*0,9*(2,0+3,12+3,69+3,94+3,9)</t>
  </si>
  <si>
    <t>"DA46-DA47 DN 300"</t>
  </si>
  <si>
    <t>43,40*1,0*(3,9+3,76)/2</t>
  </si>
  <si>
    <t>2,0*1,0*3,76</t>
  </si>
  <si>
    <t>"DA47-DA 51 DN 250"</t>
  </si>
  <si>
    <t>50,01*1,0*(3,76+3,08)/2</t>
  </si>
  <si>
    <t>50,0*1,0*(3,08+2,64)/2</t>
  </si>
  <si>
    <t>50,0*1,0*(2,64+2,08)/2</t>
  </si>
  <si>
    <t>57,21*1,0*(2,08+1,6)/2</t>
  </si>
  <si>
    <t>2,0*1,0*(3,08+2,64+2,08+1,6)</t>
  </si>
  <si>
    <t>" DB DN 400"</t>
  </si>
  <si>
    <t>12,93*1,1*(0,38+1,93)/2</t>
  </si>
  <si>
    <t>29,24*1,1*(1,93+1,8)/2</t>
  </si>
  <si>
    <t>37,26*1,1*(1,8+1,15)/2</t>
  </si>
  <si>
    <t>2,0*0,9*(1,93+1,8+1,15)</t>
  </si>
  <si>
    <t>" DC dn 300"</t>
  </si>
  <si>
    <t>7,95*1,0*(1,83+1,97)/2</t>
  </si>
  <si>
    <t>2,0*1,0*2,47</t>
  </si>
  <si>
    <t xml:space="preserve">" DE dn 300" </t>
  </si>
  <si>
    <t>5,79*1,0*(1,93+2,37)/2</t>
  </si>
  <si>
    <t>" DF dn 300"</t>
  </si>
  <si>
    <t>6,48*1,0*(1,88+1,99)/2</t>
  </si>
  <si>
    <t>2,0*1,0*2,39</t>
  </si>
  <si>
    <t>" DG dn 300 "</t>
  </si>
  <si>
    <t>3,89*1,0*(1,94+1,77)/2</t>
  </si>
  <si>
    <t>2,0*1,0*2,27</t>
  </si>
  <si>
    <t>"  DH dn 400"</t>
  </si>
  <si>
    <t>15,83*1,1*(3,9+3,91)</t>
  </si>
  <si>
    <t>2,0*0,9*3,91</t>
  </si>
  <si>
    <t>"  DI dn 250"</t>
  </si>
  <si>
    <t>5,8*1,0*(2,08+1,92)/2</t>
  </si>
  <si>
    <t>2,0*1,0*1,92</t>
  </si>
  <si>
    <t>3,2*3,2*2,2</t>
  </si>
  <si>
    <t>3,2*3,2*2,67</t>
  </si>
  <si>
    <t>"kanál klenba"</t>
  </si>
  <si>
    <t>29,17*2,4*(1,45+0,96)/2</t>
  </si>
  <si>
    <t>29,17*0,3*1,18*2</t>
  </si>
  <si>
    <t>"kanál prefa"</t>
  </si>
  <si>
    <t>39,13*2,4*(0,96+0,82)/2</t>
  </si>
  <si>
    <t>39,13*0,3*1,18*2</t>
  </si>
  <si>
    <t>-136286932</t>
  </si>
  <si>
    <t>132301203</t>
  </si>
  <si>
    <t>Hloubení rýh š do 2000 mm v hornině tř. 4 objemu do 5000 m3</t>
  </si>
  <si>
    <t>-197465642</t>
  </si>
  <si>
    <t>"DA12-DA 46 DN 400"</t>
  </si>
  <si>
    <t>50,14*1,1*(1,93+1,85)/2</t>
  </si>
  <si>
    <t>50,08*1,1*(1,85+1,9)/2</t>
  </si>
  <si>
    <t>50,16*1,1*(1,9+1,85)/2</t>
  </si>
  <si>
    <t>29,42*1,1*(1,85+1,84)/2</t>
  </si>
  <si>
    <t>20,57*1,1*(1,84+1,84)/2</t>
  </si>
  <si>
    <t>10,88*1,1*(1,84+1,8)/2</t>
  </si>
  <si>
    <t>13,09*1,1*(1,8+1,86)/2</t>
  </si>
  <si>
    <t>49,49*1,1*(1,86+1,83)/2</t>
  </si>
  <si>
    <t>50,0*1,1*(1,83+1,81)/2</t>
  </si>
  <si>
    <t>20,43*1,1*(1,81+1,93)/2</t>
  </si>
  <si>
    <t>21,01*1,1*(1,93+2,14)/2</t>
  </si>
  <si>
    <t>18,9*1,1*(2,14+1,92)/2</t>
  </si>
  <si>
    <t>50,18*1,1*(1,92+1,87)/2</t>
  </si>
  <si>
    <t>20,48*1,1*(1,87+1,81)/2</t>
  </si>
  <si>
    <t>20,4*1,1*(1,81+1,89)/2</t>
  </si>
  <si>
    <t>51,15*1,1*(1,89+2,18)/2</t>
  </si>
  <si>
    <t>19,82*1,1*(2,18+2,03)/2</t>
  </si>
  <si>
    <t>2,0*0,9*(1,85+1,9+1,85+1,84+1,84+1,8+1,86+1,83+1,81+1,93+2,14+1,92+1,87+1,81+1,89+2,18+2,03)</t>
  </si>
  <si>
    <t>" DD DN 300"</t>
  </si>
  <si>
    <t>10,54*1,0*(2,14+1,9)/2</t>
  </si>
  <si>
    <t>" DJ dn 300"</t>
  </si>
  <si>
    <t>5,66*1,0*(1,7+2,14)/2</t>
  </si>
  <si>
    <t>"HV DN 200"</t>
  </si>
  <si>
    <t>9,5*0,9*(1,5+2,14)/2</t>
  </si>
  <si>
    <t>4,0*0,9*(1,5+1,81)/2</t>
  </si>
  <si>
    <t>-2066907428</t>
  </si>
  <si>
    <t>-1392985358</t>
  </si>
  <si>
    <t>38,96*(1,9+1,9)/2*2</t>
  </si>
  <si>
    <t>50,29*(1,9+1,97)/2*2</t>
  </si>
  <si>
    <t>33,53*(1,97+1,93)/2*2</t>
  </si>
  <si>
    <t>0,8*(1,9+1,9+1,97+1,93)*2</t>
  </si>
  <si>
    <t>30,1*(2,03+1,83)/2*2</t>
  </si>
  <si>
    <t>47,15*(1,83+1,76)/2*2</t>
  </si>
  <si>
    <t>31,92*(1,76+1,81)/2*2</t>
  </si>
  <si>
    <t>29,99*(1,81+1,88)/2*2</t>
  </si>
  <si>
    <t>45,01*(1,88+1,78)/2*2</t>
  </si>
  <si>
    <t>50,51*(1,78+1,97)/2*2</t>
  </si>
  <si>
    <t>20,14*(1,97+1,94)/2*2</t>
  </si>
  <si>
    <t>21,25*(1,94+1,84)/2*2</t>
  </si>
  <si>
    <t>50,11*(1,84+1,68)/2*2</t>
  </si>
  <si>
    <t>49,85*(1,68+1,83)/2*2</t>
  </si>
  <si>
    <t>20,02*(1,83+1,8)/2*2</t>
  </si>
  <si>
    <t>32,68*(1,8+1,82)/2*2</t>
  </si>
  <si>
    <t>50,86*(1,82+2,0)/2*2</t>
  </si>
  <si>
    <t>0,9*(1,83+1,76+1,81+1,88+1,78+1,97+1,94+1,84+1,68+1,83+1,8+1,82)*2</t>
  </si>
  <si>
    <t>57,21*(2,08+1,6)/2*2</t>
  </si>
  <si>
    <t>1,0*1,6*2</t>
  </si>
  <si>
    <t>12,93*(0,38+1,93)/2*2</t>
  </si>
  <si>
    <t>29,24*(1,93+1,8)/2*2</t>
  </si>
  <si>
    <t>37,26*(1,8+1,15)/2*2</t>
  </si>
  <si>
    <t>0,9*(1,93+1,8+1,15)*2</t>
  </si>
  <si>
    <t>7,95*(1,83+1,97)/2*2</t>
  </si>
  <si>
    <t>1,0*2,47*2</t>
  </si>
  <si>
    <t>6,48*(1,88+1,99)/2*2</t>
  </si>
  <si>
    <t>1,0*2,39*2</t>
  </si>
  <si>
    <t>3,89*(1,94+1,77)/2*2</t>
  </si>
  <si>
    <t>1,0*2,27*2</t>
  </si>
  <si>
    <t>5,8*(2,08+1,92)/2*2</t>
  </si>
  <si>
    <t>1,0*1,92</t>
  </si>
  <si>
    <t>50,14*(1,93+1,85)/2*2</t>
  </si>
  <si>
    <t>50,08*(1,85+1,9)/2*2</t>
  </si>
  <si>
    <t>50,16*(1,9+1,85)/2*2</t>
  </si>
  <si>
    <t>29,42*(1,85+1,84)/2*2</t>
  </si>
  <si>
    <t>20,57*(1,84+1,84)/2*2</t>
  </si>
  <si>
    <t>10,88*(1,84+1,8)/2*2</t>
  </si>
  <si>
    <t>13,09*(1,8+1,86)/2*2</t>
  </si>
  <si>
    <t>49,49*(1,86+1,83)/2*2</t>
  </si>
  <si>
    <t>50,0*(1,83+1,81)/2*2</t>
  </si>
  <si>
    <t>20,43*(1,81+1,93)/2*2</t>
  </si>
  <si>
    <t>21,01*(1,93+2,14)/2*2</t>
  </si>
  <si>
    <t>18,9*(2,14+1,92)/2*2</t>
  </si>
  <si>
    <t>50,18*(1,92+1,87)/2*2</t>
  </si>
  <si>
    <t>20,48*(1,87+1,81)/2*2</t>
  </si>
  <si>
    <t>20,4*(1,81+1,89)/2*2</t>
  </si>
  <si>
    <t>0,9*(1,85+1,9+1,85+1,84+1,84+1,8+1,86+1,83+1,81+1,93+2,14+1,92+1,87+1,81+1,89)*2</t>
  </si>
  <si>
    <t>5,66*(1,7+2,14)/2*2</t>
  </si>
  <si>
    <t>9,5*(1,5+2,14)/2*2</t>
  </si>
  <si>
    <t>4,0*(1,5+1,81)/2*2</t>
  </si>
  <si>
    <t>510300000</t>
  </si>
  <si>
    <t>15,53*(2,52+2,25)/2*2</t>
  </si>
  <si>
    <t>49,66*(2,25+1,9)/2*2</t>
  </si>
  <si>
    <t>0,8*2,25*2</t>
  </si>
  <si>
    <t>41,51*(2,0+3,12)/2*2</t>
  </si>
  <si>
    <t>49,86*(3,12+3,69)/2*2</t>
  </si>
  <si>
    <t>53,54*(3,69+3,94)/2*2</t>
  </si>
  <si>
    <t>54,18*(3,94+3,9)/2*2</t>
  </si>
  <si>
    <t>0,9*(2,0+3,12+3,69+3,94+3,9)*2</t>
  </si>
  <si>
    <t>43,40*(3,9+3,76)/2*2</t>
  </si>
  <si>
    <t>1,0*3,76*2</t>
  </si>
  <si>
    <t>50,01*(3,76+3,08)/2*2</t>
  </si>
  <si>
    <t>50,0*(3,08+2,64)/2*2</t>
  </si>
  <si>
    <t>50,0*(2,64+2,08)/2*2</t>
  </si>
  <si>
    <t>1,0*(3,08+2,64+2,08)*2</t>
  </si>
  <si>
    <t>5,79*(1,93+2,37)/2*2</t>
  </si>
  <si>
    <t>15,83*(3,9+3,91)*2</t>
  </si>
  <si>
    <t>0,9*3,91*2</t>
  </si>
  <si>
    <t>51,15*(1,89+2,18)/2*2</t>
  </si>
  <si>
    <t>19,82*(2,18+2,03)/2*2</t>
  </si>
  <si>
    <t>0,9*(2,18+2,03)*2</t>
  </si>
  <si>
    <t>10,54*(2,14+1,9)/2*2</t>
  </si>
  <si>
    <t>3,2*2,2*4</t>
  </si>
  <si>
    <t>3,2*2,67*4</t>
  </si>
  <si>
    <t>29,17*(1,45+0,96)/2*2</t>
  </si>
  <si>
    <t>29,17*1,18*2</t>
  </si>
  <si>
    <t>39,13*(0,96+0,82)/2*2</t>
  </si>
  <si>
    <t>39,13*1,18*2</t>
  </si>
  <si>
    <t>2027717689</t>
  </si>
  <si>
    <t>-66803065</t>
  </si>
  <si>
    <t>1735800722</t>
  </si>
  <si>
    <t>2,0*1,0*(2,08+1,6)</t>
  </si>
  <si>
    <t>153301364</t>
  </si>
  <si>
    <t>2,0*1,0*(3,08+2,64)</t>
  </si>
  <si>
    <t>-1274316751</t>
  </si>
  <si>
    <t>3634,089+1252,125</t>
  </si>
  <si>
    <t>2092132713</t>
  </si>
  <si>
    <t>4886,214*10</t>
  </si>
  <si>
    <t>-1929547016</t>
  </si>
  <si>
    <t>4886,214*1,8</t>
  </si>
  <si>
    <t>-982697028</t>
  </si>
  <si>
    <t>-198,692</t>
  </si>
  <si>
    <t>-(930,9+241,35)</t>
  </si>
  <si>
    <t>-3,14*0,6*0,6*0,8*4</t>
  </si>
  <si>
    <t>-3,14*0,6*0,6*0,85*8</t>
  </si>
  <si>
    <t>-3,14*0,6*0,6*0,95*38</t>
  </si>
  <si>
    <t>-3,14*0,6*0,6*1,15*5</t>
  </si>
  <si>
    <t>-1,5*0,9*1,35</t>
  </si>
  <si>
    <t>-2,0*2,0*2,49</t>
  </si>
  <si>
    <t>-2,0*2,0*2,96</t>
  </si>
  <si>
    <t>-3,14*0,6*0,6*1,0*17</t>
  </si>
  <si>
    <t>-3,14*0,6*0,6*0,5*50</t>
  </si>
  <si>
    <t>-3,14*0,6*0,6*0,25*14</t>
  </si>
  <si>
    <t>1690035385</t>
  </si>
  <si>
    <t>175151101</t>
  </si>
  <si>
    <t>Obsypání potrubí strojně sypaninou bez prohození, uloženou do 3 m</t>
  </si>
  <si>
    <t>1022783007</t>
  </si>
  <si>
    <t>"HV dn 200"</t>
  </si>
  <si>
    <t>13,5*0,9*0,4</t>
  </si>
  <si>
    <t>207,22*1,0*0,45</t>
  </si>
  <si>
    <t>5,66*1,0*0,5</t>
  </si>
  <si>
    <t>43,40*1,0*0,5</t>
  </si>
  <si>
    <t>7,95*1,0*0,5</t>
  </si>
  <si>
    <t>" DD dn 300"</t>
  </si>
  <si>
    <t>10,54*1,0*0,5</t>
  </si>
  <si>
    <t>5,79*1,0*0,5</t>
  </si>
  <si>
    <t>6,48*1,0*0,5</t>
  </si>
  <si>
    <t>" DG dn 300"</t>
  </si>
  <si>
    <t>3,89*1,0*0,5</t>
  </si>
  <si>
    <t>"  DI dn 300"</t>
  </si>
  <si>
    <t>5,8*1,0*0,5</t>
  </si>
  <si>
    <t>1224,88*1,1*0,6</t>
  </si>
  <si>
    <t>" DB dn 400"</t>
  </si>
  <si>
    <t>79,73*1,1*0,6</t>
  </si>
  <si>
    <t>15,83*1,1*0,6</t>
  </si>
  <si>
    <t>187,97*1,2*0,7</t>
  </si>
  <si>
    <t>"odpočet potrubí"</t>
  </si>
  <si>
    <t>-13,5*3,46*0,01</t>
  </si>
  <si>
    <t>-212,88*5,63*0,01</t>
  </si>
  <si>
    <t>-83,85*7,81*0,01</t>
  </si>
  <si>
    <t>-1320,14*13,82*0,01</t>
  </si>
  <si>
    <t>-187,97*21,23*0,01</t>
  </si>
  <si>
    <t>346231913</t>
  </si>
  <si>
    <t>930,9*1,89</t>
  </si>
  <si>
    <t>388129720</t>
  </si>
  <si>
    <t>Montáž ŽB krycích desek prefabrikovaných kanálů pro IS hmotnosti do 1 t</t>
  </si>
  <si>
    <t>-58559219</t>
  </si>
  <si>
    <t>"kanál cukrárna"</t>
  </si>
  <si>
    <t>593411210</t>
  </si>
  <si>
    <t>deska stropní plná PZD 21-180 179x29x10 cm</t>
  </si>
  <si>
    <t>-634695751</t>
  </si>
  <si>
    <t>451311512</t>
  </si>
  <si>
    <t>Podklad pro dlažbu z betonu prostého C 25/30 XF2 vrstva tl do 100 mm</t>
  </si>
  <si>
    <t>1182084926</t>
  </si>
  <si>
    <t>451571211</t>
  </si>
  <si>
    <t>Lože pod dlažby z kameniva těženého hrubého vrstva tl do 100 mm</t>
  </si>
  <si>
    <t>-532013048</t>
  </si>
  <si>
    <t>-1260589467</t>
  </si>
  <si>
    <t>13,5*0,9*0,1</t>
  </si>
  <si>
    <t>207,22*1,0*0,1</t>
  </si>
  <si>
    <t>" DJ"</t>
  </si>
  <si>
    <t>5,66*1,0*0,1</t>
  </si>
  <si>
    <t>43,40*1,0*0,1</t>
  </si>
  <si>
    <t>7,95*1,0*0,1</t>
  </si>
  <si>
    <t>10,54*1,0*0,1</t>
  </si>
  <si>
    <t>5,79*1,0*0,1</t>
  </si>
  <si>
    <t>6,48*1,0*0,1</t>
  </si>
  <si>
    <t>3,89*1,0*0,1</t>
  </si>
  <si>
    <t>5,8*1,0*0,1</t>
  </si>
  <si>
    <t>1224,88*1,1*0,1</t>
  </si>
  <si>
    <t>79,73*1,1*0,1</t>
  </si>
  <si>
    <t>15,83*1,1*0,1</t>
  </si>
  <si>
    <t>187,97*1,2*0,1</t>
  </si>
  <si>
    <t>452112111</t>
  </si>
  <si>
    <t>Osazení betonových prstenců nebo rámů v do 100 mm</t>
  </si>
  <si>
    <t>-1725505894</t>
  </si>
  <si>
    <t>592241749</t>
  </si>
  <si>
    <t>prstenec betonový vyrovnávací TBW-Q 625/40/120 62,5x4x12 cm</t>
  </si>
  <si>
    <t>608523377</t>
  </si>
  <si>
    <t>592241751</t>
  </si>
  <si>
    <t>prstenec betonový vyrovnávací TBW-Q 625/60/120 62,5x6x12 cm</t>
  </si>
  <si>
    <t>-1037722137</t>
  </si>
  <si>
    <t>592241761</t>
  </si>
  <si>
    <t>prstenec betonový vyrovnávací TBW-Q 625/80/120 62,5x8x12 cm</t>
  </si>
  <si>
    <t>282818648</t>
  </si>
  <si>
    <t>592241771</t>
  </si>
  <si>
    <t>prstenec betonový vyrovnávací TBW-Q 625/100/120 62,5x10x12 cm</t>
  </si>
  <si>
    <t>-1327192724</t>
  </si>
  <si>
    <t>464511111</t>
  </si>
  <si>
    <t>Pohoz z lomového kamene neupraveného tříděného z terénu</t>
  </si>
  <si>
    <t>-339293437</t>
  </si>
  <si>
    <t>"výústní"</t>
  </si>
  <si>
    <t>3,0*3,0*0,3</t>
  </si>
  <si>
    <t>465513127</t>
  </si>
  <si>
    <t>Dlažba z lomového kamene na cementovou maltu s vyspárováním tl 200 mm</t>
  </si>
  <si>
    <t>1280533853</t>
  </si>
  <si>
    <t>3,0*2,0</t>
  </si>
  <si>
    <t>3,0*1,0</t>
  </si>
  <si>
    <t>Úpravy povrchů, podlahy a osazování výplní</t>
  </si>
  <si>
    <t>632452122</t>
  </si>
  <si>
    <t>Potěr cementový stropu šachet hlazený dřevěným hladítkem</t>
  </si>
  <si>
    <t>1110846128</t>
  </si>
  <si>
    <t>"prefa strop"</t>
  </si>
  <si>
    <t>39,0*1,8</t>
  </si>
  <si>
    <t>871350410</t>
  </si>
  <si>
    <t>Montáž kanalizačního potrubí korugovaného SN 10  z polypropylenu DN 200</t>
  </si>
  <si>
    <t>1920211545</t>
  </si>
  <si>
    <t>"HV"</t>
  </si>
  <si>
    <t>9,5</t>
  </si>
  <si>
    <t>286173111</t>
  </si>
  <si>
    <t>Trubky z polypropylénu korugované potrubí kanalizační podzemní systém kanalizační SN 10 , 6 m DN 200</t>
  </si>
  <si>
    <t>-1706946255</t>
  </si>
  <si>
    <t>871360410</t>
  </si>
  <si>
    <t>Montáž kanalizačního potrubí korugovaného SN 10 z polypropylenu DN 250</t>
  </si>
  <si>
    <t>1318714884</t>
  </si>
  <si>
    <t>50,01</t>
  </si>
  <si>
    <t>50,0</t>
  </si>
  <si>
    <t>57,21</t>
  </si>
  <si>
    <t>286173121</t>
  </si>
  <si>
    <t>Trubky z polypropylénu korugované potrubí kanalizační podzemní systém kanalizační SN 10 , 6 m DN 250</t>
  </si>
  <si>
    <t>-443241606</t>
  </si>
  <si>
    <t>871370410</t>
  </si>
  <si>
    <t>Montáž kanalizačního potrubí korugovaného SN 10 z polypropylenu DN 300</t>
  </si>
  <si>
    <t>-1341333533</t>
  </si>
  <si>
    <t>43,40</t>
  </si>
  <si>
    <t>" DC"</t>
  </si>
  <si>
    <t>7,95</t>
  </si>
  <si>
    <t>" DD"</t>
  </si>
  <si>
    <t>10,54</t>
  </si>
  <si>
    <t xml:space="preserve">" DE " </t>
  </si>
  <si>
    <t>5,79</t>
  </si>
  <si>
    <t>" DF "</t>
  </si>
  <si>
    <t>6,48</t>
  </si>
  <si>
    <t>" DG "</t>
  </si>
  <si>
    <t>3,89</t>
  </si>
  <si>
    <t>"  DI"</t>
  </si>
  <si>
    <t>5,8</t>
  </si>
  <si>
    <t>286173131</t>
  </si>
  <si>
    <t>Trubky z polypropylénu korugované potrubí kanalizační podzemní systém kanalizační SN 10 , 6 m DN 300</t>
  </si>
  <si>
    <t>2055564140</t>
  </si>
  <si>
    <t>871390410</t>
  </si>
  <si>
    <t>Montáž kanalizačního potrubí korugovaného SN 10 z polypropylenu DN 400</t>
  </si>
  <si>
    <t>1041085712</t>
  </si>
  <si>
    <t>50,14</t>
  </si>
  <si>
    <t>50,08</t>
  </si>
  <si>
    <t>50,16</t>
  </si>
  <si>
    <t>29,42</t>
  </si>
  <si>
    <t>20,57</t>
  </si>
  <si>
    <t>10,88</t>
  </si>
  <si>
    <t>13,09</t>
  </si>
  <si>
    <t>49,49</t>
  </si>
  <si>
    <t>20,43</t>
  </si>
  <si>
    <t>21,01</t>
  </si>
  <si>
    <t>18,9</t>
  </si>
  <si>
    <t>50,18</t>
  </si>
  <si>
    <t>20,48</t>
  </si>
  <si>
    <t>20,4</t>
  </si>
  <si>
    <t>51,15</t>
  </si>
  <si>
    <t>19,82</t>
  </si>
  <si>
    <t>30,1</t>
  </si>
  <si>
    <t>47,15</t>
  </si>
  <si>
    <t>31,92</t>
  </si>
  <si>
    <t>29,99</t>
  </si>
  <si>
    <t>45,01</t>
  </si>
  <si>
    <t>50,51</t>
  </si>
  <si>
    <t>20,14</t>
  </si>
  <si>
    <t>21,25</t>
  </si>
  <si>
    <t>50,11</t>
  </si>
  <si>
    <t>49,85</t>
  </si>
  <si>
    <t>20,02</t>
  </si>
  <si>
    <t>32,68</t>
  </si>
  <si>
    <t>50,86</t>
  </si>
  <si>
    <t>41,51</t>
  </si>
  <si>
    <t>49,86</t>
  </si>
  <si>
    <t>53,54</t>
  </si>
  <si>
    <t>54,18</t>
  </si>
  <si>
    <t>" DB"</t>
  </si>
  <si>
    <t>12,93</t>
  </si>
  <si>
    <t>29,24</t>
  </si>
  <si>
    <t>37,26</t>
  </si>
  <si>
    <t>"  DH"</t>
  </si>
  <si>
    <t>15,83</t>
  </si>
  <si>
    <t>286173141</t>
  </si>
  <si>
    <t>Trubky z polypropylénu korugované potrubí kanalizační podzemní systém kanalizační SN 10 , 6 m DN 400</t>
  </si>
  <si>
    <t>-430932825</t>
  </si>
  <si>
    <t>871420410</t>
  </si>
  <si>
    <t>Montáž kanalizačního potrubí korugovaného SN 10 z polypropylenu DN 500</t>
  </si>
  <si>
    <t>557160859</t>
  </si>
  <si>
    <t>15,53</t>
  </si>
  <si>
    <t>49,66</t>
  </si>
  <si>
    <t>38,96</t>
  </si>
  <si>
    <t>50,29</t>
  </si>
  <si>
    <t>33,53</t>
  </si>
  <si>
    <t>286173151</t>
  </si>
  <si>
    <t>Trubky z polypropylénu korugované potrubí kanalizační podzemní systém kanalizační SN 10 , 6 m DN 500</t>
  </si>
  <si>
    <t>-90396217</t>
  </si>
  <si>
    <t>877350410</t>
  </si>
  <si>
    <t>Montáž kolen na potrubí z PP trub korugovaných DN 200</t>
  </si>
  <si>
    <t>857601287</t>
  </si>
  <si>
    <t>286173211</t>
  </si>
  <si>
    <t>Trubky z polypropylénu korugované potrubí kanalizační podzemní systém SN10, kolena 15° DN 200</t>
  </si>
  <si>
    <t>1352766126</t>
  </si>
  <si>
    <t>286173301</t>
  </si>
  <si>
    <t>Trubky z polypropylénu korugované potrubí kanalizační podzemní systém SN10,  kolena 30° DN 200</t>
  </si>
  <si>
    <t>313927144</t>
  </si>
  <si>
    <t>286173391</t>
  </si>
  <si>
    <t>Trubky z polypropylénu korugované potrubí kanalizační podzemní systém SN10,  kolena 45° DN 200</t>
  </si>
  <si>
    <t>870475887</t>
  </si>
  <si>
    <t>877350430</t>
  </si>
  <si>
    <t>Montáž spojek na potrubí z PP trub korugovaných DN 200</t>
  </si>
  <si>
    <t>999861184</t>
  </si>
  <si>
    <t>286174812</t>
  </si>
  <si>
    <t>Trubky z polypropylénu korugované potrubí kanalizační podzemní systém SN10, zátka DN 200</t>
  </si>
  <si>
    <t>-393076742</t>
  </si>
  <si>
    <t>-1666835946</t>
  </si>
  <si>
    <t>286113660</t>
  </si>
  <si>
    <t>koleno kanalizace plastové KGB 200x45°</t>
  </si>
  <si>
    <t>-932252671</t>
  </si>
  <si>
    <t>286117440</t>
  </si>
  <si>
    <t>spojka dvouhrdlá kanalizace plastové KGMM DN 200</t>
  </si>
  <si>
    <t>-438022553</t>
  </si>
  <si>
    <t>877355231</t>
  </si>
  <si>
    <t>Montáž víčka z tvrdého PVC-systém KG DN 200</t>
  </si>
  <si>
    <t>364972037</t>
  </si>
  <si>
    <t>286117240</t>
  </si>
  <si>
    <t>víčko kanalizace plastové KGK DN 200</t>
  </si>
  <si>
    <t>722585821</t>
  </si>
  <si>
    <t>877360420</t>
  </si>
  <si>
    <t>Montáž odboček na potrubí z PP trub korugovaných DN 250</t>
  </si>
  <si>
    <t>1619416059</t>
  </si>
  <si>
    <t>286173671</t>
  </si>
  <si>
    <t>Trubky z polypropylénu korugované potrubí kanalizační podzemní systém SN10, odbočky 45° pro KG DN 250/200</t>
  </si>
  <si>
    <t>-1563312592</t>
  </si>
  <si>
    <t>877360430</t>
  </si>
  <si>
    <t>Montáž spojek na potrubí z PP trub korugovaných  DN 250</t>
  </si>
  <si>
    <t>906899831</t>
  </si>
  <si>
    <t>286174621</t>
  </si>
  <si>
    <t>Trubky z polypropylénu korugované potrubí kanalizační podzemní systém kanalizační SN10, hrdla dvojitá se středním dorazem DN 250</t>
  </si>
  <si>
    <t>-158822787</t>
  </si>
  <si>
    <t>877370420</t>
  </si>
  <si>
    <t>Montáž odboček na potrubí z PP trub korugovaných DN 300</t>
  </si>
  <si>
    <t>-1389860298</t>
  </si>
  <si>
    <t>286173681</t>
  </si>
  <si>
    <t>Trubky z polypropylénu korugované potrubí kanalizační podzemní systém SN10, odbočky 45° pro KG DN 300/200</t>
  </si>
  <si>
    <t>-1257239059</t>
  </si>
  <si>
    <t>877370430</t>
  </si>
  <si>
    <t>Montáž spojek na potrubí z PP trub korugovaných  DN 300</t>
  </si>
  <si>
    <t>-310037790</t>
  </si>
  <si>
    <t>286174631</t>
  </si>
  <si>
    <t>Trubky z polypropylénu korugované potrubí kanalizační podzemní systém kanalizační SN10, hrdla dvojitá se středním dorazem DN 300</t>
  </si>
  <si>
    <t>603402617</t>
  </si>
  <si>
    <t>877390420</t>
  </si>
  <si>
    <t>Montáž odboček na potrubí z PP trub korugovaných DN 400</t>
  </si>
  <si>
    <t>2067867855</t>
  </si>
  <si>
    <t>286173691</t>
  </si>
  <si>
    <t>Trubky z polypropylénu korugované potrubí kanalizační podzemní systém SN10, odbočky 45° pro KG DN 400/200</t>
  </si>
  <si>
    <t>1615515405</t>
  </si>
  <si>
    <t>877390430</t>
  </si>
  <si>
    <t>Montáž spojek na potrubí z PP trub korugovaných  DN 400</t>
  </si>
  <si>
    <t>-1747720471</t>
  </si>
  <si>
    <t>286174641</t>
  </si>
  <si>
    <t>Trubky z polypropylénu korugované potrubí kanalizační podzemní systém kanalizační SN10, hrdla dvojitá se středním dorazem DN 400</t>
  </si>
  <si>
    <t>544433382</t>
  </si>
  <si>
    <t>877420420</t>
  </si>
  <si>
    <t>Montáž odboček na potrubí z PP trub korugovaných DN 500</t>
  </si>
  <si>
    <t>-1915130430</t>
  </si>
  <si>
    <t>286173701</t>
  </si>
  <si>
    <t>Trubky z polypropylénu korugované potrubí kanalizační podzemní systém SN10, odbočky 45° pro KG DN 500/200</t>
  </si>
  <si>
    <t>-734505149</t>
  </si>
  <si>
    <t>877420430</t>
  </si>
  <si>
    <t>Montáž spojek na potrubí z PP trub korugovaných  DN 500</t>
  </si>
  <si>
    <t>-370198660</t>
  </si>
  <si>
    <t>286174651</t>
  </si>
  <si>
    <t>Trubky z polypropylénu korugované potrubí kanalizační podzemní systém kanalizační SN10, hrdla dvojitá se středním dorazem DN 500</t>
  </si>
  <si>
    <t>187872855</t>
  </si>
  <si>
    <t>881392112</t>
  </si>
  <si>
    <t>Bezvýkopová oprava kanalizařního potrubí systém DSV, dlouhá sanační vystýlka, potrubí DN 600</t>
  </si>
  <si>
    <t>582045724</t>
  </si>
  <si>
    <t>5,8+12,84</t>
  </si>
  <si>
    <t>887392121</t>
  </si>
  <si>
    <t>Odstranění překážek v potrubí při sanaci potrubí systém DSV</t>
  </si>
  <si>
    <t>1388969353</t>
  </si>
  <si>
    <t>892351112</t>
  </si>
  <si>
    <t>Zkouška vodotěsnosti kanalizačního potrubí DN 200</t>
  </si>
  <si>
    <t>219233712</t>
  </si>
  <si>
    <t>13,5</t>
  </si>
  <si>
    <t>892381112</t>
  </si>
  <si>
    <t xml:space="preserve">Zkouška vodotěsnosti kanalizačního potrubí DN 250, DN 300 </t>
  </si>
  <si>
    <t>1498690742</t>
  </si>
  <si>
    <t>212,88+83,85</t>
  </si>
  <si>
    <t>892421112</t>
  </si>
  <si>
    <t xml:space="preserve">Zkouška vodotěsnosti kanalizačního potrubí DN 400, DN 500 </t>
  </si>
  <si>
    <t>1021189351</t>
  </si>
  <si>
    <t>1320,14+187,97</t>
  </si>
  <si>
    <t>892441112</t>
  </si>
  <si>
    <t>Zkouška vodotěsnosti kanalizačního potrubí DN 600</t>
  </si>
  <si>
    <t>-1034976355</t>
  </si>
  <si>
    <t>"zděné "</t>
  </si>
  <si>
    <t>115,57</t>
  </si>
  <si>
    <t>894104112</t>
  </si>
  <si>
    <t>Žlaby šachet z cihel kanalizačních Klinker průměru nad 500 mm</t>
  </si>
  <si>
    <t>-1049631246</t>
  </si>
  <si>
    <t>"spojné šachty"</t>
  </si>
  <si>
    <t>1,5*1,5*0,3*2</t>
  </si>
  <si>
    <t>894201121</t>
  </si>
  <si>
    <t>Dno šachet tl nad 200 mm z prostého betonu bez zvýšených nároků na prostředí tř. C 25/30</t>
  </si>
  <si>
    <t>-455491207</t>
  </si>
  <si>
    <t>"spojné"</t>
  </si>
  <si>
    <t>2,0*2,0*0,25*2</t>
  </si>
  <si>
    <t>894302161</t>
  </si>
  <si>
    <t>Stěny šachet tl nad 200 mm ze ŽB bez zvýšených nároků na prostředí tř. C 25/30</t>
  </si>
  <si>
    <t>1152125215</t>
  </si>
  <si>
    <t>2,0*1,99*0,25*2</t>
  </si>
  <si>
    <t>1,5*1,99*0,25*2</t>
  </si>
  <si>
    <t>2,0*2,46*0,25*2</t>
  </si>
  <si>
    <t>1,5*2,46*0,25*2</t>
  </si>
  <si>
    <t>894302261</t>
  </si>
  <si>
    <t>Strop šachet ze ŽB bez zvýšených nároků na prostředí tř. C 25/30</t>
  </si>
  <si>
    <t>1334676839</t>
  </si>
  <si>
    <t>-3,14*0,3*0,3*0,25*2</t>
  </si>
  <si>
    <t>894411311</t>
  </si>
  <si>
    <t>Osazení železobetonových dílců pro šachty skruží rovných</t>
  </si>
  <si>
    <t>799994255</t>
  </si>
  <si>
    <t>592241601</t>
  </si>
  <si>
    <t>skruž betonová se stupadly +PE povlakem TBS-Q 1000/250/120 SP 100x25x12 cm</t>
  </si>
  <si>
    <t>1707581077</t>
  </si>
  <si>
    <t>592241611</t>
  </si>
  <si>
    <t>skruž betonová se stupadly +PE povlakem TBS-Q 1000/500/120 SP 100x50x12 cm</t>
  </si>
  <si>
    <t>289482101</t>
  </si>
  <si>
    <t>592241621</t>
  </si>
  <si>
    <t>skruž betonová se stupadly +PE povlakem TBS-Q 1000/1000/120 SP 100x100x12 cm</t>
  </si>
  <si>
    <t>-1981494108</t>
  </si>
  <si>
    <t>592243480</t>
  </si>
  <si>
    <t>těsnění elastomerové pro spojení šachetních dílů EMT DN 1000</t>
  </si>
  <si>
    <t>-69591545</t>
  </si>
  <si>
    <t>894412411</t>
  </si>
  <si>
    <t>Osazení železobetonových dílců pro šachty skruží přechodových</t>
  </si>
  <si>
    <t>-1958954051</t>
  </si>
  <si>
    <t>592241681</t>
  </si>
  <si>
    <t>skruž betonová přechodová TBR-Q 625/600/120 SPK 62,5/100x60x12 cm</t>
  </si>
  <si>
    <t>-1780422142</t>
  </si>
  <si>
    <t>894414111</t>
  </si>
  <si>
    <t>Osazení železobetonových dílců pro šachty skruží základových</t>
  </si>
  <si>
    <t>-2096316337</t>
  </si>
  <si>
    <t>592243378</t>
  </si>
  <si>
    <t>dno betonové šachty kanalizační TBZ-Q  250 - 735</t>
  </si>
  <si>
    <t>694488905</t>
  </si>
  <si>
    <t>592243376</t>
  </si>
  <si>
    <t>dno betonové šachty kanalizační TBZ-Q  300 - 785</t>
  </si>
  <si>
    <t>-1315364691</t>
  </si>
  <si>
    <t>592243381</t>
  </si>
  <si>
    <t>dno betonové šachty kanalizační TBZ-Q 400 - 885</t>
  </si>
  <si>
    <t>-1013344949</t>
  </si>
  <si>
    <t>592243379</t>
  </si>
  <si>
    <t>dno betonové šachty kanalizační TBZ-Q  500 - 1085</t>
  </si>
  <si>
    <t>-1805253607</t>
  </si>
  <si>
    <t>894502201</t>
  </si>
  <si>
    <t>Bednění stěn šachet pravoúhlých nebo vícehranných oboustranné</t>
  </si>
  <si>
    <t>1003373048</t>
  </si>
  <si>
    <t>2,0*2,49*4</t>
  </si>
  <si>
    <t>1,5*1,99*4</t>
  </si>
  <si>
    <t>2,0*2,96*4</t>
  </si>
  <si>
    <t>1,5*2,46*4</t>
  </si>
  <si>
    <t>894503111</t>
  </si>
  <si>
    <t>Bednění deskových stropů šachet</t>
  </si>
  <si>
    <t>-599422267</t>
  </si>
  <si>
    <t>1,5*1,5*2</t>
  </si>
  <si>
    <t>3,14*0,6*0,25*2</t>
  </si>
  <si>
    <t>894608112</t>
  </si>
  <si>
    <t>Výztuž šachet z betonářské oceli 10 505</t>
  </si>
  <si>
    <t>939661036</t>
  </si>
  <si>
    <t>(7,788+1,859+2,0)*0,14</t>
  </si>
  <si>
    <t>535771034</t>
  </si>
  <si>
    <t>-51970028</t>
  </si>
  <si>
    <t>899103111</t>
  </si>
  <si>
    <t>Osazení poklopů litinových nebo ocelových včetně rámů hmotnosti nad 100 do 150 kg</t>
  </si>
  <si>
    <t>920942335</t>
  </si>
  <si>
    <t>592246611</t>
  </si>
  <si>
    <t>poklop šachtový Poklop D 400 - s odvětráním, s tlumící vložkou</t>
  </si>
  <si>
    <t>1838225500</t>
  </si>
  <si>
    <t>1763344742</t>
  </si>
  <si>
    <t>-302717643</t>
  </si>
  <si>
    <t>1751068024</t>
  </si>
  <si>
    <t>309385765</t>
  </si>
  <si>
    <t>899623141</t>
  </si>
  <si>
    <t>Obetonování potrubí nebo zdiva stok betonem prostým tř. C 12/15 otevřený výkop</t>
  </si>
  <si>
    <t>-103421664</t>
  </si>
  <si>
    <t>19,42*1,1*0,7</t>
  </si>
  <si>
    <t>"potrubí"</t>
  </si>
  <si>
    <t>-19,42*13,82*0,01</t>
  </si>
  <si>
    <t>899882111</t>
  </si>
  <si>
    <t>Kamerová prohlídka ležetých potrubí kanalizace do DN 1000</t>
  </si>
  <si>
    <t>-1858265437</t>
  </si>
  <si>
    <t>"zděné stávající"</t>
  </si>
  <si>
    <t>115,57+13,5+212,88+83,85+1320,14+187,97</t>
  </si>
  <si>
    <t>Ostatní konstrukce a práce, bourání</t>
  </si>
  <si>
    <t>919441212</t>
  </si>
  <si>
    <t>Čelo výústního objektu z lomového kamene pro propustek z trub DN  500</t>
  </si>
  <si>
    <t>1916171639</t>
  </si>
  <si>
    <t>963422538</t>
  </si>
  <si>
    <t>" komenského"</t>
  </si>
  <si>
    <t>1,4*1,4*0,7</t>
  </si>
  <si>
    <t>3,14*0,6*0,6*1,5</t>
  </si>
  <si>
    <t>-3,14*0,5*0,5*1,5</t>
  </si>
  <si>
    <t>"s mříží"</t>
  </si>
  <si>
    <t>1,5*1,5*3,37</t>
  </si>
  <si>
    <t>-1,2*1,2*3,07</t>
  </si>
  <si>
    <t>963015141</t>
  </si>
  <si>
    <t>Demontáž prefabrikovaných krycích desek kanálů, šachet nebo žump do hmotnosti 0,5 t</t>
  </si>
  <si>
    <t>893572336</t>
  </si>
  <si>
    <t>977151126</t>
  </si>
  <si>
    <t>Jádrové vrty diamantovými korunkami do D 225 mm do stavebních materiálů</t>
  </si>
  <si>
    <t>591294670</t>
  </si>
  <si>
    <t>"napojení vpustí"</t>
  </si>
  <si>
    <t>0,3*5</t>
  </si>
  <si>
    <t>985131111</t>
  </si>
  <si>
    <t>Očištění ploch stěn, rubu kleneb a podlah tlakovou vodou</t>
  </si>
  <si>
    <t>-980845970</t>
  </si>
  <si>
    <t>29,3*1,8</t>
  </si>
  <si>
    <t>985141111</t>
  </si>
  <si>
    <t>Vyčištění trhlin a dutin ve zdivu š do 30 mm hl do 150 mm</t>
  </si>
  <si>
    <t>1326489778</t>
  </si>
  <si>
    <t>"kanál 88/128 od potoka"</t>
  </si>
  <si>
    <t>28,5*2</t>
  </si>
  <si>
    <t>"kanál cukrárna 128/88"</t>
  </si>
  <si>
    <t>39,0*2</t>
  </si>
  <si>
    <t>985211111</t>
  </si>
  <si>
    <t>Vyklínování uvolněných kamenů ve zdivu se spárami dl do 6 m/m2</t>
  </si>
  <si>
    <t>1741231149</t>
  </si>
  <si>
    <t>0,88*1,0*3</t>
  </si>
  <si>
    <t>985211911</t>
  </si>
  <si>
    <t>Příplatek k vyklínování uvolněných kamenů za práci ve stísněném prostoru</t>
  </si>
  <si>
    <t>2050543573</t>
  </si>
  <si>
    <t>985221011</t>
  </si>
  <si>
    <t>Postupné rozebírání kamenného zdiva pro další použití do 1 m3</t>
  </si>
  <si>
    <t>1074024253</t>
  </si>
  <si>
    <t>3,0*0,88*0,3</t>
  </si>
  <si>
    <t>985221111</t>
  </si>
  <si>
    <t>Doplnění zdiva kamenem do aktivované malty se spárami dl do 6 m/m2</t>
  </si>
  <si>
    <t>1851778410</t>
  </si>
  <si>
    <t>2,0*1,28*0,3*3</t>
  </si>
  <si>
    <t>2,0*0,88*0,3*2*3</t>
  </si>
  <si>
    <t>583810750</t>
  </si>
  <si>
    <t>kámen lomový haklík hrubý</t>
  </si>
  <si>
    <t>305617436</t>
  </si>
  <si>
    <t>"kámen nový 50%"</t>
  </si>
  <si>
    <t>5,472*2,2</t>
  </si>
  <si>
    <t>985223210</t>
  </si>
  <si>
    <t>Přezdívání kamenného zdiva do aktivované malty do 1 m3</t>
  </si>
  <si>
    <t>-650153307</t>
  </si>
  <si>
    <t>985232114</t>
  </si>
  <si>
    <t xml:space="preserve">Hloubkové spárování zdiva aktivovanou maltou spára hl do 80 mm </t>
  </si>
  <si>
    <t>-912329498</t>
  </si>
  <si>
    <t>985232191</t>
  </si>
  <si>
    <t>Příplatek k hloubkovému spárování za práci ve stísněném prostoru</t>
  </si>
  <si>
    <t>901457560</t>
  </si>
  <si>
    <t>985521311</t>
  </si>
  <si>
    <t>Stříkaný beton z mokré směsi rubu kleneb a podlah tl do 30 mm</t>
  </si>
  <si>
    <t>1450356562</t>
  </si>
  <si>
    <t>985521319</t>
  </si>
  <si>
    <t>Příplatek ke stříkanému betonu z mokré směsi rubu kleneb a podlah ZKD 10 mm</t>
  </si>
  <si>
    <t>-391388999</t>
  </si>
  <si>
    <t>29,3*1,8*2</t>
  </si>
  <si>
    <t>985562332</t>
  </si>
  <si>
    <t>Výztuž stříkaného betonu rubu kleneb ze svařovaných sítí jednovrstvých D drátu 6 mm oka přes 100 mm</t>
  </si>
  <si>
    <t>-372784166</t>
  </si>
  <si>
    <t>985564113</t>
  </si>
  <si>
    <t>Kotvičky pro výztuž stříkaného betonu hl do 200 mm z oceli D 10 mm do cementové malty</t>
  </si>
  <si>
    <t>273980869</t>
  </si>
  <si>
    <t>-1617608428</t>
  </si>
  <si>
    <t>0,3+0,15</t>
  </si>
  <si>
    <t>-1769492000</t>
  </si>
  <si>
    <t>0,45*2</t>
  </si>
  <si>
    <t>-1745116529</t>
  </si>
  <si>
    <t>77,415</t>
  </si>
  <si>
    <t>-0,45</t>
  </si>
  <si>
    <t>1714376881</t>
  </si>
  <si>
    <t>76,965*19</t>
  </si>
  <si>
    <t>-579473151</t>
  </si>
  <si>
    <t>998276101</t>
  </si>
  <si>
    <t>Přesun hmot pro trubní vedení z trub z plastických hmot otevřený výkop</t>
  </si>
  <si>
    <t>1724538919</t>
  </si>
  <si>
    <t>CITY042-11 - SO 302 - Přeložka vodovodu</t>
  </si>
  <si>
    <t>111301111</t>
  </si>
  <si>
    <t>Sejmutí drnu tl do 100 mm s přemístěním do 50 m nebo naložením na dopravní prostředek</t>
  </si>
  <si>
    <t>595318236</t>
  </si>
  <si>
    <t>"řad VB"</t>
  </si>
  <si>
    <t>26,5*1,0</t>
  </si>
  <si>
    <t>111301181</t>
  </si>
  <si>
    <t>Položení drnu včetně zalití vodou na rovině</t>
  </si>
  <si>
    <t>-974300886</t>
  </si>
  <si>
    <t>113106071</t>
  </si>
  <si>
    <t>Rozebrání dlažeb při překopech vozovek ze zámkové dlažby do lože z kameniva plochy do 15 m2</t>
  </si>
  <si>
    <t>1346851035</t>
  </si>
  <si>
    <t>15,0*1,2</t>
  </si>
  <si>
    <t>37,0*1,2</t>
  </si>
  <si>
    <t>4,0*1,2</t>
  </si>
  <si>
    <t>"řad VC"</t>
  </si>
  <si>
    <t>1,8*1,2*7</t>
  </si>
  <si>
    <t>113107022</t>
  </si>
  <si>
    <t>Odstranění podkladu plochy do 15 m2 z kameniva drceného tl 200 mm při překopech inž sítí</t>
  </si>
  <si>
    <t>-752140163</t>
  </si>
  <si>
    <t>15,0*0,8</t>
  </si>
  <si>
    <t>37,0*0,8</t>
  </si>
  <si>
    <t>4,0*0,8</t>
  </si>
  <si>
    <t>113107023</t>
  </si>
  <si>
    <t>Odstranění podkladu plochy do 15 m2 z kameniva drceného tl 300 mm při překopech inž sítí</t>
  </si>
  <si>
    <t>1485369689</t>
  </si>
  <si>
    <t>"řad VA"</t>
  </si>
  <si>
    <t>8,5*0,8</t>
  </si>
  <si>
    <t>113107042</t>
  </si>
  <si>
    <t>Odstranění podkladu plochy do 15 m2 živičných tl 100 mm při překopech inž sítí</t>
  </si>
  <si>
    <t>991839851</t>
  </si>
  <si>
    <t>-774262795</t>
  </si>
  <si>
    <t>8,0*30</t>
  </si>
  <si>
    <t>-1778904719</t>
  </si>
  <si>
    <t>30,0</t>
  </si>
  <si>
    <t>-1677427614</t>
  </si>
  <si>
    <t>-932250422</t>
  </si>
  <si>
    <t>"řad VAl"</t>
  </si>
  <si>
    <t>-660972823</t>
  </si>
  <si>
    <t>1,0*1,5*0,8*7</t>
  </si>
  <si>
    <t>1,0*1,5*0,8*9</t>
  </si>
  <si>
    <t>1953369358</t>
  </si>
  <si>
    <t>"řad LT"</t>
  </si>
  <si>
    <t>218,0*0,6*1,03</t>
  </si>
  <si>
    <t>536718057</t>
  </si>
  <si>
    <t>1207651711</t>
  </si>
  <si>
    <t>"plán"</t>
  </si>
  <si>
    <t>169,0*0,8*1,03</t>
  </si>
  <si>
    <t>4,0*0,8*1,03</t>
  </si>
  <si>
    <t>"tráva"</t>
  </si>
  <si>
    <t>26,5*0,8*1,5</t>
  </si>
  <si>
    <t>14,0*0,8*1,5</t>
  </si>
  <si>
    <t>"dlažba"</t>
  </si>
  <si>
    <t>15,0*0,8*1,35</t>
  </si>
  <si>
    <t>37,0*0,8*1,35</t>
  </si>
  <si>
    <t>4,0*0,8*1,35</t>
  </si>
  <si>
    <t>"plan"</t>
  </si>
  <si>
    <t>15,0*0,8*1,03</t>
  </si>
  <si>
    <t>17,5*0,8*1,03</t>
  </si>
  <si>
    <t>9,0*0,8*1,03</t>
  </si>
  <si>
    <t>"terén"</t>
  </si>
  <si>
    <t>9,5*0,8*1,6</t>
  </si>
  <si>
    <t>141,8*0,8*1,6</t>
  </si>
  <si>
    <t>14,0*0,8*1,6</t>
  </si>
  <si>
    <t>2,2*0,8*1,6*7</t>
  </si>
  <si>
    <t>1,8*0,8*1,35*7</t>
  </si>
  <si>
    <t>1228481671</t>
  </si>
  <si>
    <t>1880967890</t>
  </si>
  <si>
    <t>30,0*0,8*1,03</t>
  </si>
  <si>
    <t>21,0*0,8*1,03</t>
  </si>
  <si>
    <t>7,0*0,8*1,03</t>
  </si>
  <si>
    <t>11,0*0,8*1,03</t>
  </si>
  <si>
    <t>54,5*0,8*1,6</t>
  </si>
  <si>
    <t>4,0*0,8*1,6</t>
  </si>
  <si>
    <t>"asfalt"</t>
  </si>
  <si>
    <t>8,5*0,8*1,25</t>
  </si>
  <si>
    <t>-2128773047</t>
  </si>
  <si>
    <t>1710270918</t>
  </si>
  <si>
    <t>54,5*1,6*2</t>
  </si>
  <si>
    <t>4,0*1,6*2</t>
  </si>
  <si>
    <t>8,5*1,6*2</t>
  </si>
  <si>
    <t>0,8*1,6</t>
  </si>
  <si>
    <t>26,5*1,6*2</t>
  </si>
  <si>
    <t>14,0*1,6*2</t>
  </si>
  <si>
    <t>15,0*1,6*2</t>
  </si>
  <si>
    <t>37,0*1,6*2</t>
  </si>
  <si>
    <t>9,5*1,6*2</t>
  </si>
  <si>
    <t>141,8*1,6*2</t>
  </si>
  <si>
    <t>2,2*1,6*7*2</t>
  </si>
  <si>
    <t>1,8*1,6*7*2</t>
  </si>
  <si>
    <t>776172640</t>
  </si>
  <si>
    <t>345175712</t>
  </si>
  <si>
    <t>30,0*0,8*1,03*0,5</t>
  </si>
  <si>
    <t>21,0*0,8*1,03*0,5</t>
  </si>
  <si>
    <t>7,0*0,8*1,03*0,5</t>
  </si>
  <si>
    <t>11,0*0,8*1,03*0,5</t>
  </si>
  <si>
    <t>169,0*0,8*1,03*0,5</t>
  </si>
  <si>
    <t>4,0*0,8*1,03*0,5</t>
  </si>
  <si>
    <t>15,0*0,8*1,03*0,5</t>
  </si>
  <si>
    <t>17,5*0,8*1,03*0,5</t>
  </si>
  <si>
    <t>9,0*0,8*1,03*0,5</t>
  </si>
  <si>
    <t>750539993</t>
  </si>
  <si>
    <t>134,724+530,732+145,356</t>
  </si>
  <si>
    <t>-586,944</t>
  </si>
  <si>
    <t>270,908</t>
  </si>
  <si>
    <t>-1437767317</t>
  </si>
  <si>
    <t>494,776*10</t>
  </si>
  <si>
    <t>1071641351</t>
  </si>
  <si>
    <t>494,776*1,8</t>
  </si>
  <si>
    <t>-322309181</t>
  </si>
  <si>
    <t>134,724</t>
  </si>
  <si>
    <t>145,356</t>
  </si>
  <si>
    <t>251,632</t>
  </si>
  <si>
    <t>279,1</t>
  </si>
  <si>
    <t>-51,864</t>
  </si>
  <si>
    <t>-172,004</t>
  </si>
  <si>
    <t>-13002876</t>
  </si>
  <si>
    <t>30,0*0,8*0,63</t>
  </si>
  <si>
    <t>21,0*0,8*0,68</t>
  </si>
  <si>
    <t>7,0*0,8*0,68</t>
  </si>
  <si>
    <t>11,0*0,8*0,68</t>
  </si>
  <si>
    <t>169,0*0,8*0,58</t>
  </si>
  <si>
    <t>4,0*0,8*0,68</t>
  </si>
  <si>
    <t>15,0*0,8*0,58</t>
  </si>
  <si>
    <t>17,5*0,8*0,58</t>
  </si>
  <si>
    <t>9,0*0,8*0,58</t>
  </si>
  <si>
    <t>-883326981</t>
  </si>
  <si>
    <t>114,0*0,8*0,3</t>
  </si>
  <si>
    <t>4,0*0,8*0,25*2</t>
  </si>
  <si>
    <t>7,0*0,8*0,25</t>
  </si>
  <si>
    <t>11,0*0,8*0,25</t>
  </si>
  <si>
    <t>265,5*0,8*0,35</t>
  </si>
  <si>
    <t>206,8*0,8*0,35</t>
  </si>
  <si>
    <t>4,0*0,8*0,25*7</t>
  </si>
  <si>
    <t>-1475596703</t>
  </si>
  <si>
    <t>172,004*1,89</t>
  </si>
  <si>
    <t>564729355</t>
  </si>
  <si>
    <t>114,0*0,8*0,1</t>
  </si>
  <si>
    <t>4,0*0,8*0,1*2</t>
  </si>
  <si>
    <t>7,0*0,8*0,1</t>
  </si>
  <si>
    <t>11,0*0,8*0,1</t>
  </si>
  <si>
    <t>265,5*0,8*0,1</t>
  </si>
  <si>
    <t>206,8*0,8*0,1</t>
  </si>
  <si>
    <t>4,0*0,8*0,1*7</t>
  </si>
  <si>
    <t>566901132</t>
  </si>
  <si>
    <t>Vyspravení podkladu po překopech ing sítí plochy do 15 m2 štěrkodrtí tl. 150 mm</t>
  </si>
  <si>
    <t>60519167</t>
  </si>
  <si>
    <t>566901134</t>
  </si>
  <si>
    <t>Vyspravení podkladu po překopech ing sítí plochy do 15 m2 štěrkodrtí tl. 250 mm</t>
  </si>
  <si>
    <t>1354616290</t>
  </si>
  <si>
    <t>566901161</t>
  </si>
  <si>
    <t>Vyspravení podkladu po překopech ing sítí plochy do 15 m2 obalovaným kamenivem ACP (OK) tl. 100 mm</t>
  </si>
  <si>
    <t>353820624</t>
  </si>
  <si>
    <t>572340111</t>
  </si>
  <si>
    <t>Vyspravení krytu komunikací po překopech plochy do 15 m2 asfaltovým betonem ACO (AB) tl 50 mm</t>
  </si>
  <si>
    <t>-1196459734</t>
  </si>
  <si>
    <t>596811110</t>
  </si>
  <si>
    <t>Doplnění zámkové dlažby komunikací pro pěší tl 60 mm po překopech</t>
  </si>
  <si>
    <t>826162647</t>
  </si>
  <si>
    <t>851261831</t>
  </si>
  <si>
    <t>Demontáž potrubí z trub litinových hrdlových otevřený výkop DN 100</t>
  </si>
  <si>
    <t>-1025628134</t>
  </si>
  <si>
    <t>218,0+114,0</t>
  </si>
  <si>
    <t>851261832</t>
  </si>
  <si>
    <t>Demntáž potrubí z trub litinových hrdlových tevřený výkop DN 125</t>
  </si>
  <si>
    <t>1009555308</t>
  </si>
  <si>
    <t>265,5+206,8</t>
  </si>
  <si>
    <t>871161211</t>
  </si>
  <si>
    <t>Montáž potrubí z PE100 SDR 11 otevřený výkop svařovaných elektrotvarovkou D 32 x 3,0 mm</t>
  </si>
  <si>
    <t>1731390950</t>
  </si>
  <si>
    <t>4,0+4,0+7,0+11,0</t>
  </si>
  <si>
    <t>4,0+4,0</t>
  </si>
  <si>
    <t>4,0+4,0+4,0+4,0+4,0+4,0+4,0</t>
  </si>
  <si>
    <t>286135950</t>
  </si>
  <si>
    <t>potrubí dvouvrstvé PE100 s 10% signalizační vrstvou, SDR 11, 32x3,0. L=12m</t>
  </si>
  <si>
    <t>407792753</t>
  </si>
  <si>
    <t>62,0*1,015</t>
  </si>
  <si>
    <t>286531001</t>
  </si>
  <si>
    <t>vložká přechodová PE-mosaz vnější závit 32-1"</t>
  </si>
  <si>
    <t>261647234</t>
  </si>
  <si>
    <t>871251211</t>
  </si>
  <si>
    <t>Montáž potrubí z PE100 SDR 11 otevřený výkop svařovaných elektrotvarovkou D 110 x 10,0 mm</t>
  </si>
  <si>
    <t>-1024734533</t>
  </si>
  <si>
    <t>286136010</t>
  </si>
  <si>
    <t>potrubí dvouvrstvé PE100 s 10% signalizační vrstvou, SDR 11, 110x10,0. L=12m</t>
  </si>
  <si>
    <t>909337124</t>
  </si>
  <si>
    <t>114,0*1,015</t>
  </si>
  <si>
    <t>286537095</t>
  </si>
  <si>
    <t>profilovaná volná příruba poplastovaná d110</t>
  </si>
  <si>
    <t>240527250</t>
  </si>
  <si>
    <t>286535991</t>
  </si>
  <si>
    <t>elektrotvarovka nákružek lemový dlouhé provedení  PE 100 D 110 mm</t>
  </si>
  <si>
    <t>262577133</t>
  </si>
  <si>
    <t>286530261</t>
  </si>
  <si>
    <t>elektrokoleno 11°, PE 100, PN 16, d 110</t>
  </si>
  <si>
    <t>-1995132012</t>
  </si>
  <si>
    <t>286530269</t>
  </si>
  <si>
    <t>elektrospojka PE MB  d 110 mm</t>
  </si>
  <si>
    <t>-1875326267</t>
  </si>
  <si>
    <t>871261211</t>
  </si>
  <si>
    <t>Montáž potrubí z PE100 SDR 11 otevřený výkop svařovaných elektrotvarovkou D 125 x 11,4 mm</t>
  </si>
  <si>
    <t>889660959</t>
  </si>
  <si>
    <t>286136020</t>
  </si>
  <si>
    <t>potrubí dvouvrstvé PE100 s 10% signalizační vrstvou, SDR 11, 125x11,4. L=12m</t>
  </si>
  <si>
    <t>1370652272</t>
  </si>
  <si>
    <t>472,3*1,015</t>
  </si>
  <si>
    <t>286537096</t>
  </si>
  <si>
    <t>profilovaná volná příruba poplastovaná  d125</t>
  </si>
  <si>
    <t>494560691</t>
  </si>
  <si>
    <t>286535997</t>
  </si>
  <si>
    <t>elektrotvarovka nákružek lemový dlouhé provedení  PE 100 D 125 mm</t>
  </si>
  <si>
    <t>-614809192</t>
  </si>
  <si>
    <t>286149375</t>
  </si>
  <si>
    <t>elektrokoleno 11°, PE 100, PN 16, d 125</t>
  </si>
  <si>
    <t>-1834985920</t>
  </si>
  <si>
    <t>286530268</t>
  </si>
  <si>
    <t>elektrospojka PE MB  d 125 mm</t>
  </si>
  <si>
    <t>-973356194</t>
  </si>
  <si>
    <t>891161111</t>
  </si>
  <si>
    <t>Montáž vodovodních šoupátek otevřený výkop DN 25</t>
  </si>
  <si>
    <t>-1414226399</t>
  </si>
  <si>
    <t>422243992</t>
  </si>
  <si>
    <t>napojovací tvarovka ISO DN 6/4''-32</t>
  </si>
  <si>
    <t>-2134849821</t>
  </si>
  <si>
    <t>422910591</t>
  </si>
  <si>
    <t>souprava  zemní teleskopická pro domovní šoupíátka 1,0-1,6 m</t>
  </si>
  <si>
    <t>1783879573</t>
  </si>
  <si>
    <t>422243991</t>
  </si>
  <si>
    <t>šoupátko domovní přípojky kombinované navrtávací ISO DN 2"-6/4"</t>
  </si>
  <si>
    <t>-2086688178</t>
  </si>
  <si>
    <t>891261111</t>
  </si>
  <si>
    <t>Montáž vodovodních šoupátek otevřený výkop DN 100</t>
  </si>
  <si>
    <t>-1529519209</t>
  </si>
  <si>
    <t>422910531</t>
  </si>
  <si>
    <t>souprava zemní teleskopická DN 100 1,3-1,8 m</t>
  </si>
  <si>
    <t>1144356462</t>
  </si>
  <si>
    <t>422243972</t>
  </si>
  <si>
    <t>šoupátko přírubové krátké DN 100</t>
  </si>
  <si>
    <t>-1201073052</t>
  </si>
  <si>
    <t>891261811</t>
  </si>
  <si>
    <t>Demontáž vodovodních šoupátek otevřený výkop DN 100</t>
  </si>
  <si>
    <t>-1648898784</t>
  </si>
  <si>
    <t>891261812</t>
  </si>
  <si>
    <t>Demontáž vodovodních šoupátek otevřený výkop DN 125</t>
  </si>
  <si>
    <t>-154493104</t>
  </si>
  <si>
    <t>891269111</t>
  </si>
  <si>
    <t>Montáž navrtávacích pasů na potrubí z jakýchkoli trub DN 100</t>
  </si>
  <si>
    <t>1274490803</t>
  </si>
  <si>
    <t>422915901</t>
  </si>
  <si>
    <t>pas navrtávací pro domovní přípojky pro navrtávku pod tlakem  110-2''</t>
  </si>
  <si>
    <t>1866044723</t>
  </si>
  <si>
    <t>891271111</t>
  </si>
  <si>
    <t>Montáž vodovodních šoupátek otevřený výkop DN 125</t>
  </si>
  <si>
    <t>1729411591</t>
  </si>
  <si>
    <t>422244974</t>
  </si>
  <si>
    <t>šoupátko přírubové krátké DN 125</t>
  </si>
  <si>
    <t>2126459218</t>
  </si>
  <si>
    <t>422910533</t>
  </si>
  <si>
    <t>souprava zemní teleskopická DN 125-150 1,3-1,8 m</t>
  </si>
  <si>
    <t>-1099789280</t>
  </si>
  <si>
    <t>891279111</t>
  </si>
  <si>
    <t>Montáž navrtávacích pasů na potrubí z jakýchkoli trub DN 125</t>
  </si>
  <si>
    <t>1066942903</t>
  </si>
  <si>
    <t>422915902</t>
  </si>
  <si>
    <t>pas navrtávací pro domovní přípojky pro navrtávku pod tlakem  125-2''</t>
  </si>
  <si>
    <t>-907418351</t>
  </si>
  <si>
    <t>892233122</t>
  </si>
  <si>
    <t>Proplach a dezinfekce vodovodního potrubí DN od 40 do 70</t>
  </si>
  <si>
    <t>1485634242</t>
  </si>
  <si>
    <t>892241111</t>
  </si>
  <si>
    <t>Tlaková zkouška vodou potrubí do 80</t>
  </si>
  <si>
    <t>559988616</t>
  </si>
  <si>
    <t>892271111</t>
  </si>
  <si>
    <t>Tlaková zkouška vodou potrubí DN 100 nebo 125</t>
  </si>
  <si>
    <t>-793760181</t>
  </si>
  <si>
    <t>472,3+114,0</t>
  </si>
  <si>
    <t>892273122</t>
  </si>
  <si>
    <t>Proplach a dezinfekce vodovodního potrubí DN od 80 do 125</t>
  </si>
  <si>
    <t>1560840728</t>
  </si>
  <si>
    <t>892372111</t>
  </si>
  <si>
    <t>Zabezpečení konců potrubí DN do 300 při tlakových zkouškách vodou</t>
  </si>
  <si>
    <t>-1033733257</t>
  </si>
  <si>
    <t>899401112</t>
  </si>
  <si>
    <t>Osazení poklopů litinových šoupátkových</t>
  </si>
  <si>
    <t>-45063429</t>
  </si>
  <si>
    <t>422913521</t>
  </si>
  <si>
    <t xml:space="preserve">poklop uliční šoupátkový </t>
  </si>
  <si>
    <t>-625700740</t>
  </si>
  <si>
    <t>422913541</t>
  </si>
  <si>
    <t>podkladní deska pro poklop šoupátkový</t>
  </si>
  <si>
    <t>2057985942</t>
  </si>
  <si>
    <t>422913591</t>
  </si>
  <si>
    <t xml:space="preserve">poklop uliční těžký pro domovní šoupátka </t>
  </si>
  <si>
    <t>-458874401</t>
  </si>
  <si>
    <t>899401812</t>
  </si>
  <si>
    <t>Demontáž poklopů litinových šoupátkových</t>
  </si>
  <si>
    <t>-1543046259</t>
  </si>
  <si>
    <t>899712111</t>
  </si>
  <si>
    <t>Orientační tabulky na zdivu</t>
  </si>
  <si>
    <t>-2124599099</t>
  </si>
  <si>
    <t>899721111</t>
  </si>
  <si>
    <t>Signalizační vodič DN do 150 mm na potrubí PVC</t>
  </si>
  <si>
    <t>1576124914</t>
  </si>
  <si>
    <t>114,0+265,5+206,8</t>
  </si>
  <si>
    <t>4,0*7</t>
  </si>
  <si>
    <t>2,0*18</t>
  </si>
  <si>
    <t>899722113</t>
  </si>
  <si>
    <t>Krytí potrubí z plastů výstražnou fólií z PVC 34cm</t>
  </si>
  <si>
    <t>-1320591853</t>
  </si>
  <si>
    <t>-1344603129</t>
  </si>
  <si>
    <t>8,5+0,8+8,5</t>
  </si>
  <si>
    <t>738185452</t>
  </si>
  <si>
    <t>294814918</t>
  </si>
  <si>
    <t>-581013000</t>
  </si>
  <si>
    <t>-1947759121</t>
  </si>
  <si>
    <t>16,661</t>
  </si>
  <si>
    <t>1039144417</t>
  </si>
  <si>
    <t>16,661*2</t>
  </si>
  <si>
    <t>1962616017</t>
  </si>
  <si>
    <t>1,231</t>
  </si>
  <si>
    <t>23,024</t>
  </si>
  <si>
    <t>-71211628</t>
  </si>
  <si>
    <t>24,255*19</t>
  </si>
  <si>
    <t>1121278034</t>
  </si>
  <si>
    <t>1346544709</t>
  </si>
  <si>
    <t>6,223+14,081+2,72</t>
  </si>
  <si>
    <t>-438104790</t>
  </si>
  <si>
    <t>CITY042-12 - SO 410 - Přeložka veřejného osvětlení a osvětlení přechodů</t>
  </si>
  <si>
    <t>210100001</t>
  </si>
  <si>
    <t>Ukončení vodičů v rozváděči nebo na přístroji včetně zapojení průřezu žíly do 2,5 mm2</t>
  </si>
  <si>
    <t>194111086</t>
  </si>
  <si>
    <t>210100003</t>
  </si>
  <si>
    <t>Ukončení vodičů v rozváděči nebo na přístroji včetně zapojení průřezu žíly do 16 mm2</t>
  </si>
  <si>
    <t>377062851</t>
  </si>
  <si>
    <t>210100151</t>
  </si>
  <si>
    <t>Ukončení kabelů smršťovací záklopkou nebo páskou se zapojením bez letování žíly do 4x16 mm2</t>
  </si>
  <si>
    <t>403677280</t>
  </si>
  <si>
    <t>210100173</t>
  </si>
  <si>
    <t>Ukončení kabelů smršťovací záklopkou nebo páskou se zapojením bez letování žíly do 3x4 mm2</t>
  </si>
  <si>
    <t>-829069362</t>
  </si>
  <si>
    <t>210120001</t>
  </si>
  <si>
    <t>Montáž pojistek závitových E 27 do 25 A se zapojením vodičů</t>
  </si>
  <si>
    <t>223963181</t>
  </si>
  <si>
    <t>345231501</t>
  </si>
  <si>
    <t>kompletní pojistka E27 6AgG</t>
  </si>
  <si>
    <t>-1576363671</t>
  </si>
  <si>
    <t>210202013</t>
  </si>
  <si>
    <t>Montáž svítidel výbojkových venkovních na výložník</t>
  </si>
  <si>
    <t>1541832130</t>
  </si>
  <si>
    <t>348444514.1</t>
  </si>
  <si>
    <t>LED75W - uliční LEDdiodové svítidlo pro osvětlení přechodu, levostrané, příkon 64 LED 99W, pro montáž na výložník</t>
  </si>
  <si>
    <t>363579229</t>
  </si>
  <si>
    <t>348444523</t>
  </si>
  <si>
    <t>svítidlo venkovní výbojkové 1x100W/ E40, IP 65, KP</t>
  </si>
  <si>
    <t>108457867</t>
  </si>
  <si>
    <t>348444513</t>
  </si>
  <si>
    <t>svítidlo venkovní výbojkové pro osvětlení přechodů 1x150W/ IP 65</t>
  </si>
  <si>
    <t>2043713126</t>
  </si>
  <si>
    <t>347606991</t>
  </si>
  <si>
    <t>výbojka halogenidová 150W E 40</t>
  </si>
  <si>
    <t>224701066</t>
  </si>
  <si>
    <t>347604090</t>
  </si>
  <si>
    <t>výbojka sodíková vysokotlaká SON-T Pia 100 W E 40</t>
  </si>
  <si>
    <t>-1742781214</t>
  </si>
  <si>
    <t>210203709</t>
  </si>
  <si>
    <t>Nastavení a směrování svítidel venkovních,  výbojkových reflektorů a světlometů</t>
  </si>
  <si>
    <t>-1879539793</t>
  </si>
  <si>
    <t>210204002</t>
  </si>
  <si>
    <t>Montáž stožárů osvětlení parkových ocelových</t>
  </si>
  <si>
    <t>-495352384</t>
  </si>
  <si>
    <t>316740675</t>
  </si>
  <si>
    <t xml:space="preserve">stožár osvětlovací pro přechody pro chodce, výška 6m - 133/108/89 žárově zinkovaný </t>
  </si>
  <si>
    <t>1661163331</t>
  </si>
  <si>
    <t>316777717</t>
  </si>
  <si>
    <t>ochranná manžeta plastová 133</t>
  </si>
  <si>
    <t>1651639764</t>
  </si>
  <si>
    <t>210204011</t>
  </si>
  <si>
    <t>Montáž stožárů osvětlení ocelových samostatně stojících délky do 12 m</t>
  </si>
  <si>
    <t>227904015</t>
  </si>
  <si>
    <t>316741076</t>
  </si>
  <si>
    <t>stožár osvětlovací  8 -133/108/89 pozinkovaný -uliční</t>
  </si>
  <si>
    <t>1706509085</t>
  </si>
  <si>
    <t>316741091</t>
  </si>
  <si>
    <t>stožár osvětlovací 10 -159/133/114 pozinkovaný- uliční</t>
  </si>
  <si>
    <t>1005777500</t>
  </si>
  <si>
    <t>316741092</t>
  </si>
  <si>
    <t>stožár osvětlovací 10 -133/108/89 pozinkovaný- uliční</t>
  </si>
  <si>
    <t>2065524954</t>
  </si>
  <si>
    <t>1601283873</t>
  </si>
  <si>
    <t>316777718</t>
  </si>
  <si>
    <t>ochranná manžeta plastová 159</t>
  </si>
  <si>
    <t>-1187662663</t>
  </si>
  <si>
    <t>210204103</t>
  </si>
  <si>
    <t>Montáž výložníků osvětlení jednoramenných sloupových hmotnosti do 35 kg</t>
  </si>
  <si>
    <t>-203827482</t>
  </si>
  <si>
    <t>316771505</t>
  </si>
  <si>
    <t>výložník k osvětlovacímu silničnímu stožáru obloukový 1-2000 žárově zinkovaný</t>
  </si>
  <si>
    <t>892039485</t>
  </si>
  <si>
    <t>316770401</t>
  </si>
  <si>
    <t xml:space="preserve">výložník k osvětlovacím stožárům k přechodům pro chodce 1-2000/89 žárově zinkovaný </t>
  </si>
  <si>
    <t>1876708128</t>
  </si>
  <si>
    <t>316771501</t>
  </si>
  <si>
    <t>výložník k osvětlovacím stožárům k přechodům pro chodce třmenový 2000 žárově zinkovaný</t>
  </si>
  <si>
    <t>941442750</t>
  </si>
  <si>
    <t>210204201</t>
  </si>
  <si>
    <t>Montáž elektrovýzbroje stožárů osvětlení 1 okruh</t>
  </si>
  <si>
    <t>1039924055</t>
  </si>
  <si>
    <t>345241407</t>
  </si>
  <si>
    <t>svorkovnice stožárová  9.16</t>
  </si>
  <si>
    <t>-1203271307</t>
  </si>
  <si>
    <t>210220022</t>
  </si>
  <si>
    <t>Montáž uzemňovacího vedení vodičů FeZn pomocí svorek v zemi drátem do 10 mm ve městské zástavbě</t>
  </si>
  <si>
    <t>1090421372</t>
  </si>
  <si>
    <t>20,0+22,0+18,0+18,0+24,0+22,0+33,0+37,0+22,0+18,0+16,0+35,0+36,0+36,0+34,0+53,0+27,0</t>
  </si>
  <si>
    <t>354410730</t>
  </si>
  <si>
    <t>drát průměr 10 mm FeZn</t>
  </si>
  <si>
    <t>1385954581</t>
  </si>
  <si>
    <t>471,0*0,64</t>
  </si>
  <si>
    <t>210220302</t>
  </si>
  <si>
    <t>Montáž svorek hromosvodných typu ST, SJ, SK, SZ, SR 01, 02 se 3 a více šrouby</t>
  </si>
  <si>
    <t>1273662318</t>
  </si>
  <si>
    <t>354418750</t>
  </si>
  <si>
    <t>svorka křížová SK pro vodič D6-10 mm</t>
  </si>
  <si>
    <t>489308821</t>
  </si>
  <si>
    <t>210220392</t>
  </si>
  <si>
    <t>Ochranné vodivé spojení konstrukce s vodičem</t>
  </si>
  <si>
    <t>1613273778</t>
  </si>
  <si>
    <t>354418955</t>
  </si>
  <si>
    <t>svorka připojovací SPb k připojení kovových částí</t>
  </si>
  <si>
    <t>-1015995865</t>
  </si>
  <si>
    <t>210810005</t>
  </si>
  <si>
    <t>Montáž měděných kabelů CYKY, CYKYD, CYKYDY, NYM, NYY, YSLY 750 V 3x1,5 mm2 uložených volně</t>
  </si>
  <si>
    <t>-706924138</t>
  </si>
  <si>
    <t>10,0*8</t>
  </si>
  <si>
    <t>12,0*2</t>
  </si>
  <si>
    <t>15,0*6</t>
  </si>
  <si>
    <t>341110303</t>
  </si>
  <si>
    <t>kabel silový s Cu jádrem CYKY 3x 1,5 (CYKY-J 3X1,5) mm2</t>
  </si>
  <si>
    <t>1745936992</t>
  </si>
  <si>
    <t>210810014</t>
  </si>
  <si>
    <t>Montáž měděných kabelů CYKY, CYKYD, CYKYDY, NYM, NYY, YSLY 750 V 4x16mm2 uložených volně</t>
  </si>
  <si>
    <t>-113344270</t>
  </si>
  <si>
    <t>341110801</t>
  </si>
  <si>
    <t>kabel silový s Cu jádrem CYKY 4Cx16 (CYKY-J 4X16) mm2</t>
  </si>
  <si>
    <t>986206169</t>
  </si>
  <si>
    <t>210950101</t>
  </si>
  <si>
    <t>Další štítek označovací na kabel</t>
  </si>
  <si>
    <t>610691657</t>
  </si>
  <si>
    <t>562890002</t>
  </si>
  <si>
    <t xml:space="preserve">štítek na označení kabelových vývodů z PVC </t>
  </si>
  <si>
    <t>-1439402239</t>
  </si>
  <si>
    <t>Příplatek na zatahování kabelů hmotnosti do chrániček</t>
  </si>
  <si>
    <t>1185651663</t>
  </si>
  <si>
    <t>218040501</t>
  </si>
  <si>
    <t>Demontáž vodičů nn  venkovního vedení</t>
  </si>
  <si>
    <t>-630820313</t>
  </si>
  <si>
    <t>218100004</t>
  </si>
  <si>
    <t>Odpojení vodičů v rozváděči nebo na přístroji do 25 mm2</t>
  </si>
  <si>
    <t>-1891004570</t>
  </si>
  <si>
    <t>218202025</t>
  </si>
  <si>
    <t xml:space="preserve">Demontáž svítidel výbojkových </t>
  </si>
  <si>
    <t>-1256740595</t>
  </si>
  <si>
    <t>218204002</t>
  </si>
  <si>
    <t>Demontáž stožárů osvětlení parkových ocelových</t>
  </si>
  <si>
    <t>-671086333</t>
  </si>
  <si>
    <t>218204011</t>
  </si>
  <si>
    <t>Demontáž stožárů osvětlení ocelových samostatně stojících délky do 12 m</t>
  </si>
  <si>
    <t>270519912</t>
  </si>
  <si>
    <t>218204103</t>
  </si>
  <si>
    <t xml:space="preserve">Demontáž výložníků osvětlení jednoramenných sloupových </t>
  </si>
  <si>
    <t>1407505287</t>
  </si>
  <si>
    <t>218204125</t>
  </si>
  <si>
    <t xml:space="preserve">Demontáž patic stožárů osvětlení </t>
  </si>
  <si>
    <t>-1605327428</t>
  </si>
  <si>
    <t>218204201</t>
  </si>
  <si>
    <t>Demontáž elektrovýzbroje stožárů osvětlení 1 okruh</t>
  </si>
  <si>
    <t>-266750353</t>
  </si>
  <si>
    <t>219293911</t>
  </si>
  <si>
    <t>Odvoz vybouraných hmot elektro zařízení na skládku k recyklaci  do 1 km s naložením a se složením</t>
  </si>
  <si>
    <t>861664168</t>
  </si>
  <si>
    <t>0,06+0,002</t>
  </si>
  <si>
    <t>219293919</t>
  </si>
  <si>
    <t>Příplatek k odvozu vybouraných hmot elektro zařízení na skládku k recyklaci  ZKD 1 km přes 1 km</t>
  </si>
  <si>
    <t>-75592699</t>
  </si>
  <si>
    <t>0,062*2</t>
  </si>
  <si>
    <t>219293921</t>
  </si>
  <si>
    <t>-1429397573</t>
  </si>
  <si>
    <t>0,552+0,124+0,09+0,21</t>
  </si>
  <si>
    <t>219293929</t>
  </si>
  <si>
    <t>465282254</t>
  </si>
  <si>
    <t>0,976*2</t>
  </si>
  <si>
    <t>-773621177</t>
  </si>
  <si>
    <t>460030059</t>
  </si>
  <si>
    <t>Rozebrání dlažeb ručně z dlaždic zámkových do malty spáry nezalité</t>
  </si>
  <si>
    <t>145749402</t>
  </si>
  <si>
    <t>6,0*1,0</t>
  </si>
  <si>
    <t>2,0*1,0</t>
  </si>
  <si>
    <t>7,5*1,0</t>
  </si>
  <si>
    <t>5,0*1,0</t>
  </si>
  <si>
    <t>460030152</t>
  </si>
  <si>
    <t>Odstranění podkladu nebo krytu komunikace z kameniva drceného tloušťky do 20 cm</t>
  </si>
  <si>
    <t>731824779</t>
  </si>
  <si>
    <t>460070753</t>
  </si>
  <si>
    <t>Hloubení nezapažených jam pro ostatní konstrukce ručně v hornině tř 3</t>
  </si>
  <si>
    <t>906960616</t>
  </si>
  <si>
    <t>0,6*0,6*0,89*8</t>
  </si>
  <si>
    <t>0,7*0,7*1,0*2</t>
  </si>
  <si>
    <t>0,8*0,8*1,2*6</t>
  </si>
  <si>
    <t>460080014</t>
  </si>
  <si>
    <t>Základové konstrukce z monolitického betonu C 16/20 bez bednění</t>
  </si>
  <si>
    <t>-755801979</t>
  </si>
  <si>
    <t>0,6*0,6*0,9*8</t>
  </si>
  <si>
    <t>0,7*0,7*1,1*2</t>
  </si>
  <si>
    <t>0,8*0,8*1,3*6</t>
  </si>
  <si>
    <t>460080112</t>
  </si>
  <si>
    <t>Bourání základu betonového se záhozem jámy sypaninou</t>
  </si>
  <si>
    <t>-2033661483</t>
  </si>
  <si>
    <t>0,6*0,6*0,9*2</t>
  </si>
  <si>
    <t>460080201</t>
  </si>
  <si>
    <t>Zřízení nezabudovaného bednění základových konstrukcí</t>
  </si>
  <si>
    <t>-1163155015</t>
  </si>
  <si>
    <t>0,6*0,1*4*8</t>
  </si>
  <si>
    <t>0,7*0,1*4*2</t>
  </si>
  <si>
    <t>0,8*0,1*4*6</t>
  </si>
  <si>
    <t>460080203</t>
  </si>
  <si>
    <t>Zřízení zabudovaného bednění základových konstrukcí</t>
  </si>
  <si>
    <t>-526248334</t>
  </si>
  <si>
    <t>3,14*0,2*0,8*8</t>
  </si>
  <si>
    <t>3,14*0,3*1,0*2</t>
  </si>
  <si>
    <t>3,14*0,3*1,2*6</t>
  </si>
  <si>
    <t>286111211</t>
  </si>
  <si>
    <t>trubka PVC hladká D 200 x 4,5 x 5000 mm</t>
  </si>
  <si>
    <t>39734008</t>
  </si>
  <si>
    <t>0,8*8</t>
  </si>
  <si>
    <t>286111221</t>
  </si>
  <si>
    <t>trubka PVC hladká D 315 x 7,7 x 5000 mm</t>
  </si>
  <si>
    <t>-1044597033</t>
  </si>
  <si>
    <t>1,0*2</t>
  </si>
  <si>
    <t>1,2*6</t>
  </si>
  <si>
    <t>460080301</t>
  </si>
  <si>
    <t>Odstranění nezabudovaného bednění základových konstrukcí</t>
  </si>
  <si>
    <t>-1146084190</t>
  </si>
  <si>
    <t>1814447323</t>
  </si>
  <si>
    <t>16,0+18,0+14,0+14,0+18,0+21,0+33,0+33,0+30,0+10,0+11,0+31,0+32,0+32,0+30,0+8,0+45,0+19,0</t>
  </si>
  <si>
    <t>460150134</t>
  </si>
  <si>
    <t>Hloubení kabelových zapažených i nezapažených rýh ručně š 35 cm, hl 50 cm, v hornině tř 4</t>
  </si>
  <si>
    <t>605283495</t>
  </si>
  <si>
    <t>460300001</t>
  </si>
  <si>
    <t>Zásyp jam nebo rýh strojně včetně zhutnění v zástavbě</t>
  </si>
  <si>
    <t>1970608504</t>
  </si>
  <si>
    <t>-1697820491</t>
  </si>
  <si>
    <t>-531335177</t>
  </si>
  <si>
    <t>460510054</t>
  </si>
  <si>
    <t>Kabelové prostupy z trub plastových do rýhy bez obsypu, průměru do 10 cm</t>
  </si>
  <si>
    <t>1407196853</t>
  </si>
  <si>
    <t>"pro kabel"</t>
  </si>
  <si>
    <t>11,0+8,0+8,0+8,0+8,0+11,0+11,0+8,0+11,0+17,0+8,0+9,0</t>
  </si>
  <si>
    <t>"rezerva"</t>
  </si>
  <si>
    <t>345713651</t>
  </si>
  <si>
    <t>trubka elektroinstalační tuhá HDPE 09110</t>
  </si>
  <si>
    <t>312926166</t>
  </si>
  <si>
    <t>345713653</t>
  </si>
  <si>
    <t xml:space="preserve">těsnící kroužek pro trubku 110/95 </t>
  </si>
  <si>
    <t>-1815456689</t>
  </si>
  <si>
    <t>345713654</t>
  </si>
  <si>
    <t xml:space="preserve">víčko pro trubku 110/95 </t>
  </si>
  <si>
    <t>376412367</t>
  </si>
  <si>
    <t>-1229349527</t>
  </si>
  <si>
    <t>"oheb"</t>
  </si>
  <si>
    <t>429,0</t>
  </si>
  <si>
    <t>11,0+8,0</t>
  </si>
  <si>
    <t>345713521</t>
  </si>
  <si>
    <t>trubka elektroinstalační ohebná  HDPE+LDPE 09063</t>
  </si>
  <si>
    <t>292491809</t>
  </si>
  <si>
    <t>146239974</t>
  </si>
  <si>
    <t>1012615942</t>
  </si>
  <si>
    <t>-2030374413</t>
  </si>
  <si>
    <t>-797046563</t>
  </si>
  <si>
    <t>-1762392229</t>
  </si>
  <si>
    <t>415,0*0,35*0,3</t>
  </si>
  <si>
    <t>460560134</t>
  </si>
  <si>
    <t>Zásyp rýh ručně šířky 35 cm, hloubky 50 cm, z horniny třídy 4</t>
  </si>
  <si>
    <t>-1980346604</t>
  </si>
  <si>
    <t>1018222022</t>
  </si>
  <si>
    <t>14,0*0,35*0,3</t>
  </si>
  <si>
    <t>-943904</t>
  </si>
  <si>
    <t>8,151</t>
  </si>
  <si>
    <t>415,0*0,35*0,5</t>
  </si>
  <si>
    <t>14,0*0,35*0,5</t>
  </si>
  <si>
    <t>-657795545</t>
  </si>
  <si>
    <t>83,226*19</t>
  </si>
  <si>
    <t>-1584569648</t>
  </si>
  <si>
    <t>83,226*1,8</t>
  </si>
  <si>
    <t>460600061</t>
  </si>
  <si>
    <t>Odvoz suti a vybouraných hmot do 1 km</t>
  </si>
  <si>
    <t>848134658</t>
  </si>
  <si>
    <t>460600071</t>
  </si>
  <si>
    <t>Příplatek k odvozu suti a vybouraných hmot za každý další 1 km</t>
  </si>
  <si>
    <t>334209853</t>
  </si>
  <si>
    <t>12,408*19</t>
  </si>
  <si>
    <t>460600079</t>
  </si>
  <si>
    <t>Poplatek za skládku - suť</t>
  </si>
  <si>
    <t>-130426233</t>
  </si>
  <si>
    <t>-940937834</t>
  </si>
  <si>
    <t>429,0*0,35</t>
  </si>
  <si>
    <t>460650053</t>
  </si>
  <si>
    <t>Zřízení podkladní vrstvy vozovky a chodníku ze štěrkodrti se zhutněním tloušťky do 15 cm</t>
  </si>
  <si>
    <t>-2107255611</t>
  </si>
  <si>
    <t>460650176</t>
  </si>
  <si>
    <t>Očištění dlaždic betonových tvarovaných nebo zámkových z rozebraných dlažeb</t>
  </si>
  <si>
    <t>-356474502</t>
  </si>
  <si>
    <t>460650932</t>
  </si>
  <si>
    <t>Kladení dlažby po překopech dlaždice betonové zámkové do lože z kameniva těženého</t>
  </si>
  <si>
    <t>1822675109</t>
  </si>
  <si>
    <t>460690006</t>
  </si>
  <si>
    <t>Vytvoření prostupů do 0,02 m2 osazením vložek a zabetonováním</t>
  </si>
  <si>
    <t>355596668</t>
  </si>
  <si>
    <t>286105280</t>
  </si>
  <si>
    <t>trubka PVC odpadní rovná D 75 x 1,8 x 4000 mm</t>
  </si>
  <si>
    <t>1690776733</t>
  </si>
  <si>
    <t>32*0,5</t>
  </si>
  <si>
    <t>CITY042-13 - SO 411 - Přeložka nadzemního vedení NN</t>
  </si>
  <si>
    <t>211180200</t>
  </si>
  <si>
    <t>Přeložení kabelu el. vedení  - dodávka ČEZ</t>
  </si>
  <si>
    <t>361294599</t>
  </si>
  <si>
    <t>CITY042-14 - SO 701 - Novostavba zárubních zdí</t>
  </si>
  <si>
    <t>PSV - Práce a dodávky PSV</t>
  </si>
  <si>
    <t xml:space="preserve">    711 - Izolace proti vodě, vlhkosti a plynům</t>
  </si>
  <si>
    <t>122301102</t>
  </si>
  <si>
    <t>Odkopávky a prokopávky nezapažené v hornině tř. 4 objem do 1000 m3</t>
  </si>
  <si>
    <t>80116021</t>
  </si>
  <si>
    <t>"zed 1"</t>
  </si>
  <si>
    <t>174,3*(0,65+1,0)/2*0,15</t>
  </si>
  <si>
    <t>174,3*0,35*0,4*0,5</t>
  </si>
  <si>
    <t>"zed 1 část 600"</t>
  </si>
  <si>
    <t>1,05*(0,65+0,35)/2*0,3</t>
  </si>
  <si>
    <t>"zed 1 část 800"</t>
  </si>
  <si>
    <t>26,775*(0,65+0,35)/2*0,3</t>
  </si>
  <si>
    <t>"zed 1 část 100"</t>
  </si>
  <si>
    <t>1,75*(0,65+0,35)/2*0,3</t>
  </si>
  <si>
    <t>"zed 1 část 1200"</t>
  </si>
  <si>
    <t>18,55*(0,65+0,35)/2*0,5</t>
  </si>
  <si>
    <t>"zed 1 část 1500"</t>
  </si>
  <si>
    <t>2,1*(0,65+0,35)/2*0,8</t>
  </si>
  <si>
    <t>"zed 1 část 2000"</t>
  </si>
  <si>
    <t>124,075*(0,65+0,35)/2*1,3</t>
  </si>
  <si>
    <t>"zed 2"</t>
  </si>
  <si>
    <t>73,5*(0,65+1,0)/2*0,15</t>
  </si>
  <si>
    <t>73,5*0,35*0,4*0,5</t>
  </si>
  <si>
    <t>"zed 2 část 1200"</t>
  </si>
  <si>
    <t>0,7*(0,65+0,35)/2*0,5</t>
  </si>
  <si>
    <t>"zed 2 část 150"</t>
  </si>
  <si>
    <t>1,05*(0,65+0,35)/2*0,8</t>
  </si>
  <si>
    <t>"zed 2 část 200"</t>
  </si>
  <si>
    <t>71,75*(0,65+0,35)/2*1,3</t>
  </si>
  <si>
    <t>"zed 3"</t>
  </si>
  <si>
    <t>44,8*(0,65+1,0)/2*0,15</t>
  </si>
  <si>
    <t>44,5*0,35*0,4*0,5</t>
  </si>
  <si>
    <t>"zed 3 část 600"</t>
  </si>
  <si>
    <t>2,975*(0,65+0,35)/2*0,3</t>
  </si>
  <si>
    <t>"zed 3 část 800"</t>
  </si>
  <si>
    <t>"zed 3 část 1200"</t>
  </si>
  <si>
    <t>7,875*(0,65+0,35)/2*0,5</t>
  </si>
  <si>
    <t>"zed 3 část 1500"</t>
  </si>
  <si>
    <t>6,825*(0,65+0,35)/2*0,8</t>
  </si>
  <si>
    <t>"zed 3 část 2000"</t>
  </si>
  <si>
    <t>26,075*(0,65+0,35)/2*1,3</t>
  </si>
  <si>
    <t>122301109</t>
  </si>
  <si>
    <t>Příplatek za lepivost u odkopávek nezapažených v hornině tř. 4</t>
  </si>
  <si>
    <t>733787376</t>
  </si>
  <si>
    <t>2004687526</t>
  </si>
  <si>
    <t>1,05*(0,65+0,8)/2*0,4</t>
  </si>
  <si>
    <t>26,775*(0,65+0,8)/2*0,5</t>
  </si>
  <si>
    <t>1,75*(0,65+0,8)/2*0,5</t>
  </si>
  <si>
    <t>18,55*(0,65+0,8)/2*0,6</t>
  </si>
  <si>
    <t>2,1*(0,65+0,8)/2*0,7</t>
  </si>
  <si>
    <t>124,075*(0,65+0,8)/2*0,9</t>
  </si>
  <si>
    <t>0,7*(0,65+0,8)/2*0,6</t>
  </si>
  <si>
    <t>1,05*(0,65+0,8)/2*0,7</t>
  </si>
  <si>
    <t>71,75*(0,65+0,8)/2*0,9</t>
  </si>
  <si>
    <t>2,975*(0,65+0,8)/2*0,4</t>
  </si>
  <si>
    <t>1,05*(0,65+0,8)/2*0,5</t>
  </si>
  <si>
    <t>7,875*(0,65+0,8)/2*0,6</t>
  </si>
  <si>
    <t>6,825*(0,65+0,8)/2*0,7</t>
  </si>
  <si>
    <t>26,075*(0,65+0,8)/2*0,9</t>
  </si>
  <si>
    <t>-635154410</t>
  </si>
  <si>
    <t>1014736876</t>
  </si>
  <si>
    <t>216,72+173,542</t>
  </si>
  <si>
    <t>2026617335</t>
  </si>
  <si>
    <t>390,262*10</t>
  </si>
  <si>
    <t>1477440486</t>
  </si>
  <si>
    <t>390,262*1,8</t>
  </si>
  <si>
    <t>-353202648</t>
  </si>
  <si>
    <t>174,3*(0,15+0,25)/2*0,45</t>
  </si>
  <si>
    <t>73,5*(0,15+0,25)/2*0,45</t>
  </si>
  <si>
    <t>44,8*(0,15+0,25)/2*0,45</t>
  </si>
  <si>
    <t>-495330248</t>
  </si>
  <si>
    <t>827983306</t>
  </si>
  <si>
    <t>1,05*(0,45+0,8)/2*(0,3+0,6)/2</t>
  </si>
  <si>
    <t>26,775*(0,45+0,6)/2*(0,4+0,7)/2</t>
  </si>
  <si>
    <t>1,75*(0,45+0,8)/2*(0,6+0,9)/2</t>
  </si>
  <si>
    <t>18,55*(0,45+0,8)/2*(0,7+1,0)/2</t>
  </si>
  <si>
    <t>2,1*(0,45+0,8)/2*(0,9+1,2)/2</t>
  </si>
  <si>
    <t>124,075*(0,45+0,8)/2*(1,2+1,5)/2</t>
  </si>
  <si>
    <t>0,7*(0,45+0,8)/2*(0,7+1,0)/2</t>
  </si>
  <si>
    <t>1,05*(0,45+0,8)/2*(0,9+1,2)/2</t>
  </si>
  <si>
    <t>71,75*(0,45+0,8)/2*(1,2+1,5)/2</t>
  </si>
  <si>
    <t>2,975*(0,45+0,8)/2*(0,3+0,6)/2</t>
  </si>
  <si>
    <t>1,05*(0,45+0,8)/2*(0,4+0,7)/2</t>
  </si>
  <si>
    <t>7,875*(0,45+0,8)/2*(0,7+1,0)/2</t>
  </si>
  <si>
    <t>6,825*(0,45+0,8)/2*(0,9+1,2)/2</t>
  </si>
  <si>
    <t>26,075*(0,45+0,8)/2*(1,2+1,5)/2</t>
  </si>
  <si>
    <t>583441990</t>
  </si>
  <si>
    <t>štěrkodrť frakce  0-63</t>
  </si>
  <si>
    <t>221590930</t>
  </si>
  <si>
    <t>218,229*1,89</t>
  </si>
  <si>
    <t>1338124922</t>
  </si>
  <si>
    <t>1,05*0,25</t>
  </si>
  <si>
    <t>26,775*0,45</t>
  </si>
  <si>
    <t>1,75*0,65</t>
  </si>
  <si>
    <t>18,55*0,85</t>
  </si>
  <si>
    <t>2,1*1,15</t>
  </si>
  <si>
    <t>124,075*1,65</t>
  </si>
  <si>
    <t>0,7*0,85</t>
  </si>
  <si>
    <t>1,05*1,15</t>
  </si>
  <si>
    <t>71,75*1,65</t>
  </si>
  <si>
    <t>2,975*0,25</t>
  </si>
  <si>
    <t>1,05*0,45</t>
  </si>
  <si>
    <t>7,875*0,85</t>
  </si>
  <si>
    <t>6,825*1,15</t>
  </si>
  <si>
    <t>26,075*1,65</t>
  </si>
  <si>
    <t>435548551</t>
  </si>
  <si>
    <t>292,6*(0,3+0,45)/2*0,05</t>
  </si>
  <si>
    <t>292,6*(0,25+0,3)/2*0,25</t>
  </si>
  <si>
    <t>-148169770</t>
  </si>
  <si>
    <t>292,6*1,7</t>
  </si>
  <si>
    <t>-249377750</t>
  </si>
  <si>
    <t>497,42*1,1</t>
  </si>
  <si>
    <t>-659786999</t>
  </si>
  <si>
    <t>292,6*0,25*0,1</t>
  </si>
  <si>
    <t>212755218</t>
  </si>
  <si>
    <t>Trativody z drenážních trubek plastových flexibilních D 200 mm bez lože</t>
  </si>
  <si>
    <t>432465212</t>
  </si>
  <si>
    <t>174,3+73,5+44,8</t>
  </si>
  <si>
    <t>339921151</t>
  </si>
  <si>
    <t>Osazování betonových palisád do betonového základu do betonu C20/25 XF3 v řadě výšky prvku přes 0,5 do 1 m</t>
  </si>
  <si>
    <t>-1353768173</t>
  </si>
  <si>
    <t>0,525*2</t>
  </si>
  <si>
    <t>0,525*3</t>
  </si>
  <si>
    <t>1,4*1</t>
  </si>
  <si>
    <t>0,525*1</t>
  </si>
  <si>
    <t>0,7*1</t>
  </si>
  <si>
    <t>0,875*4</t>
  </si>
  <si>
    <t>1,05*15</t>
  </si>
  <si>
    <t>1,925*1</t>
  </si>
  <si>
    <t>2,975*1</t>
  </si>
  <si>
    <t>1,225*1</t>
  </si>
  <si>
    <t>592284121</t>
  </si>
  <si>
    <t>palisáda betonová přírodní, šířka 175 mm, průměr 200 mm, výška 600 mm</t>
  </si>
  <si>
    <t>2140030812</t>
  </si>
  <si>
    <t>3*2*1,01</t>
  </si>
  <si>
    <t>3*3*1,01</t>
  </si>
  <si>
    <t>8*1*1,01</t>
  </si>
  <si>
    <t>592284131</t>
  </si>
  <si>
    <t>palisáda betonová přírodní, šířka 175 mm, průměr 200 mm, výška 800 mm</t>
  </si>
  <si>
    <t>-1115954238</t>
  </si>
  <si>
    <t>3*1*1,01</t>
  </si>
  <si>
    <t>4*1*1,01</t>
  </si>
  <si>
    <t>5*4*1,01</t>
  </si>
  <si>
    <t>6*15*1,01</t>
  </si>
  <si>
    <t>11*1*1,01</t>
  </si>
  <si>
    <t>17*1*1,01</t>
  </si>
  <si>
    <t>592284141</t>
  </si>
  <si>
    <t>palisáda betonová přírodní, šířka 175 mm, průměr 200 mm, výška 1000 mm</t>
  </si>
  <si>
    <t>1674742781</t>
  </si>
  <si>
    <t>7*1*1,01</t>
  </si>
  <si>
    <t>339921153</t>
  </si>
  <si>
    <t>Osazování betonových palisád do betonového základu z betonu C20/25 XF3  v řadě výšky prvku přes 1 do 1,5 m</t>
  </si>
  <si>
    <t>-2113249864</t>
  </si>
  <si>
    <t>0,525*6</t>
  </si>
  <si>
    <t>0,875*2</t>
  </si>
  <si>
    <t>1,05*11</t>
  </si>
  <si>
    <t>2,1*1</t>
  </si>
  <si>
    <t>0,875*1</t>
  </si>
  <si>
    <t>1,05*1</t>
  </si>
  <si>
    <t>1,75*1</t>
  </si>
  <si>
    <t>0,525*4</t>
  </si>
  <si>
    <t>0,7*2</t>
  </si>
  <si>
    <t>592284151</t>
  </si>
  <si>
    <t>palisáda betonová přírodní, šířka 175 mm, průměr 200 mm, výška 1200 mm</t>
  </si>
  <si>
    <t>808907247</t>
  </si>
  <si>
    <t>3*6*1,01</t>
  </si>
  <si>
    <t>5*2*1,01</t>
  </si>
  <si>
    <t>6*11*1,01</t>
  </si>
  <si>
    <t>12*1*1,01</t>
  </si>
  <si>
    <t>5*1*1,01</t>
  </si>
  <si>
    <t>6*1*1,01</t>
  </si>
  <si>
    <t>10*1*1,01</t>
  </si>
  <si>
    <t>592284161</t>
  </si>
  <si>
    <t>palisáda betonová přírodní, armovaná, šířka 175 mm, průměr 200 mm, výška 1500 mm</t>
  </si>
  <si>
    <t>1136109968</t>
  </si>
  <si>
    <t>3*4*1,01</t>
  </si>
  <si>
    <t>4*2*1,01</t>
  </si>
  <si>
    <t>339921154</t>
  </si>
  <si>
    <t>Osazování betonových palisád do betonového základu z betonu C20/25 XF3 v řadě výšky prvku přes 1,5 m</t>
  </si>
  <si>
    <t>-1933253292</t>
  </si>
  <si>
    <t>0,525*8</t>
  </si>
  <si>
    <t>1,05*52</t>
  </si>
  <si>
    <t>1,225*50</t>
  </si>
  <si>
    <t>4,025*1</t>
  </si>
  <si>
    <t>0,875*18</t>
  </si>
  <si>
    <t>1,05*45</t>
  </si>
  <si>
    <t>1,575*2</t>
  </si>
  <si>
    <t>0,35*1</t>
  </si>
  <si>
    <t>0,7*6</t>
  </si>
  <si>
    <t>0,875*5</t>
  </si>
  <si>
    <t>1,05*7</t>
  </si>
  <si>
    <t>1,225*2</t>
  </si>
  <si>
    <t>5,775*1</t>
  </si>
  <si>
    <t>592284171</t>
  </si>
  <si>
    <t>palisáda betonová přírodní, armovaná, šířka 175 mm, průměr 200 mm, výška 2000 mm</t>
  </si>
  <si>
    <t>-1513264950</t>
  </si>
  <si>
    <t>3*8*1,01</t>
  </si>
  <si>
    <t>6*52*1,01</t>
  </si>
  <si>
    <t>7*50*1,01</t>
  </si>
  <si>
    <t>23*1*1,01</t>
  </si>
  <si>
    <t>5*18*1,01</t>
  </si>
  <si>
    <t>6*45*1,01</t>
  </si>
  <si>
    <t>9*2*1,01</t>
  </si>
  <si>
    <t>2*1*1,01</t>
  </si>
  <si>
    <t>4*6*1,01</t>
  </si>
  <si>
    <t>5*5*1,01</t>
  </si>
  <si>
    <t>6*7*1,01</t>
  </si>
  <si>
    <t>7*2*1,01</t>
  </si>
  <si>
    <t>33*1*1,01</t>
  </si>
  <si>
    <t>1018577347</t>
  </si>
  <si>
    <t>-714845166</t>
  </si>
  <si>
    <t>1,06+0,55+0,69</t>
  </si>
  <si>
    <t>569711111</t>
  </si>
  <si>
    <t>Zpevnění krajnic kamenivem drceným tl 50 mm</t>
  </si>
  <si>
    <t>2081535170</t>
  </si>
  <si>
    <t>"vršek zásypu na textilii"</t>
  </si>
  <si>
    <t>174,3*0,8</t>
  </si>
  <si>
    <t>73,5*0,8</t>
  </si>
  <si>
    <t>44,8*0,8</t>
  </si>
  <si>
    <t>919726122</t>
  </si>
  <si>
    <t>Geotextilie pro ochranu, separaci a filtraci netkaná měrná hmotnost do 300 g/m2</t>
  </si>
  <si>
    <t>-1277113012</t>
  </si>
  <si>
    <t>"vršek zásypu"</t>
  </si>
  <si>
    <t>998152111</t>
  </si>
  <si>
    <t>Přesun hmot pro montované zdi a valy v do 12 m</t>
  </si>
  <si>
    <t>554751858</t>
  </si>
  <si>
    <t>PSV</t>
  </si>
  <si>
    <t>Práce a dodávky PSV</t>
  </si>
  <si>
    <t>711</t>
  </si>
  <si>
    <t>Izolace proti vodě, vlhkosti a plynům</t>
  </si>
  <si>
    <t>711161306</t>
  </si>
  <si>
    <t>Izolace proti zemní vlhkosti stěn foliemi nopovými pro běžné podmínky tl. 0,5 mm šířky 1,0 m</t>
  </si>
  <si>
    <t>-1131953355</t>
  </si>
  <si>
    <t>1,05*0,85</t>
  </si>
  <si>
    <t>26,775*0,95</t>
  </si>
  <si>
    <t>1,75*1,15</t>
  </si>
  <si>
    <t>18,55*1,25</t>
  </si>
  <si>
    <t>2,1*1,45</t>
  </si>
  <si>
    <t>124,075*1,75</t>
  </si>
  <si>
    <t>0,7*1,25</t>
  </si>
  <si>
    <t>1,05*1,45</t>
  </si>
  <si>
    <t>71,75*1,75</t>
  </si>
  <si>
    <t>2,975*0,85</t>
  </si>
  <si>
    <t>1,05*0,95</t>
  </si>
  <si>
    <t>7,875*1,25</t>
  </si>
  <si>
    <t>6,825*1,45</t>
  </si>
  <si>
    <t>26,075*1,75</t>
  </si>
  <si>
    <t>998711101</t>
  </si>
  <si>
    <t>Přesun hmot tonážní pro izolace proti vodě, vlhkosti a plynům v objektech výšky do 6 m</t>
  </si>
  <si>
    <t>-426013666</t>
  </si>
  <si>
    <t>CITY042-15 - DIO - dopravně inženýrské opatření</t>
  </si>
  <si>
    <t>113106241</t>
  </si>
  <si>
    <t>Rozebrání vozovek ze silničních dílců</t>
  </si>
  <si>
    <t>1003293501</t>
  </si>
  <si>
    <t>15,0*1,0*4</t>
  </si>
  <si>
    <t>898339257</t>
  </si>
  <si>
    <t>0,05*38</t>
  </si>
  <si>
    <t>-2071176520</t>
  </si>
  <si>
    <t>-312563759</t>
  </si>
  <si>
    <t>524088513</t>
  </si>
  <si>
    <t>1,9*10</t>
  </si>
  <si>
    <t>227168080</t>
  </si>
  <si>
    <t>1,9*1,8</t>
  </si>
  <si>
    <t>584121111</t>
  </si>
  <si>
    <t>Osazení silničních dílců z ŽB do lože z kameniva těženého tl 40 mm</t>
  </si>
  <si>
    <t>-1544616260</t>
  </si>
  <si>
    <t>"zastávky"</t>
  </si>
  <si>
    <t>15,0*1,0</t>
  </si>
  <si>
    <t>15,0*1,0*2</t>
  </si>
  <si>
    <t>593812340</t>
  </si>
  <si>
    <t>panel silniční IZD 134/10 300x100x18 cm</t>
  </si>
  <si>
    <t>-1303799925</t>
  </si>
  <si>
    <t>911381122</t>
  </si>
  <si>
    <t>Silniční svodidlo betonové jednostranné průběžné délky 4 m výšky 0,8 m</t>
  </si>
  <si>
    <t>-279589179</t>
  </si>
  <si>
    <t>911381822</t>
  </si>
  <si>
    <t>Odstranění silničního betonového svodidla délky 4 m výšky 0,8 m</t>
  </si>
  <si>
    <t>1142949138</t>
  </si>
  <si>
    <t>913111115</t>
  </si>
  <si>
    <t>Montáž a demontáž dočasné dopravní značky samostatné základní</t>
  </si>
  <si>
    <t>1420994854</t>
  </si>
  <si>
    <t>"značka E13 1-9 etapa""</t>
  </si>
  <si>
    <t>3+1+2+5+8+4+5+8+2</t>
  </si>
  <si>
    <t>913111215</t>
  </si>
  <si>
    <t>Příplatek k dočasné dopravní značce samostatné základní za první a ZKD den použití</t>
  </si>
  <si>
    <t>1041974646</t>
  </si>
  <si>
    <t>"značka E13 1-8 etapa""</t>
  </si>
  <si>
    <t>8*365</t>
  </si>
  <si>
    <t>913121111</t>
  </si>
  <si>
    <t>Montáž a demontáž dočasné dopravní značky kompletní základní</t>
  </si>
  <si>
    <t>-917107612</t>
  </si>
  <si>
    <t>"značka B1 1-9 etapa""</t>
  </si>
  <si>
    <t>"značka IP4b,B24a,B24b 2etapa"</t>
  </si>
  <si>
    <t>1+1+1</t>
  </si>
  <si>
    <t>"značka IP 10a 1-9 etapa"</t>
  </si>
  <si>
    <t>2+3+6+2+1+7+1</t>
  </si>
  <si>
    <t>"značka Is11b 1-8 etapa"</t>
  </si>
  <si>
    <t>13+2+4+2+1+2+3+4</t>
  </si>
  <si>
    <t>"značka IJ4a 1-9etapa"</t>
  </si>
  <si>
    <t>4+3+1+2+1</t>
  </si>
  <si>
    <t>"značka IJ 4c 1-9 etapa"</t>
  </si>
  <si>
    <t>"značka B 28 -1-9 etapa"</t>
  </si>
  <si>
    <t>85+7+4</t>
  </si>
  <si>
    <t>"značka C2,4 9.etapa"</t>
  </si>
  <si>
    <t>"značka B26 9 etapa"</t>
  </si>
  <si>
    <t>"značka A15 9-11 etapa"</t>
  </si>
  <si>
    <t>2+4+8</t>
  </si>
  <si>
    <t>"značka A10 9-11 etapa"</t>
  </si>
  <si>
    <t>"značka B 20a 9-10 etapa"</t>
  </si>
  <si>
    <t>2+4</t>
  </si>
  <si>
    <t>"začka B20a 11 etapa"</t>
  </si>
  <si>
    <t>6+6+6+6</t>
  </si>
  <si>
    <t>"značka B 26 10-11 etapa"</t>
  </si>
  <si>
    <t>4+8</t>
  </si>
  <si>
    <t>"značka C4b 10-11 etapa"</t>
  </si>
  <si>
    <t>"značka e3a 11 etapa"</t>
  </si>
  <si>
    <t>"značka B 21a11 etapa""</t>
  </si>
  <si>
    <t>913121112</t>
  </si>
  <si>
    <t>Montáž a demontáž dočasné dopravní značky kompletní zvětšené</t>
  </si>
  <si>
    <t>-261680164</t>
  </si>
  <si>
    <t>"montáž1-8 etapa"</t>
  </si>
  <si>
    <t>1+2+3+4+3+3+3+3</t>
  </si>
  <si>
    <t>"montáž 9-11etapa"</t>
  </si>
  <si>
    <t>3+2+2</t>
  </si>
  <si>
    <t>404442711</t>
  </si>
  <si>
    <t>značka svislá FeZn 1000 x 1500 mm IP22 - Změna místní úpravy - text Uzavírka u.Vrážská neprůjezná směr Černošice</t>
  </si>
  <si>
    <t>282044515</t>
  </si>
  <si>
    <t>404442712</t>
  </si>
  <si>
    <t>značka svislá FeZn 1000 x 1500 mm IP22 - Změna místní úpravy - text Uzavírka u.Vrážská v úseku Komenského-dr.Janského</t>
  </si>
  <si>
    <t>-169912815</t>
  </si>
  <si>
    <t>404442713</t>
  </si>
  <si>
    <t>značka svislá FeZn 1000 x 1500 mm IP22 - Změna místní úpravy - text Uzavírka u.Vrážská neprůjezdná v úseku dr.Janského-Střední</t>
  </si>
  <si>
    <t>639870581</t>
  </si>
  <si>
    <t>404442714</t>
  </si>
  <si>
    <t>značka svislá FeZn 1000 x 1500 mm IP22 - Změna místní úpravy - text Uzavírka u.Vrážská neprůjezdný úsek Fugnerova-V Rybníčkách</t>
  </si>
  <si>
    <t>934031290</t>
  </si>
  <si>
    <t>404442715</t>
  </si>
  <si>
    <t>značka svislá FeZn 1000 x 1500 mm IP22 - Změna místní úpravy - text Uzavírka u.Vrážská neprůjezdný úsek V Rybníčkách-Myslbekova</t>
  </si>
  <si>
    <t>1823544943</t>
  </si>
  <si>
    <t>404442716</t>
  </si>
  <si>
    <t>značka svislá FeZn 1000 x 1500 mm IP22 - Změna místní úpravy - text Uzavírka u.Vrážská neprůjezdný úsek Myslbekova-Tyršova</t>
  </si>
  <si>
    <t>-997848291</t>
  </si>
  <si>
    <t>404442717</t>
  </si>
  <si>
    <t>značka svislá FeZn 1000 x 1500 mm IP22 - Změna místní úpravy - text Uzavírka u.Vrážská neprůjezdný úsek Tyršova-Husova</t>
  </si>
  <si>
    <t>-1028459499</t>
  </si>
  <si>
    <t>404442718</t>
  </si>
  <si>
    <t>značka svislá FeZn 1000 x 1500 mm IP22 - Změna místní úpravy - text Uzavírka ul.Dobřichovická neprůjezdný úsek Husova-Slunečná</t>
  </si>
  <si>
    <t>1423460548</t>
  </si>
  <si>
    <t>404442719</t>
  </si>
  <si>
    <t>značka svislá FeZn 1000 x 1500 mm IP22 - Změna místní úpravy - text projíždíte stavbou rekonstrukce komunikace II/115</t>
  </si>
  <si>
    <t>1211407290</t>
  </si>
  <si>
    <t>913121211</t>
  </si>
  <si>
    <t>Příplatek k dočasné dopravní značce kompletní základní za první a ZKD den použití</t>
  </si>
  <si>
    <t>-1672848620</t>
  </si>
  <si>
    <t>"značka B1 1-8 etapa""</t>
  </si>
  <si>
    <t>"značka IP4b,B24a,B24b"</t>
  </si>
  <si>
    <t>3*60</t>
  </si>
  <si>
    <t>"značka IP 10a 1-8 etapa"</t>
  </si>
  <si>
    <t>7*365</t>
  </si>
  <si>
    <t>13*365</t>
  </si>
  <si>
    <t>"značka IJ4a 1-8etapa"</t>
  </si>
  <si>
    <t>5*365</t>
  </si>
  <si>
    <t>"značka IJ 4c 1-8 etapa"</t>
  </si>
  <si>
    <t>"značka B 28 -1-8 etapa"</t>
  </si>
  <si>
    <t>92*365</t>
  </si>
  <si>
    <t>6*30</t>
  </si>
  <si>
    <t>2*30</t>
  </si>
  <si>
    <t>2*165</t>
  </si>
  <si>
    <t>2*75</t>
  </si>
  <si>
    <t>6*90</t>
  </si>
  <si>
    <t>2*135</t>
  </si>
  <si>
    <t>2*90</t>
  </si>
  <si>
    <t>913121212</t>
  </si>
  <si>
    <t>Příplatek k dočasné dopravní značce kompletní zvětšené za první a ZKD den použití</t>
  </si>
  <si>
    <t>1106091868</t>
  </si>
  <si>
    <t>4*365</t>
  </si>
  <si>
    <t>2*365</t>
  </si>
  <si>
    <t>913211112</t>
  </si>
  <si>
    <t>Montáž a demontáž dočasné dopravní zábrany Z2 reflexní šířky 2,5 m</t>
  </si>
  <si>
    <t>-1246625914</t>
  </si>
  <si>
    <t>" Z2 - etapa 1-9"</t>
  </si>
  <si>
    <t>9+3+6+15+24+12+15+24+4</t>
  </si>
  <si>
    <t>913211212</t>
  </si>
  <si>
    <t>Příplatek k dočasné dopravní zábraně Z2 reflexní 2,5 m za první a ZKD den použití</t>
  </si>
  <si>
    <t>-1182592802</t>
  </si>
  <si>
    <t>" Z2 - etapa 1-8"</t>
  </si>
  <si>
    <t>24*365</t>
  </si>
  <si>
    <t>913221111</t>
  </si>
  <si>
    <t>Montáž a demontáž dočasné dopravní zábrany Z2 světelné šířky 1,5 m se 3 světly</t>
  </si>
  <si>
    <t>-1717511299</t>
  </si>
  <si>
    <t>"9 etapa"</t>
  </si>
  <si>
    <t>"10 etapa"</t>
  </si>
  <si>
    <t>"11 etapaů</t>
  </si>
  <si>
    <t>6+6+6+6+6+6+6+6</t>
  </si>
  <si>
    <t>913221211</t>
  </si>
  <si>
    <t>Příplatek k dočasné dopravní zábraně Z2 světelné šířky 1,5m se 3 světly za první a ZKD den použití</t>
  </si>
  <si>
    <t>970475184</t>
  </si>
  <si>
    <t>"9.etapa"</t>
  </si>
  <si>
    <t>6*45</t>
  </si>
  <si>
    <t>"11 etapa"</t>
  </si>
  <si>
    <t>913321111</t>
  </si>
  <si>
    <t>Montáž a demontáž dočasné dopravní směrové desky základní Z4</t>
  </si>
  <si>
    <t>-802906583</t>
  </si>
  <si>
    <t>16+16</t>
  </si>
  <si>
    <t>43+43+47+47</t>
  </si>
  <si>
    <t>" 11 etapa"</t>
  </si>
  <si>
    <t>47+47+42+42+50+50+27+27</t>
  </si>
  <si>
    <t>913321211</t>
  </si>
  <si>
    <t>Příplatek k dočasné směrové desce základní Z4 za první a ZKD den použití</t>
  </si>
  <si>
    <t>900228352</t>
  </si>
  <si>
    <t>16*30</t>
  </si>
  <si>
    <t>47*45</t>
  </si>
  <si>
    <t>50*90</t>
  </si>
  <si>
    <t>913331116</t>
  </si>
  <si>
    <t>Montáž a demontáž dočasného výstražného světla včetně akumulátoru</t>
  </si>
  <si>
    <t>2129672229</t>
  </si>
  <si>
    <t>913331216</t>
  </si>
  <si>
    <t>Příplatek k dočasnému výstražnému světlu včetně akumulátoru za první a ZKD den použití</t>
  </si>
  <si>
    <t>1752807954</t>
  </si>
  <si>
    <t>913411111</t>
  </si>
  <si>
    <t>Montáž a demontáž mobilní semaforové soupravy se 2 semafory</t>
  </si>
  <si>
    <t>-757587154</t>
  </si>
  <si>
    <t>"semafor"</t>
  </si>
  <si>
    <t>913411211</t>
  </si>
  <si>
    <t>Příplatek k dočasné mobilní semaforové soupravě se 2 semafory za první a ZKD den použití</t>
  </si>
  <si>
    <t>1498391767</t>
  </si>
  <si>
    <t>913911113</t>
  </si>
  <si>
    <t>Montáž a demontáž akumulátoru dočasného dopravního značení olověného 12 V/180 Ah</t>
  </si>
  <si>
    <t>1837943379</t>
  </si>
  <si>
    <t>"zábrana Z2"</t>
  </si>
  <si>
    <t>2+2</t>
  </si>
  <si>
    <t>2+2+2+2</t>
  </si>
  <si>
    <t>2+2+2+2+2+2+2+2</t>
  </si>
  <si>
    <t>913911122</t>
  </si>
  <si>
    <t>Montáž a demontáž dočasného zásobníku ocelového na akumulátor a řídící jednotku</t>
  </si>
  <si>
    <t>2137591846</t>
  </si>
  <si>
    <t>913911213</t>
  </si>
  <si>
    <t>Příplatek k dočasnému akumulátor 12V/180 Ah za první a ZKD den použití</t>
  </si>
  <si>
    <t>896149584</t>
  </si>
  <si>
    <t>1*30</t>
  </si>
  <si>
    <t>1*45</t>
  </si>
  <si>
    <t>1*90</t>
  </si>
  <si>
    <t>2*45</t>
  </si>
  <si>
    <t>913911222</t>
  </si>
  <si>
    <t>Příplatek k dočasnému ocelovému zásobníku na akumulátor za první a ZKD den použití</t>
  </si>
  <si>
    <t>1357129958</t>
  </si>
  <si>
    <t>-414771680</t>
  </si>
  <si>
    <t>404442901</t>
  </si>
  <si>
    <t xml:space="preserve">značka svislá FeZn 700 x 200 mm IS11b - Směrová tabule pro vyznačení objížďky s textem </t>
  </si>
  <si>
    <t>1137802645</t>
  </si>
  <si>
    <t>404441014</t>
  </si>
  <si>
    <t xml:space="preserve">značka svislá FeZn 700 mm B1 - Zákaz vjezdu všech vozidel </t>
  </si>
  <si>
    <t>-1508989012</t>
  </si>
  <si>
    <t>404443162</t>
  </si>
  <si>
    <t xml:space="preserve">značka svislá FeZn  500 X 300 mm E13 - 50 x 30 cm - Text </t>
  </si>
  <si>
    <t>-1166553360</t>
  </si>
  <si>
    <t>404443179</t>
  </si>
  <si>
    <t>značka svislá FeZn  500 X 300 mm E9 - 50 x 50 cm -  Druh vozidla</t>
  </si>
  <si>
    <t>665972840</t>
  </si>
  <si>
    <t>404442374</t>
  </si>
  <si>
    <t xml:space="preserve">značka svislá FeZn 500 x 700 mm - IP10a - Slepá ulice </t>
  </si>
  <si>
    <t>-413344621</t>
  </si>
  <si>
    <t>404443177</t>
  </si>
  <si>
    <t>značka svislá FeZn  500 X 300 mm E3a- Délka úseku</t>
  </si>
  <si>
    <t>-222007304</t>
  </si>
  <si>
    <t>914111121</t>
  </si>
  <si>
    <t>Montáž svislé dopravní značky do velikosti 2 m2 objímkami na sloupek nebo konzolu</t>
  </si>
  <si>
    <t>-1056252993</t>
  </si>
  <si>
    <t>"objízné trasy"</t>
  </si>
  <si>
    <t>7+6</t>
  </si>
  <si>
    <t>404442702</t>
  </si>
  <si>
    <t>značka svislá FeZn 1000 x 1500 mm IP22 - Změna místní úpravy - text SILNICE II/115 V ČERNOŠICÍCH UZAVŘENA</t>
  </si>
  <si>
    <t>1770719352</t>
  </si>
  <si>
    <t>404442703</t>
  </si>
  <si>
    <t>značka svislá FeZn 1000 x 1500 mm IP22 - Změna místní úpravy - text SILNICE II/115 V ČERNOŠICÍCH UZAVŘENA PRO VOZIDLA NAD 3,5T</t>
  </si>
  <si>
    <t>-1700285441</t>
  </si>
  <si>
    <t>1596516685</t>
  </si>
  <si>
    <t>1245448690</t>
  </si>
  <si>
    <t>-1516447159</t>
  </si>
  <si>
    <t>-1959707531</t>
  </si>
  <si>
    <t>-1524046112</t>
  </si>
  <si>
    <t>1014475101</t>
  </si>
  <si>
    <t>-1630423082</t>
  </si>
  <si>
    <t>1225218993</t>
  </si>
  <si>
    <t>0,24*2</t>
  </si>
  <si>
    <t>-1606486855</t>
  </si>
  <si>
    <t>-1482768009</t>
  </si>
  <si>
    <t>3,116*19</t>
  </si>
  <si>
    <t>1379796909</t>
  </si>
  <si>
    <t>"panely"</t>
  </si>
  <si>
    <t>6,12</t>
  </si>
  <si>
    <t>"svodidlo bet"</t>
  </si>
  <si>
    <t>4,904</t>
  </si>
  <si>
    <t>842984068</t>
  </si>
  <si>
    <t>11,024*19</t>
  </si>
  <si>
    <t>1385114759</t>
  </si>
  <si>
    <t>454736211</t>
  </si>
  <si>
    <t>CITY042-16 - Vedlejší rozpočtové náklady</t>
  </si>
  <si>
    <t>Spoluúčast města Černošice na Vedlejší rozpočtové náklady je stanovena na 3,05 % z celkové ceny Vedlejších rozpočtových nákladů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</si>
  <si>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</si>
  <si>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</si>
  <si>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</si>
  <si>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</si>
  <si>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</si>
  <si>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</si>
  <si>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</si>
  <si>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011503010</t>
  </si>
  <si>
    <t xml:space="preserve">Stavební průzkum , vytyčení trasy inženýrských sítí </t>
  </si>
  <si>
    <t>Kč</t>
  </si>
  <si>
    <t>1024</t>
  </si>
  <si>
    <t>-107822088</t>
  </si>
  <si>
    <t>011514010</t>
  </si>
  <si>
    <t>Stavebně-statický průzkum - pasportizace objektů a staveb v trase stavby</t>
  </si>
  <si>
    <t>-33958396</t>
  </si>
  <si>
    <t>011514020</t>
  </si>
  <si>
    <t>Stavebně-statický průzkum - pasportizace Kamenného mostu v ulici Slunečná</t>
  </si>
  <si>
    <t>655464259</t>
  </si>
  <si>
    <t>011514030</t>
  </si>
  <si>
    <t>Stavebně-statický průzkum - pasportizace objektů a staveb na objízdné trase ve městě</t>
  </si>
  <si>
    <t>1258888363</t>
  </si>
  <si>
    <t>012103000</t>
  </si>
  <si>
    <t>Geodetické práce před výstavbou</t>
  </si>
  <si>
    <t>-1919629894</t>
  </si>
  <si>
    <t>012203000</t>
  </si>
  <si>
    <t>Geodetické práce při provádění stavby</t>
  </si>
  <si>
    <t>1122972293</t>
  </si>
  <si>
    <t>012303000</t>
  </si>
  <si>
    <t>Geodetické práce po výstavbě</t>
  </si>
  <si>
    <t>-1427717736</t>
  </si>
  <si>
    <t>013254000</t>
  </si>
  <si>
    <t>Dokumentace skutečného provedení stavby</t>
  </si>
  <si>
    <t>420209675</t>
  </si>
  <si>
    <t>VRN3</t>
  </si>
  <si>
    <t>Zařízení staveniště</t>
  </si>
  <si>
    <t>032002005</t>
  </si>
  <si>
    <t>Zřízení zařízení staveniště</t>
  </si>
  <si>
    <t>1128628368</t>
  </si>
  <si>
    <t>034503000</t>
  </si>
  <si>
    <t>Informační tabule na staveništi</t>
  </si>
  <si>
    <t>-1235710714</t>
  </si>
  <si>
    <t>039002000</t>
  </si>
  <si>
    <t>Zrušení zařízení staveniště</t>
  </si>
  <si>
    <t>1731044380</t>
  </si>
  <si>
    <t>VRN4</t>
  </si>
  <si>
    <t>Inženýrská činnost</t>
  </si>
  <si>
    <t>043114010</t>
  </si>
  <si>
    <t>Statické zátěžové zkoušky pro zjištění únosnosti podloží</t>
  </si>
  <si>
    <t>-2008740328</t>
  </si>
  <si>
    <t>044002001</t>
  </si>
  <si>
    <t xml:space="preserve">Revize a zkoušky </t>
  </si>
  <si>
    <t>1385459156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</si>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</sst>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0D75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B27B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BFB1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E119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65F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7370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A27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FEB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0DE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EEBE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D946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A9AC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807C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A85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CCD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7998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AF57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>
      <pane ySplit="1" topLeftCell="A51" activePane="bottomLeft" state="frozen"/>
      <selection pane="bottomLeft" activeCell="AG58" sqref="AG58:AM5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73" t="s">
        <v>0</v>
      </c>
      <c r="B1" s="274"/>
      <c r="C1" s="274"/>
      <c r="D1" s="275" t="s">
        <v>1</v>
      </c>
      <c r="E1" s="274"/>
      <c r="F1" s="274"/>
      <c r="G1" s="274"/>
      <c r="H1" s="274"/>
      <c r="I1" s="274"/>
      <c r="J1" s="274"/>
      <c r="K1" s="276" t="s">
        <v>5879</v>
      </c>
      <c r="L1" s="276"/>
      <c r="M1" s="276"/>
      <c r="N1" s="276"/>
      <c r="O1" s="276"/>
      <c r="P1" s="276"/>
      <c r="Q1" s="276"/>
      <c r="R1" s="276"/>
      <c r="S1" s="276"/>
      <c r="T1" s="274"/>
      <c r="U1" s="274"/>
      <c r="V1" s="274"/>
      <c r="W1" s="276" t="s">
        <v>5880</v>
      </c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68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385" t="s">
        <v>14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23"/>
      <c r="AQ5" s="25"/>
      <c r="BE5" s="382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87" t="s">
        <v>17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23"/>
      <c r="AQ6" s="25"/>
      <c r="BE6" s="362"/>
      <c r="BS6" s="18" t="s">
        <v>6</v>
      </c>
    </row>
    <row r="7" spans="1:74" ht="14.45" customHeight="1" x14ac:dyDescent="0.3">
      <c r="B7" s="22"/>
      <c r="C7" s="23"/>
      <c r="D7" s="31" t="s">
        <v>18</v>
      </c>
      <c r="E7" s="23"/>
      <c r="F7" s="23"/>
      <c r="G7" s="23"/>
      <c r="H7" s="23"/>
      <c r="I7" s="23"/>
      <c r="J7" s="23"/>
      <c r="K7" s="29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20</v>
      </c>
      <c r="AL7" s="23"/>
      <c r="AM7" s="23"/>
      <c r="AN7" s="29" t="s">
        <v>19</v>
      </c>
      <c r="AO7" s="23"/>
      <c r="AP7" s="23"/>
      <c r="AQ7" s="25"/>
      <c r="BE7" s="362"/>
      <c r="BS7" s="18" t="s">
        <v>6</v>
      </c>
    </row>
    <row r="8" spans="1:74" ht="14.45" customHeight="1" x14ac:dyDescent="0.3">
      <c r="B8" s="22"/>
      <c r="C8" s="23"/>
      <c r="D8" s="31" t="s">
        <v>21</v>
      </c>
      <c r="E8" s="23"/>
      <c r="F8" s="23"/>
      <c r="G8" s="23"/>
      <c r="H8" s="23"/>
      <c r="I8" s="23"/>
      <c r="J8" s="23"/>
      <c r="K8" s="29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23</v>
      </c>
      <c r="AL8" s="23"/>
      <c r="AM8" s="23"/>
      <c r="AN8" s="32" t="s">
        <v>24</v>
      </c>
      <c r="AO8" s="23"/>
      <c r="AP8" s="23"/>
      <c r="AQ8" s="25"/>
      <c r="BE8" s="362"/>
      <c r="BS8" s="18" t="s">
        <v>6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2"/>
      <c r="BS9" s="18" t="s">
        <v>6</v>
      </c>
    </row>
    <row r="10" spans="1:74" ht="14.45" customHeight="1" x14ac:dyDescent="0.3">
      <c r="B10" s="22"/>
      <c r="C10" s="23"/>
      <c r="D10" s="31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26</v>
      </c>
      <c r="AL10" s="23"/>
      <c r="AM10" s="23"/>
      <c r="AN10" s="29" t="s">
        <v>27</v>
      </c>
      <c r="AO10" s="23"/>
      <c r="AP10" s="23"/>
      <c r="AQ10" s="25"/>
      <c r="BE10" s="362"/>
      <c r="BS10" s="18" t="s">
        <v>6</v>
      </c>
    </row>
    <row r="11" spans="1:74" ht="18.399999999999999" customHeight="1" x14ac:dyDescent="0.3">
      <c r="B11" s="22"/>
      <c r="C11" s="23"/>
      <c r="D11" s="23"/>
      <c r="E11" s="29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29</v>
      </c>
      <c r="AL11" s="23"/>
      <c r="AM11" s="23"/>
      <c r="AN11" s="29" t="s">
        <v>19</v>
      </c>
      <c r="AO11" s="23"/>
      <c r="AP11" s="23"/>
      <c r="AQ11" s="25"/>
      <c r="BE11" s="362"/>
      <c r="BS11" s="18" t="s">
        <v>6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2"/>
      <c r="BS12" s="18" t="s">
        <v>6</v>
      </c>
    </row>
    <row r="13" spans="1:74" ht="14.45" customHeight="1" x14ac:dyDescent="0.3">
      <c r="B13" s="22"/>
      <c r="C13" s="23"/>
      <c r="D13" s="31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26</v>
      </c>
      <c r="AL13" s="23"/>
      <c r="AM13" s="23"/>
      <c r="AN13" s="33" t="s">
        <v>31</v>
      </c>
      <c r="AO13" s="23"/>
      <c r="AP13" s="23"/>
      <c r="AQ13" s="25"/>
      <c r="BE13" s="362"/>
      <c r="BS13" s="18" t="s">
        <v>6</v>
      </c>
    </row>
    <row r="14" spans="1:74" ht="15" x14ac:dyDescent="0.3">
      <c r="B14" s="22"/>
      <c r="C14" s="23"/>
      <c r="D14" s="23"/>
      <c r="E14" s="388" t="s">
        <v>31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1" t="s">
        <v>29</v>
      </c>
      <c r="AL14" s="23"/>
      <c r="AM14" s="23"/>
      <c r="AN14" s="33" t="s">
        <v>31</v>
      </c>
      <c r="AO14" s="23"/>
      <c r="AP14" s="23"/>
      <c r="AQ14" s="25"/>
      <c r="BE14" s="362"/>
      <c r="BS14" s="18" t="s">
        <v>6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2"/>
      <c r="BS15" s="18" t="s">
        <v>4</v>
      </c>
    </row>
    <row r="16" spans="1:74" ht="14.45" customHeight="1" x14ac:dyDescent="0.3">
      <c r="B16" s="22"/>
      <c r="C16" s="23"/>
      <c r="D16" s="31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26</v>
      </c>
      <c r="AL16" s="23"/>
      <c r="AM16" s="23"/>
      <c r="AN16" s="29" t="s">
        <v>33</v>
      </c>
      <c r="AO16" s="23"/>
      <c r="AP16" s="23"/>
      <c r="AQ16" s="25"/>
      <c r="BE16" s="362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29</v>
      </c>
      <c r="AL17" s="23"/>
      <c r="AM17" s="23"/>
      <c r="AN17" s="29" t="s">
        <v>19</v>
      </c>
      <c r="AO17" s="23"/>
      <c r="AP17" s="23"/>
      <c r="AQ17" s="25"/>
      <c r="BE17" s="362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2"/>
      <c r="BS18" s="18" t="s">
        <v>6</v>
      </c>
    </row>
    <row r="19" spans="2:71" ht="14.45" customHeight="1" x14ac:dyDescent="0.3">
      <c r="B19" s="22"/>
      <c r="C19" s="23"/>
      <c r="D19" s="31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2"/>
      <c r="BS19" s="18" t="s">
        <v>6</v>
      </c>
    </row>
    <row r="20" spans="2:71" ht="22.5" customHeight="1" x14ac:dyDescent="0.3">
      <c r="B20" s="22"/>
      <c r="C20" s="23"/>
      <c r="D20" s="23"/>
      <c r="E20" s="389" t="s">
        <v>19</v>
      </c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23"/>
      <c r="AP20" s="23"/>
      <c r="AQ20" s="25"/>
      <c r="BE20" s="362"/>
      <c r="BS20" s="18" t="s">
        <v>35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2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2"/>
    </row>
    <row r="23" spans="2:71" s="1" customFormat="1" ht="25.9" customHeight="1" x14ac:dyDescent="0.3">
      <c r="B23" s="35"/>
      <c r="C23" s="36"/>
      <c r="D23" s="37" t="s">
        <v>37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0">
        <f>ROUND(AG51,2)</f>
        <v>0</v>
      </c>
      <c r="AL23" s="391"/>
      <c r="AM23" s="391"/>
      <c r="AN23" s="391"/>
      <c r="AO23" s="391"/>
      <c r="AP23" s="36"/>
      <c r="AQ23" s="39"/>
      <c r="BE23" s="383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83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92" t="s">
        <v>38</v>
      </c>
      <c r="M25" s="377"/>
      <c r="N25" s="377"/>
      <c r="O25" s="377"/>
      <c r="P25" s="36"/>
      <c r="Q25" s="36"/>
      <c r="R25" s="36"/>
      <c r="S25" s="36"/>
      <c r="T25" s="36"/>
      <c r="U25" s="36"/>
      <c r="V25" s="36"/>
      <c r="W25" s="392" t="s">
        <v>39</v>
      </c>
      <c r="X25" s="377"/>
      <c r="Y25" s="377"/>
      <c r="Z25" s="377"/>
      <c r="AA25" s="377"/>
      <c r="AB25" s="377"/>
      <c r="AC25" s="377"/>
      <c r="AD25" s="377"/>
      <c r="AE25" s="377"/>
      <c r="AF25" s="36"/>
      <c r="AG25" s="36"/>
      <c r="AH25" s="36"/>
      <c r="AI25" s="36"/>
      <c r="AJ25" s="36"/>
      <c r="AK25" s="392" t="s">
        <v>40</v>
      </c>
      <c r="AL25" s="377"/>
      <c r="AM25" s="377"/>
      <c r="AN25" s="377"/>
      <c r="AO25" s="377"/>
      <c r="AP25" s="36"/>
      <c r="AQ25" s="39"/>
      <c r="BE25" s="383"/>
    </row>
    <row r="26" spans="2:71" s="2" customFormat="1" ht="14.45" customHeight="1" x14ac:dyDescent="0.3">
      <c r="B26" s="41"/>
      <c r="C26" s="42"/>
      <c r="D26" s="43" t="s">
        <v>41</v>
      </c>
      <c r="E26" s="42"/>
      <c r="F26" s="43" t="s">
        <v>42</v>
      </c>
      <c r="G26" s="42"/>
      <c r="H26" s="42"/>
      <c r="I26" s="42"/>
      <c r="J26" s="42"/>
      <c r="K26" s="42"/>
      <c r="L26" s="393">
        <v>0.21</v>
      </c>
      <c r="M26" s="394"/>
      <c r="N26" s="394"/>
      <c r="O26" s="394"/>
      <c r="P26" s="42"/>
      <c r="Q26" s="42"/>
      <c r="R26" s="42"/>
      <c r="S26" s="42"/>
      <c r="T26" s="42"/>
      <c r="U26" s="42"/>
      <c r="V26" s="42"/>
      <c r="W26" s="395">
        <f>ROUND(AZ51,2)</f>
        <v>0</v>
      </c>
      <c r="X26" s="394"/>
      <c r="Y26" s="394"/>
      <c r="Z26" s="394"/>
      <c r="AA26" s="394"/>
      <c r="AB26" s="394"/>
      <c r="AC26" s="394"/>
      <c r="AD26" s="394"/>
      <c r="AE26" s="394"/>
      <c r="AF26" s="42"/>
      <c r="AG26" s="42"/>
      <c r="AH26" s="42"/>
      <c r="AI26" s="42"/>
      <c r="AJ26" s="42"/>
      <c r="AK26" s="395">
        <f>ROUND(AV51,2)</f>
        <v>0</v>
      </c>
      <c r="AL26" s="394"/>
      <c r="AM26" s="394"/>
      <c r="AN26" s="394"/>
      <c r="AO26" s="394"/>
      <c r="AP26" s="42"/>
      <c r="AQ26" s="44"/>
      <c r="BE26" s="384"/>
    </row>
    <row r="27" spans="2:71" s="2" customFormat="1" ht="14.45" customHeight="1" x14ac:dyDescent="0.3">
      <c r="B27" s="41"/>
      <c r="C27" s="42"/>
      <c r="D27" s="42"/>
      <c r="E27" s="42"/>
      <c r="F27" s="43" t="s">
        <v>43</v>
      </c>
      <c r="G27" s="42"/>
      <c r="H27" s="42"/>
      <c r="I27" s="42"/>
      <c r="J27" s="42"/>
      <c r="K27" s="42"/>
      <c r="L27" s="393">
        <v>0.15</v>
      </c>
      <c r="M27" s="394"/>
      <c r="N27" s="394"/>
      <c r="O27" s="394"/>
      <c r="P27" s="42"/>
      <c r="Q27" s="42"/>
      <c r="R27" s="42"/>
      <c r="S27" s="42"/>
      <c r="T27" s="42"/>
      <c r="U27" s="42"/>
      <c r="V27" s="42"/>
      <c r="W27" s="395">
        <f>ROUND(BA51,2)</f>
        <v>0</v>
      </c>
      <c r="X27" s="394"/>
      <c r="Y27" s="394"/>
      <c r="Z27" s="394"/>
      <c r="AA27" s="394"/>
      <c r="AB27" s="394"/>
      <c r="AC27" s="394"/>
      <c r="AD27" s="394"/>
      <c r="AE27" s="394"/>
      <c r="AF27" s="42"/>
      <c r="AG27" s="42"/>
      <c r="AH27" s="42"/>
      <c r="AI27" s="42"/>
      <c r="AJ27" s="42"/>
      <c r="AK27" s="395">
        <f>ROUND(AW51,2)</f>
        <v>0</v>
      </c>
      <c r="AL27" s="394"/>
      <c r="AM27" s="394"/>
      <c r="AN27" s="394"/>
      <c r="AO27" s="394"/>
      <c r="AP27" s="42"/>
      <c r="AQ27" s="44"/>
      <c r="BE27" s="384"/>
    </row>
    <row r="28" spans="2:71" s="2" customFormat="1" ht="14.45" hidden="1" customHeight="1" x14ac:dyDescent="0.3">
      <c r="B28" s="41"/>
      <c r="C28" s="42"/>
      <c r="D28" s="42"/>
      <c r="E28" s="42"/>
      <c r="F28" s="43" t="s">
        <v>44</v>
      </c>
      <c r="G28" s="42"/>
      <c r="H28" s="42"/>
      <c r="I28" s="42"/>
      <c r="J28" s="42"/>
      <c r="K28" s="42"/>
      <c r="L28" s="393">
        <v>0.21</v>
      </c>
      <c r="M28" s="394"/>
      <c r="N28" s="394"/>
      <c r="O28" s="394"/>
      <c r="P28" s="42"/>
      <c r="Q28" s="42"/>
      <c r="R28" s="42"/>
      <c r="S28" s="42"/>
      <c r="T28" s="42"/>
      <c r="U28" s="42"/>
      <c r="V28" s="42"/>
      <c r="W28" s="395">
        <f>ROUND(BB51,2)</f>
        <v>0</v>
      </c>
      <c r="X28" s="394"/>
      <c r="Y28" s="394"/>
      <c r="Z28" s="394"/>
      <c r="AA28" s="394"/>
      <c r="AB28" s="394"/>
      <c r="AC28" s="394"/>
      <c r="AD28" s="394"/>
      <c r="AE28" s="394"/>
      <c r="AF28" s="42"/>
      <c r="AG28" s="42"/>
      <c r="AH28" s="42"/>
      <c r="AI28" s="42"/>
      <c r="AJ28" s="42"/>
      <c r="AK28" s="395">
        <v>0</v>
      </c>
      <c r="AL28" s="394"/>
      <c r="AM28" s="394"/>
      <c r="AN28" s="394"/>
      <c r="AO28" s="394"/>
      <c r="AP28" s="42"/>
      <c r="AQ28" s="44"/>
      <c r="BE28" s="384"/>
    </row>
    <row r="29" spans="2:71" s="2" customFormat="1" ht="14.45" hidden="1" customHeight="1" x14ac:dyDescent="0.3">
      <c r="B29" s="41"/>
      <c r="C29" s="42"/>
      <c r="D29" s="42"/>
      <c r="E29" s="42"/>
      <c r="F29" s="43" t="s">
        <v>45</v>
      </c>
      <c r="G29" s="42"/>
      <c r="H29" s="42"/>
      <c r="I29" s="42"/>
      <c r="J29" s="42"/>
      <c r="K29" s="42"/>
      <c r="L29" s="393">
        <v>0.15</v>
      </c>
      <c r="M29" s="394"/>
      <c r="N29" s="394"/>
      <c r="O29" s="394"/>
      <c r="P29" s="42"/>
      <c r="Q29" s="42"/>
      <c r="R29" s="42"/>
      <c r="S29" s="42"/>
      <c r="T29" s="42"/>
      <c r="U29" s="42"/>
      <c r="V29" s="42"/>
      <c r="W29" s="395">
        <f>ROUND(BC51,2)</f>
        <v>0</v>
      </c>
      <c r="X29" s="394"/>
      <c r="Y29" s="394"/>
      <c r="Z29" s="394"/>
      <c r="AA29" s="394"/>
      <c r="AB29" s="394"/>
      <c r="AC29" s="394"/>
      <c r="AD29" s="394"/>
      <c r="AE29" s="394"/>
      <c r="AF29" s="42"/>
      <c r="AG29" s="42"/>
      <c r="AH29" s="42"/>
      <c r="AI29" s="42"/>
      <c r="AJ29" s="42"/>
      <c r="AK29" s="395">
        <v>0</v>
      </c>
      <c r="AL29" s="394"/>
      <c r="AM29" s="394"/>
      <c r="AN29" s="394"/>
      <c r="AO29" s="394"/>
      <c r="AP29" s="42"/>
      <c r="AQ29" s="44"/>
      <c r="BE29" s="384"/>
    </row>
    <row r="30" spans="2:71" s="2" customFormat="1" ht="14.45" hidden="1" customHeight="1" x14ac:dyDescent="0.3">
      <c r="B30" s="41"/>
      <c r="C30" s="42"/>
      <c r="D30" s="42"/>
      <c r="E30" s="42"/>
      <c r="F30" s="43" t="s">
        <v>46</v>
      </c>
      <c r="G30" s="42"/>
      <c r="H30" s="42"/>
      <c r="I30" s="42"/>
      <c r="J30" s="42"/>
      <c r="K30" s="42"/>
      <c r="L30" s="393">
        <v>0</v>
      </c>
      <c r="M30" s="394"/>
      <c r="N30" s="394"/>
      <c r="O30" s="394"/>
      <c r="P30" s="42"/>
      <c r="Q30" s="42"/>
      <c r="R30" s="42"/>
      <c r="S30" s="42"/>
      <c r="T30" s="42"/>
      <c r="U30" s="42"/>
      <c r="V30" s="42"/>
      <c r="W30" s="395">
        <f>ROUND(BD51,2)</f>
        <v>0</v>
      </c>
      <c r="X30" s="394"/>
      <c r="Y30" s="394"/>
      <c r="Z30" s="394"/>
      <c r="AA30" s="394"/>
      <c r="AB30" s="394"/>
      <c r="AC30" s="394"/>
      <c r="AD30" s="394"/>
      <c r="AE30" s="394"/>
      <c r="AF30" s="42"/>
      <c r="AG30" s="42"/>
      <c r="AH30" s="42"/>
      <c r="AI30" s="42"/>
      <c r="AJ30" s="42"/>
      <c r="AK30" s="395">
        <v>0</v>
      </c>
      <c r="AL30" s="394"/>
      <c r="AM30" s="394"/>
      <c r="AN30" s="394"/>
      <c r="AO30" s="394"/>
      <c r="AP30" s="42"/>
      <c r="AQ30" s="44"/>
      <c r="BE30" s="384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83"/>
    </row>
    <row r="32" spans="2:71" s="1" customFormat="1" ht="25.9" customHeight="1" x14ac:dyDescent="0.3">
      <c r="B32" s="35"/>
      <c r="C32" s="45"/>
      <c r="D32" s="46" t="s">
        <v>47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</v>
      </c>
      <c r="U32" s="47"/>
      <c r="V32" s="47"/>
      <c r="W32" s="47"/>
      <c r="X32" s="363" t="s">
        <v>49</v>
      </c>
      <c r="Y32" s="364"/>
      <c r="Z32" s="364"/>
      <c r="AA32" s="364"/>
      <c r="AB32" s="364"/>
      <c r="AC32" s="47"/>
      <c r="AD32" s="47"/>
      <c r="AE32" s="47"/>
      <c r="AF32" s="47"/>
      <c r="AG32" s="47"/>
      <c r="AH32" s="47"/>
      <c r="AI32" s="47"/>
      <c r="AJ32" s="47"/>
      <c r="AK32" s="365">
        <f>SUM(AK23:AK30)</f>
        <v>0</v>
      </c>
      <c r="AL32" s="364"/>
      <c r="AM32" s="364"/>
      <c r="AN32" s="364"/>
      <c r="AO32" s="366"/>
      <c r="AP32" s="45"/>
      <c r="AQ32" s="49"/>
      <c r="BE32" s="383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CITY042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67" t="str">
        <f>K6</f>
        <v>II/115 Černošice, rekonstrukce silnice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 x14ac:dyDescent="0.3">
      <c r="B44" s="35"/>
      <c r="C44" s="59" t="s">
        <v>21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Černošice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23</v>
      </c>
      <c r="AJ44" s="57"/>
      <c r="AK44" s="57"/>
      <c r="AL44" s="57"/>
      <c r="AM44" s="369" t="str">
        <f>IF(AN8= "","",AN8)</f>
        <v>1.3.2016</v>
      </c>
      <c r="AN44" s="370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 x14ac:dyDescent="0.3">
      <c r="B46" s="35"/>
      <c r="C46" s="59" t="s">
        <v>25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Středočeský kraj, Zborovská 11, Praha 5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32</v>
      </c>
      <c r="AJ46" s="57"/>
      <c r="AK46" s="57"/>
      <c r="AL46" s="57"/>
      <c r="AM46" s="371" t="str">
        <f>IF(E17="","",E17)</f>
        <v>AF-CityPlan s.r.o.,Magistrů 1275/13, 14000 Praha 4</v>
      </c>
      <c r="AN46" s="370"/>
      <c r="AO46" s="370"/>
      <c r="AP46" s="370"/>
      <c r="AQ46" s="57"/>
      <c r="AR46" s="55"/>
      <c r="AS46" s="372" t="s">
        <v>51</v>
      </c>
      <c r="AT46" s="373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35"/>
      <c r="C47" s="59" t="s">
        <v>30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74"/>
      <c r="AT47" s="375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76"/>
      <c r="AT48" s="377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 x14ac:dyDescent="0.3">
      <c r="B49" s="35"/>
      <c r="C49" s="378" t="s">
        <v>52</v>
      </c>
      <c r="D49" s="379"/>
      <c r="E49" s="379"/>
      <c r="F49" s="379"/>
      <c r="G49" s="379"/>
      <c r="H49" s="73"/>
      <c r="I49" s="380" t="s">
        <v>53</v>
      </c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81" t="s">
        <v>54</v>
      </c>
      <c r="AH49" s="379"/>
      <c r="AI49" s="379"/>
      <c r="AJ49" s="379"/>
      <c r="AK49" s="379"/>
      <c r="AL49" s="379"/>
      <c r="AM49" s="379"/>
      <c r="AN49" s="380" t="s">
        <v>55</v>
      </c>
      <c r="AO49" s="379"/>
      <c r="AP49" s="379"/>
      <c r="AQ49" s="74" t="s">
        <v>56</v>
      </c>
      <c r="AR49" s="55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2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60">
        <f>ROUND(SUM(AG52:AG67),2)</f>
        <v>0</v>
      </c>
      <c r="AH51" s="360"/>
      <c r="AI51" s="360"/>
      <c r="AJ51" s="360"/>
      <c r="AK51" s="360"/>
      <c r="AL51" s="360"/>
      <c r="AM51" s="360"/>
      <c r="AN51" s="361">
        <f t="shared" ref="AN51:AN67" si="0">SUM(AG51,AT51)</f>
        <v>0</v>
      </c>
      <c r="AO51" s="361"/>
      <c r="AP51" s="361"/>
      <c r="AQ51" s="83" t="s">
        <v>19</v>
      </c>
      <c r="AR51" s="65"/>
      <c r="AS51" s="84">
        <f>ROUND(SUM(AS52:AS67),2)</f>
        <v>0</v>
      </c>
      <c r="AT51" s="85">
        <f t="shared" ref="AT51:AT67" si="1">ROUND(SUM(AV51:AW51),2)</f>
        <v>0</v>
      </c>
      <c r="AU51" s="86">
        <f>ROUND(SUM(AU52:AU67),5)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ROUND(SUM(AZ52:AZ67),2)</f>
        <v>0</v>
      </c>
      <c r="BA51" s="85">
        <f>ROUND(SUM(BA52:BA67),2)</f>
        <v>0</v>
      </c>
      <c r="BB51" s="85">
        <f>ROUND(SUM(BB52:BB67),2)</f>
        <v>0</v>
      </c>
      <c r="BC51" s="85">
        <f>ROUND(SUM(BC52:BC67),2)</f>
        <v>0</v>
      </c>
      <c r="BD51" s="87">
        <f>ROUND(SUM(BD52:BD67),2)</f>
        <v>0</v>
      </c>
      <c r="BS51" s="88" t="s">
        <v>70</v>
      </c>
      <c r="BT51" s="88" t="s">
        <v>71</v>
      </c>
      <c r="BU51" s="89" t="s">
        <v>72</v>
      </c>
      <c r="BV51" s="88" t="s">
        <v>73</v>
      </c>
      <c r="BW51" s="88" t="s">
        <v>5</v>
      </c>
      <c r="BX51" s="88" t="s">
        <v>74</v>
      </c>
      <c r="CL51" s="88" t="s">
        <v>19</v>
      </c>
    </row>
    <row r="52" spans="1:91" s="5" customFormat="1" ht="37.5" customHeight="1" x14ac:dyDescent="0.3">
      <c r="A52" s="269" t="s">
        <v>5881</v>
      </c>
      <c r="B52" s="90"/>
      <c r="C52" s="91"/>
      <c r="D52" s="359" t="s">
        <v>75</v>
      </c>
      <c r="E52" s="358"/>
      <c r="F52" s="358"/>
      <c r="G52" s="358"/>
      <c r="H52" s="358"/>
      <c r="I52" s="92"/>
      <c r="J52" s="359" t="s">
        <v>76</v>
      </c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7">
        <f>'CITY042-01 - SO 001 - Pří...'!J27</f>
        <v>0</v>
      </c>
      <c r="AH52" s="358"/>
      <c r="AI52" s="358"/>
      <c r="AJ52" s="358"/>
      <c r="AK52" s="358"/>
      <c r="AL52" s="358"/>
      <c r="AM52" s="358"/>
      <c r="AN52" s="357">
        <f t="shared" si="0"/>
        <v>0</v>
      </c>
      <c r="AO52" s="358"/>
      <c r="AP52" s="358"/>
      <c r="AQ52" s="93" t="s">
        <v>77</v>
      </c>
      <c r="AR52" s="94"/>
      <c r="AS52" s="95">
        <v>0</v>
      </c>
      <c r="AT52" s="96">
        <f t="shared" si="1"/>
        <v>0</v>
      </c>
      <c r="AU52" s="97">
        <f>'CITY042-01 - SO 001 - Pří...'!P79</f>
        <v>0</v>
      </c>
      <c r="AV52" s="96">
        <f>'CITY042-01 - SO 001 - Pří...'!J30</f>
        <v>0</v>
      </c>
      <c r="AW52" s="96">
        <f>'CITY042-01 - SO 001 - Pří...'!J31</f>
        <v>0</v>
      </c>
      <c r="AX52" s="96">
        <f>'CITY042-01 - SO 001 - Pří...'!J32</f>
        <v>0</v>
      </c>
      <c r="AY52" s="96">
        <f>'CITY042-01 - SO 001 - Pří...'!J33</f>
        <v>0</v>
      </c>
      <c r="AZ52" s="96">
        <f>'CITY042-01 - SO 001 - Pří...'!F30</f>
        <v>0</v>
      </c>
      <c r="BA52" s="96">
        <f>'CITY042-01 - SO 001 - Pří...'!F31</f>
        <v>0</v>
      </c>
      <c r="BB52" s="96">
        <f>'CITY042-01 - SO 001 - Pří...'!F32</f>
        <v>0</v>
      </c>
      <c r="BC52" s="96">
        <f>'CITY042-01 - SO 001 - Pří...'!F33</f>
        <v>0</v>
      </c>
      <c r="BD52" s="98">
        <f>'CITY042-01 - SO 001 - Pří...'!F34</f>
        <v>0</v>
      </c>
      <c r="BT52" s="99" t="s">
        <v>78</v>
      </c>
      <c r="BV52" s="99" t="s">
        <v>73</v>
      </c>
      <c r="BW52" s="99" t="s">
        <v>79</v>
      </c>
      <c r="BX52" s="99" t="s">
        <v>5</v>
      </c>
      <c r="CL52" s="99" t="s">
        <v>80</v>
      </c>
      <c r="CM52" s="99" t="s">
        <v>81</v>
      </c>
    </row>
    <row r="53" spans="1:91" s="5" customFormat="1" ht="37.5" customHeight="1" x14ac:dyDescent="0.3">
      <c r="A53" s="269" t="s">
        <v>5881</v>
      </c>
      <c r="B53" s="90"/>
      <c r="C53" s="91"/>
      <c r="D53" s="359" t="s">
        <v>82</v>
      </c>
      <c r="E53" s="358"/>
      <c r="F53" s="358"/>
      <c r="G53" s="358"/>
      <c r="H53" s="358"/>
      <c r="I53" s="92"/>
      <c r="J53" s="359" t="s">
        <v>83</v>
      </c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7">
        <f>'CITY042-02 - SO 002 - Ods...'!J27</f>
        <v>0</v>
      </c>
      <c r="AH53" s="358"/>
      <c r="AI53" s="358"/>
      <c r="AJ53" s="358"/>
      <c r="AK53" s="358"/>
      <c r="AL53" s="358"/>
      <c r="AM53" s="358"/>
      <c r="AN53" s="357">
        <f t="shared" si="0"/>
        <v>0</v>
      </c>
      <c r="AO53" s="358"/>
      <c r="AP53" s="358"/>
      <c r="AQ53" s="93" t="s">
        <v>77</v>
      </c>
      <c r="AR53" s="94"/>
      <c r="AS53" s="95">
        <v>0</v>
      </c>
      <c r="AT53" s="96">
        <f t="shared" si="1"/>
        <v>0</v>
      </c>
      <c r="AU53" s="97">
        <f>'CITY042-02 - SO 002 - Ods...'!P79</f>
        <v>0</v>
      </c>
      <c r="AV53" s="96">
        <f>'CITY042-02 - SO 002 - Ods...'!J30</f>
        <v>0</v>
      </c>
      <c r="AW53" s="96">
        <f>'CITY042-02 - SO 002 - Ods...'!J31</f>
        <v>0</v>
      </c>
      <c r="AX53" s="96">
        <f>'CITY042-02 - SO 002 - Ods...'!J32</f>
        <v>0</v>
      </c>
      <c r="AY53" s="96">
        <f>'CITY042-02 - SO 002 - Ods...'!J33</f>
        <v>0</v>
      </c>
      <c r="AZ53" s="96">
        <f>'CITY042-02 - SO 002 - Ods...'!F30</f>
        <v>0</v>
      </c>
      <c r="BA53" s="96">
        <f>'CITY042-02 - SO 002 - Ods...'!F31</f>
        <v>0</v>
      </c>
      <c r="BB53" s="96">
        <f>'CITY042-02 - SO 002 - Ods...'!F32</f>
        <v>0</v>
      </c>
      <c r="BC53" s="96">
        <f>'CITY042-02 - SO 002 - Ods...'!F33</f>
        <v>0</v>
      </c>
      <c r="BD53" s="98">
        <f>'CITY042-02 - SO 002 - Ods...'!F34</f>
        <v>0</v>
      </c>
      <c r="BT53" s="99" t="s">
        <v>78</v>
      </c>
      <c r="BV53" s="99" t="s">
        <v>73</v>
      </c>
      <c r="BW53" s="99" t="s">
        <v>84</v>
      </c>
      <c r="BX53" s="99" t="s">
        <v>5</v>
      </c>
      <c r="CL53" s="99" t="s">
        <v>80</v>
      </c>
      <c r="CM53" s="99" t="s">
        <v>81</v>
      </c>
    </row>
    <row r="54" spans="1:91" s="5" customFormat="1" ht="53.25" customHeight="1" x14ac:dyDescent="0.3">
      <c r="A54" s="269" t="s">
        <v>5881</v>
      </c>
      <c r="B54" s="90"/>
      <c r="C54" s="91"/>
      <c r="D54" s="359" t="s">
        <v>85</v>
      </c>
      <c r="E54" s="358"/>
      <c r="F54" s="358"/>
      <c r="G54" s="358"/>
      <c r="H54" s="358"/>
      <c r="I54" s="92"/>
      <c r="J54" s="359" t="s">
        <v>86</v>
      </c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7">
        <f>'CITY042-03 - SO 101 - Rek...'!J27</f>
        <v>0</v>
      </c>
      <c r="AH54" s="358"/>
      <c r="AI54" s="358"/>
      <c r="AJ54" s="358"/>
      <c r="AK54" s="358"/>
      <c r="AL54" s="358"/>
      <c r="AM54" s="358"/>
      <c r="AN54" s="357">
        <f t="shared" si="0"/>
        <v>0</v>
      </c>
      <c r="AO54" s="358"/>
      <c r="AP54" s="358"/>
      <c r="AQ54" s="93" t="s">
        <v>77</v>
      </c>
      <c r="AR54" s="94"/>
      <c r="AS54" s="95">
        <v>0</v>
      </c>
      <c r="AT54" s="96">
        <f t="shared" si="1"/>
        <v>0</v>
      </c>
      <c r="AU54" s="97">
        <f>'CITY042-03 - SO 101 - Rek...'!P88</f>
        <v>0</v>
      </c>
      <c r="AV54" s="96">
        <f>'CITY042-03 - SO 101 - Rek...'!J30</f>
        <v>0</v>
      </c>
      <c r="AW54" s="96">
        <f>'CITY042-03 - SO 101 - Rek...'!J31</f>
        <v>0</v>
      </c>
      <c r="AX54" s="96">
        <f>'CITY042-03 - SO 101 - Rek...'!J32</f>
        <v>0</v>
      </c>
      <c r="AY54" s="96">
        <f>'CITY042-03 - SO 101 - Rek...'!J33</f>
        <v>0</v>
      </c>
      <c r="AZ54" s="96">
        <f>'CITY042-03 - SO 101 - Rek...'!F30</f>
        <v>0</v>
      </c>
      <c r="BA54" s="96">
        <f>'CITY042-03 - SO 101 - Rek...'!F31</f>
        <v>0</v>
      </c>
      <c r="BB54" s="96">
        <f>'CITY042-03 - SO 101 - Rek...'!F32</f>
        <v>0</v>
      </c>
      <c r="BC54" s="96">
        <f>'CITY042-03 - SO 101 - Rek...'!F33</f>
        <v>0</v>
      </c>
      <c r="BD54" s="98">
        <f>'CITY042-03 - SO 101 - Rek...'!F34</f>
        <v>0</v>
      </c>
      <c r="BT54" s="99" t="s">
        <v>78</v>
      </c>
      <c r="BV54" s="99" t="s">
        <v>73</v>
      </c>
      <c r="BW54" s="99" t="s">
        <v>87</v>
      </c>
      <c r="BX54" s="99" t="s">
        <v>5</v>
      </c>
      <c r="CL54" s="99" t="s">
        <v>80</v>
      </c>
      <c r="CM54" s="99" t="s">
        <v>81</v>
      </c>
    </row>
    <row r="55" spans="1:91" s="5" customFormat="1" ht="53.25" customHeight="1" x14ac:dyDescent="0.3">
      <c r="A55" s="269" t="s">
        <v>5881</v>
      </c>
      <c r="B55" s="90"/>
      <c r="C55" s="91"/>
      <c r="D55" s="359" t="s">
        <v>88</v>
      </c>
      <c r="E55" s="358"/>
      <c r="F55" s="358"/>
      <c r="G55" s="358"/>
      <c r="H55" s="358"/>
      <c r="I55" s="92"/>
      <c r="J55" s="359" t="s">
        <v>89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7">
        <f>'CITY042-04 - SO 102 - Rek...'!J27</f>
        <v>0</v>
      </c>
      <c r="AH55" s="358"/>
      <c r="AI55" s="358"/>
      <c r="AJ55" s="358"/>
      <c r="AK55" s="358"/>
      <c r="AL55" s="358"/>
      <c r="AM55" s="358"/>
      <c r="AN55" s="357">
        <f t="shared" si="0"/>
        <v>0</v>
      </c>
      <c r="AO55" s="358"/>
      <c r="AP55" s="358"/>
      <c r="AQ55" s="93" t="s">
        <v>77</v>
      </c>
      <c r="AR55" s="94"/>
      <c r="AS55" s="95">
        <v>0</v>
      </c>
      <c r="AT55" s="96">
        <f t="shared" si="1"/>
        <v>0</v>
      </c>
      <c r="AU55" s="97">
        <f>'CITY042-04 - SO 102 - Rek...'!P90</f>
        <v>0</v>
      </c>
      <c r="AV55" s="96">
        <f>'CITY042-04 - SO 102 - Rek...'!J30</f>
        <v>0</v>
      </c>
      <c r="AW55" s="96">
        <f>'CITY042-04 - SO 102 - Rek...'!J31</f>
        <v>0</v>
      </c>
      <c r="AX55" s="96">
        <f>'CITY042-04 - SO 102 - Rek...'!J32</f>
        <v>0</v>
      </c>
      <c r="AY55" s="96">
        <f>'CITY042-04 - SO 102 - Rek...'!J33</f>
        <v>0</v>
      </c>
      <c r="AZ55" s="96">
        <f>'CITY042-04 - SO 102 - Rek...'!F30</f>
        <v>0</v>
      </c>
      <c r="BA55" s="96">
        <f>'CITY042-04 - SO 102 - Rek...'!F31</f>
        <v>0</v>
      </c>
      <c r="BB55" s="96">
        <f>'CITY042-04 - SO 102 - Rek...'!F32</f>
        <v>0</v>
      </c>
      <c r="BC55" s="96">
        <f>'CITY042-04 - SO 102 - Rek...'!F33</f>
        <v>0</v>
      </c>
      <c r="BD55" s="98">
        <f>'CITY042-04 - SO 102 - Rek...'!F34</f>
        <v>0</v>
      </c>
      <c r="BT55" s="99" t="s">
        <v>78</v>
      </c>
      <c r="BV55" s="99" t="s">
        <v>73</v>
      </c>
      <c r="BW55" s="99" t="s">
        <v>90</v>
      </c>
      <c r="BX55" s="99" t="s">
        <v>5</v>
      </c>
      <c r="CL55" s="99" t="s">
        <v>80</v>
      </c>
      <c r="CM55" s="99" t="s">
        <v>81</v>
      </c>
    </row>
    <row r="56" spans="1:91" s="5" customFormat="1" ht="53.25" customHeight="1" x14ac:dyDescent="0.3">
      <c r="A56" s="269" t="s">
        <v>5881</v>
      </c>
      <c r="B56" s="90"/>
      <c r="C56" s="91"/>
      <c r="D56" s="359" t="s">
        <v>91</v>
      </c>
      <c r="E56" s="358"/>
      <c r="F56" s="358"/>
      <c r="G56" s="358"/>
      <c r="H56" s="358"/>
      <c r="I56" s="92"/>
      <c r="J56" s="359" t="s">
        <v>92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7">
        <f>'CITY042-05 - SO 103 - Rek...'!J27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93" t="s">
        <v>77</v>
      </c>
      <c r="AR56" s="94"/>
      <c r="AS56" s="95">
        <v>0</v>
      </c>
      <c r="AT56" s="96">
        <f t="shared" si="1"/>
        <v>0</v>
      </c>
      <c r="AU56" s="97">
        <f>'CITY042-05 - SO 103 - Rek...'!P89</f>
        <v>0</v>
      </c>
      <c r="AV56" s="96">
        <f>'CITY042-05 - SO 103 - Rek...'!J30</f>
        <v>0</v>
      </c>
      <c r="AW56" s="96">
        <f>'CITY042-05 - SO 103 - Rek...'!J31</f>
        <v>0</v>
      </c>
      <c r="AX56" s="96">
        <f>'CITY042-05 - SO 103 - Rek...'!J32</f>
        <v>0</v>
      </c>
      <c r="AY56" s="96">
        <f>'CITY042-05 - SO 103 - Rek...'!J33</f>
        <v>0</v>
      </c>
      <c r="AZ56" s="96">
        <f>'CITY042-05 - SO 103 - Rek...'!F30</f>
        <v>0</v>
      </c>
      <c r="BA56" s="96">
        <f>'CITY042-05 - SO 103 - Rek...'!F31</f>
        <v>0</v>
      </c>
      <c r="BB56" s="96">
        <f>'CITY042-05 - SO 103 - Rek...'!F32</f>
        <v>0</v>
      </c>
      <c r="BC56" s="96">
        <f>'CITY042-05 - SO 103 - Rek...'!F33</f>
        <v>0</v>
      </c>
      <c r="BD56" s="98">
        <f>'CITY042-05 - SO 103 - Rek...'!F34</f>
        <v>0</v>
      </c>
      <c r="BT56" s="99" t="s">
        <v>78</v>
      </c>
      <c r="BV56" s="99" t="s">
        <v>73</v>
      </c>
      <c r="BW56" s="99" t="s">
        <v>93</v>
      </c>
      <c r="BX56" s="99" t="s">
        <v>5</v>
      </c>
      <c r="CL56" s="99" t="s">
        <v>80</v>
      </c>
      <c r="CM56" s="99" t="s">
        <v>81</v>
      </c>
    </row>
    <row r="57" spans="1:91" s="5" customFormat="1" ht="53.25" customHeight="1" x14ac:dyDescent="0.3">
      <c r="A57" s="269" t="s">
        <v>5881</v>
      </c>
      <c r="B57" s="90"/>
      <c r="C57" s="91"/>
      <c r="D57" s="359" t="s">
        <v>94</v>
      </c>
      <c r="E57" s="358"/>
      <c r="F57" s="358"/>
      <c r="G57" s="358"/>
      <c r="H57" s="358"/>
      <c r="I57" s="92"/>
      <c r="J57" s="359" t="s">
        <v>95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7">
        <f>'CITY042-06 - SO 104 - Rek...'!J27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93" t="s">
        <v>77</v>
      </c>
      <c r="AR57" s="94"/>
      <c r="AS57" s="95">
        <v>0</v>
      </c>
      <c r="AT57" s="96">
        <f t="shared" si="1"/>
        <v>0</v>
      </c>
      <c r="AU57" s="97">
        <f>'CITY042-06 - SO 104 - Rek...'!P89</f>
        <v>0</v>
      </c>
      <c r="AV57" s="96">
        <f>'CITY042-06 - SO 104 - Rek...'!J30</f>
        <v>0</v>
      </c>
      <c r="AW57" s="96">
        <f>'CITY042-06 - SO 104 - Rek...'!J31</f>
        <v>0</v>
      </c>
      <c r="AX57" s="96">
        <f>'CITY042-06 - SO 104 - Rek...'!J32</f>
        <v>0</v>
      </c>
      <c r="AY57" s="96">
        <f>'CITY042-06 - SO 104 - Rek...'!J33</f>
        <v>0</v>
      </c>
      <c r="AZ57" s="96">
        <f>'CITY042-06 - SO 104 - Rek...'!F30</f>
        <v>0</v>
      </c>
      <c r="BA57" s="96">
        <f>'CITY042-06 - SO 104 - Rek...'!F31</f>
        <v>0</v>
      </c>
      <c r="BB57" s="96">
        <f>'CITY042-06 - SO 104 - Rek...'!F32</f>
        <v>0</v>
      </c>
      <c r="BC57" s="96">
        <f>'CITY042-06 - SO 104 - Rek...'!F33</f>
        <v>0</v>
      </c>
      <c r="BD57" s="98">
        <f>'CITY042-06 - SO 104 - Rek...'!F34</f>
        <v>0</v>
      </c>
      <c r="BT57" s="99" t="s">
        <v>78</v>
      </c>
      <c r="BV57" s="99" t="s">
        <v>73</v>
      </c>
      <c r="BW57" s="99" t="s">
        <v>96</v>
      </c>
      <c r="BX57" s="99" t="s">
        <v>5</v>
      </c>
      <c r="CL57" s="99" t="s">
        <v>80</v>
      </c>
      <c r="CM57" s="99" t="s">
        <v>81</v>
      </c>
    </row>
    <row r="58" spans="1:91" s="5" customFormat="1" ht="53.25" customHeight="1" x14ac:dyDescent="0.3">
      <c r="A58" s="269" t="s">
        <v>5881</v>
      </c>
      <c r="B58" s="90"/>
      <c r="C58" s="91"/>
      <c r="D58" s="359" t="s">
        <v>97</v>
      </c>
      <c r="E58" s="358"/>
      <c r="F58" s="358"/>
      <c r="G58" s="358"/>
      <c r="H58" s="358"/>
      <c r="I58" s="92"/>
      <c r="J58" s="359" t="s">
        <v>98</v>
      </c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7">
        <f>'CITY042-07 - SO 105 - Rek...'!J27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93" t="s">
        <v>77</v>
      </c>
      <c r="AR58" s="94"/>
      <c r="AS58" s="95">
        <v>0</v>
      </c>
      <c r="AT58" s="96">
        <f t="shared" si="1"/>
        <v>0</v>
      </c>
      <c r="AU58" s="97">
        <f>'CITY042-07 - SO 105 - Rek...'!P90</f>
        <v>0</v>
      </c>
      <c r="AV58" s="96">
        <f>'CITY042-07 - SO 105 - Rek...'!J30</f>
        <v>0</v>
      </c>
      <c r="AW58" s="96">
        <f>'CITY042-07 - SO 105 - Rek...'!J31</f>
        <v>0</v>
      </c>
      <c r="AX58" s="96">
        <f>'CITY042-07 - SO 105 - Rek...'!J32</f>
        <v>0</v>
      </c>
      <c r="AY58" s="96">
        <f>'CITY042-07 - SO 105 - Rek...'!J33</f>
        <v>0</v>
      </c>
      <c r="AZ58" s="96">
        <f>'CITY042-07 - SO 105 - Rek...'!F30</f>
        <v>0</v>
      </c>
      <c r="BA58" s="96">
        <f>'CITY042-07 - SO 105 - Rek...'!F31</f>
        <v>0</v>
      </c>
      <c r="BB58" s="96">
        <f>'CITY042-07 - SO 105 - Rek...'!F32</f>
        <v>0</v>
      </c>
      <c r="BC58" s="96">
        <f>'CITY042-07 - SO 105 - Rek...'!F33</f>
        <v>0</v>
      </c>
      <c r="BD58" s="98">
        <f>'CITY042-07 - SO 105 - Rek...'!F34</f>
        <v>0</v>
      </c>
      <c r="BT58" s="99" t="s">
        <v>78</v>
      </c>
      <c r="BV58" s="99" t="s">
        <v>73</v>
      </c>
      <c r="BW58" s="99" t="s">
        <v>99</v>
      </c>
      <c r="BX58" s="99" t="s">
        <v>5</v>
      </c>
      <c r="CL58" s="99" t="s">
        <v>80</v>
      </c>
      <c r="CM58" s="99" t="s">
        <v>81</v>
      </c>
    </row>
    <row r="59" spans="1:91" s="5" customFormat="1" ht="53.25" customHeight="1" x14ac:dyDescent="0.3">
      <c r="A59" s="269" t="s">
        <v>5881</v>
      </c>
      <c r="B59" s="90"/>
      <c r="C59" s="91"/>
      <c r="D59" s="359" t="s">
        <v>100</v>
      </c>
      <c r="E59" s="358"/>
      <c r="F59" s="358"/>
      <c r="G59" s="358"/>
      <c r="H59" s="358"/>
      <c r="I59" s="92"/>
      <c r="J59" s="359" t="s">
        <v>101</v>
      </c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7">
        <f>'CITY042-08 - SO 106 - Rek...'!J27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93" t="s">
        <v>77</v>
      </c>
      <c r="AR59" s="94"/>
      <c r="AS59" s="95">
        <v>0</v>
      </c>
      <c r="AT59" s="96">
        <f t="shared" si="1"/>
        <v>0</v>
      </c>
      <c r="AU59" s="97">
        <f>'CITY042-08 - SO 106 - Rek...'!P87</f>
        <v>0</v>
      </c>
      <c r="AV59" s="96">
        <f>'CITY042-08 - SO 106 - Rek...'!J30</f>
        <v>0</v>
      </c>
      <c r="AW59" s="96">
        <f>'CITY042-08 - SO 106 - Rek...'!J31</f>
        <v>0</v>
      </c>
      <c r="AX59" s="96">
        <f>'CITY042-08 - SO 106 - Rek...'!J32</f>
        <v>0</v>
      </c>
      <c r="AY59" s="96">
        <f>'CITY042-08 - SO 106 - Rek...'!J33</f>
        <v>0</v>
      </c>
      <c r="AZ59" s="96">
        <f>'CITY042-08 - SO 106 - Rek...'!F30</f>
        <v>0</v>
      </c>
      <c r="BA59" s="96">
        <f>'CITY042-08 - SO 106 - Rek...'!F31</f>
        <v>0</v>
      </c>
      <c r="BB59" s="96">
        <f>'CITY042-08 - SO 106 - Rek...'!F32</f>
        <v>0</v>
      </c>
      <c r="BC59" s="96">
        <f>'CITY042-08 - SO 106 - Rek...'!F33</f>
        <v>0</v>
      </c>
      <c r="BD59" s="98">
        <f>'CITY042-08 - SO 106 - Rek...'!F34</f>
        <v>0</v>
      </c>
      <c r="BT59" s="99" t="s">
        <v>78</v>
      </c>
      <c r="BV59" s="99" t="s">
        <v>73</v>
      </c>
      <c r="BW59" s="99" t="s">
        <v>102</v>
      </c>
      <c r="BX59" s="99" t="s">
        <v>5</v>
      </c>
      <c r="CL59" s="99" t="s">
        <v>80</v>
      </c>
      <c r="CM59" s="99" t="s">
        <v>81</v>
      </c>
    </row>
    <row r="60" spans="1:91" s="5" customFormat="1" ht="53.25" customHeight="1" x14ac:dyDescent="0.3">
      <c r="A60" s="269" t="s">
        <v>5881</v>
      </c>
      <c r="B60" s="90"/>
      <c r="C60" s="91"/>
      <c r="D60" s="359" t="s">
        <v>103</v>
      </c>
      <c r="E60" s="358"/>
      <c r="F60" s="358"/>
      <c r="G60" s="358"/>
      <c r="H60" s="358"/>
      <c r="I60" s="92"/>
      <c r="J60" s="359" t="s">
        <v>104</v>
      </c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7">
        <f>'CITY042-09 - SO 107 - Rek...'!J27</f>
        <v>0</v>
      </c>
      <c r="AH60" s="358"/>
      <c r="AI60" s="358"/>
      <c r="AJ60" s="358"/>
      <c r="AK60" s="358"/>
      <c r="AL60" s="358"/>
      <c r="AM60" s="358"/>
      <c r="AN60" s="357">
        <f t="shared" si="0"/>
        <v>0</v>
      </c>
      <c r="AO60" s="358"/>
      <c r="AP60" s="358"/>
      <c r="AQ60" s="93" t="s">
        <v>77</v>
      </c>
      <c r="AR60" s="94"/>
      <c r="AS60" s="95">
        <v>0</v>
      </c>
      <c r="AT60" s="96">
        <f t="shared" si="1"/>
        <v>0</v>
      </c>
      <c r="AU60" s="97">
        <f>'CITY042-09 - SO 107 - Rek...'!P83</f>
        <v>0</v>
      </c>
      <c r="AV60" s="96">
        <f>'CITY042-09 - SO 107 - Rek...'!J30</f>
        <v>0</v>
      </c>
      <c r="AW60" s="96">
        <f>'CITY042-09 - SO 107 - Rek...'!J31</f>
        <v>0</v>
      </c>
      <c r="AX60" s="96">
        <f>'CITY042-09 - SO 107 - Rek...'!J32</f>
        <v>0</v>
      </c>
      <c r="AY60" s="96">
        <f>'CITY042-09 - SO 107 - Rek...'!J33</f>
        <v>0</v>
      </c>
      <c r="AZ60" s="96">
        <f>'CITY042-09 - SO 107 - Rek...'!F30</f>
        <v>0</v>
      </c>
      <c r="BA60" s="96">
        <f>'CITY042-09 - SO 107 - Rek...'!F31</f>
        <v>0</v>
      </c>
      <c r="BB60" s="96">
        <f>'CITY042-09 - SO 107 - Rek...'!F32</f>
        <v>0</v>
      </c>
      <c r="BC60" s="96">
        <f>'CITY042-09 - SO 107 - Rek...'!F33</f>
        <v>0</v>
      </c>
      <c r="BD60" s="98">
        <f>'CITY042-09 - SO 107 - Rek...'!F34</f>
        <v>0</v>
      </c>
      <c r="BT60" s="99" t="s">
        <v>78</v>
      </c>
      <c r="BV60" s="99" t="s">
        <v>73</v>
      </c>
      <c r="BW60" s="99" t="s">
        <v>105</v>
      </c>
      <c r="BX60" s="99" t="s">
        <v>5</v>
      </c>
      <c r="CL60" s="99" t="s">
        <v>80</v>
      </c>
      <c r="CM60" s="99" t="s">
        <v>81</v>
      </c>
    </row>
    <row r="61" spans="1:91" s="5" customFormat="1" ht="37.5" customHeight="1" x14ac:dyDescent="0.3">
      <c r="A61" s="269" t="s">
        <v>5881</v>
      </c>
      <c r="B61" s="90"/>
      <c r="C61" s="91"/>
      <c r="D61" s="359" t="s">
        <v>106</v>
      </c>
      <c r="E61" s="358"/>
      <c r="F61" s="358"/>
      <c r="G61" s="358"/>
      <c r="H61" s="358"/>
      <c r="I61" s="92"/>
      <c r="J61" s="359" t="s">
        <v>107</v>
      </c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7">
        <f>'CITY042-10 - SO 301 - Deš...'!J27</f>
        <v>0</v>
      </c>
      <c r="AH61" s="358"/>
      <c r="AI61" s="358"/>
      <c r="AJ61" s="358"/>
      <c r="AK61" s="358"/>
      <c r="AL61" s="358"/>
      <c r="AM61" s="358"/>
      <c r="AN61" s="357">
        <f t="shared" si="0"/>
        <v>0</v>
      </c>
      <c r="AO61" s="358"/>
      <c r="AP61" s="358"/>
      <c r="AQ61" s="93" t="s">
        <v>77</v>
      </c>
      <c r="AR61" s="94"/>
      <c r="AS61" s="95">
        <v>0</v>
      </c>
      <c r="AT61" s="96">
        <f t="shared" si="1"/>
        <v>0</v>
      </c>
      <c r="AU61" s="97">
        <f>'CITY042-10 - SO 301 - Deš...'!P85</f>
        <v>0</v>
      </c>
      <c r="AV61" s="96">
        <f>'CITY042-10 - SO 301 - Deš...'!J30</f>
        <v>0</v>
      </c>
      <c r="AW61" s="96">
        <f>'CITY042-10 - SO 301 - Deš...'!J31</f>
        <v>0</v>
      </c>
      <c r="AX61" s="96">
        <f>'CITY042-10 - SO 301 - Deš...'!J32</f>
        <v>0</v>
      </c>
      <c r="AY61" s="96">
        <f>'CITY042-10 - SO 301 - Deš...'!J33</f>
        <v>0</v>
      </c>
      <c r="AZ61" s="96">
        <f>'CITY042-10 - SO 301 - Deš...'!F30</f>
        <v>0</v>
      </c>
      <c r="BA61" s="96">
        <f>'CITY042-10 - SO 301 - Deš...'!F31</f>
        <v>0</v>
      </c>
      <c r="BB61" s="96">
        <f>'CITY042-10 - SO 301 - Deš...'!F32</f>
        <v>0</v>
      </c>
      <c r="BC61" s="96">
        <f>'CITY042-10 - SO 301 - Deš...'!F33</f>
        <v>0</v>
      </c>
      <c r="BD61" s="98">
        <f>'CITY042-10 - SO 301 - Deš...'!F34</f>
        <v>0</v>
      </c>
      <c r="BT61" s="99" t="s">
        <v>78</v>
      </c>
      <c r="BV61" s="99" t="s">
        <v>73</v>
      </c>
      <c r="BW61" s="99" t="s">
        <v>108</v>
      </c>
      <c r="BX61" s="99" t="s">
        <v>5</v>
      </c>
      <c r="CL61" s="99" t="s">
        <v>109</v>
      </c>
      <c r="CM61" s="99" t="s">
        <v>81</v>
      </c>
    </row>
    <row r="62" spans="1:91" s="5" customFormat="1" ht="37.5" customHeight="1" x14ac:dyDescent="0.3">
      <c r="A62" s="269" t="s">
        <v>5881</v>
      </c>
      <c r="B62" s="90"/>
      <c r="C62" s="91"/>
      <c r="D62" s="359" t="s">
        <v>110</v>
      </c>
      <c r="E62" s="358"/>
      <c r="F62" s="358"/>
      <c r="G62" s="358"/>
      <c r="H62" s="358"/>
      <c r="I62" s="92"/>
      <c r="J62" s="359" t="s">
        <v>111</v>
      </c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7">
        <f>'CITY042-11 - SO 302 - Pře...'!J27</f>
        <v>0</v>
      </c>
      <c r="AH62" s="358"/>
      <c r="AI62" s="358"/>
      <c r="AJ62" s="358"/>
      <c r="AK62" s="358"/>
      <c r="AL62" s="358"/>
      <c r="AM62" s="358"/>
      <c r="AN62" s="357">
        <f t="shared" si="0"/>
        <v>0</v>
      </c>
      <c r="AO62" s="358"/>
      <c r="AP62" s="358"/>
      <c r="AQ62" s="93" t="s">
        <v>77</v>
      </c>
      <c r="AR62" s="94"/>
      <c r="AS62" s="95">
        <v>0</v>
      </c>
      <c r="AT62" s="96">
        <f t="shared" si="1"/>
        <v>0</v>
      </c>
      <c r="AU62" s="97">
        <f>'CITY042-11 - SO 302 - Pře...'!P84</f>
        <v>0</v>
      </c>
      <c r="AV62" s="96">
        <f>'CITY042-11 - SO 302 - Pře...'!J30</f>
        <v>0</v>
      </c>
      <c r="AW62" s="96">
        <f>'CITY042-11 - SO 302 - Pře...'!J31</f>
        <v>0</v>
      </c>
      <c r="AX62" s="96">
        <f>'CITY042-11 - SO 302 - Pře...'!J32</f>
        <v>0</v>
      </c>
      <c r="AY62" s="96">
        <f>'CITY042-11 - SO 302 - Pře...'!J33</f>
        <v>0</v>
      </c>
      <c r="AZ62" s="96">
        <f>'CITY042-11 - SO 302 - Pře...'!F30</f>
        <v>0</v>
      </c>
      <c r="BA62" s="96">
        <f>'CITY042-11 - SO 302 - Pře...'!F31</f>
        <v>0</v>
      </c>
      <c r="BB62" s="96">
        <f>'CITY042-11 - SO 302 - Pře...'!F32</f>
        <v>0</v>
      </c>
      <c r="BC62" s="96">
        <f>'CITY042-11 - SO 302 - Pře...'!F33</f>
        <v>0</v>
      </c>
      <c r="BD62" s="98">
        <f>'CITY042-11 - SO 302 - Pře...'!F34</f>
        <v>0</v>
      </c>
      <c r="BT62" s="99" t="s">
        <v>78</v>
      </c>
      <c r="BV62" s="99" t="s">
        <v>73</v>
      </c>
      <c r="BW62" s="99" t="s">
        <v>112</v>
      </c>
      <c r="BX62" s="99" t="s">
        <v>5</v>
      </c>
      <c r="CL62" s="99" t="s">
        <v>113</v>
      </c>
      <c r="CM62" s="99" t="s">
        <v>81</v>
      </c>
    </row>
    <row r="63" spans="1:91" s="5" customFormat="1" ht="37.5" customHeight="1" x14ac:dyDescent="0.3">
      <c r="A63" s="269" t="s">
        <v>5881</v>
      </c>
      <c r="B63" s="90"/>
      <c r="C63" s="91"/>
      <c r="D63" s="359" t="s">
        <v>114</v>
      </c>
      <c r="E63" s="358"/>
      <c r="F63" s="358"/>
      <c r="G63" s="358"/>
      <c r="H63" s="358"/>
      <c r="I63" s="92"/>
      <c r="J63" s="359" t="s">
        <v>115</v>
      </c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7">
        <f>'CITY042-12 - SO 410 - Pře...'!J27</f>
        <v>0</v>
      </c>
      <c r="AH63" s="358"/>
      <c r="AI63" s="358"/>
      <c r="AJ63" s="358"/>
      <c r="AK63" s="358"/>
      <c r="AL63" s="358"/>
      <c r="AM63" s="358"/>
      <c r="AN63" s="357">
        <f t="shared" si="0"/>
        <v>0</v>
      </c>
      <c r="AO63" s="358"/>
      <c r="AP63" s="358"/>
      <c r="AQ63" s="93" t="s">
        <v>77</v>
      </c>
      <c r="AR63" s="94"/>
      <c r="AS63" s="95">
        <v>0</v>
      </c>
      <c r="AT63" s="96">
        <f t="shared" si="1"/>
        <v>0</v>
      </c>
      <c r="AU63" s="97">
        <f>'CITY042-12 - SO 410 - Pře...'!P79</f>
        <v>0</v>
      </c>
      <c r="AV63" s="96">
        <f>'CITY042-12 - SO 410 - Pře...'!J30</f>
        <v>0</v>
      </c>
      <c r="AW63" s="96">
        <f>'CITY042-12 - SO 410 - Pře...'!J31</f>
        <v>0</v>
      </c>
      <c r="AX63" s="96">
        <f>'CITY042-12 - SO 410 - Pře...'!J32</f>
        <v>0</v>
      </c>
      <c r="AY63" s="96">
        <f>'CITY042-12 - SO 410 - Pře...'!J33</f>
        <v>0</v>
      </c>
      <c r="AZ63" s="96">
        <f>'CITY042-12 - SO 410 - Pře...'!F30</f>
        <v>0</v>
      </c>
      <c r="BA63" s="96">
        <f>'CITY042-12 - SO 410 - Pře...'!F31</f>
        <v>0</v>
      </c>
      <c r="BB63" s="96">
        <f>'CITY042-12 - SO 410 - Pře...'!F32</f>
        <v>0</v>
      </c>
      <c r="BC63" s="96">
        <f>'CITY042-12 - SO 410 - Pře...'!F33</f>
        <v>0</v>
      </c>
      <c r="BD63" s="98">
        <f>'CITY042-12 - SO 410 - Pře...'!F34</f>
        <v>0</v>
      </c>
      <c r="BT63" s="99" t="s">
        <v>78</v>
      </c>
      <c r="BV63" s="99" t="s">
        <v>73</v>
      </c>
      <c r="BW63" s="99" t="s">
        <v>116</v>
      </c>
      <c r="BX63" s="99" t="s">
        <v>5</v>
      </c>
      <c r="CL63" s="99" t="s">
        <v>117</v>
      </c>
      <c r="CM63" s="99" t="s">
        <v>81</v>
      </c>
    </row>
    <row r="64" spans="1:91" s="5" customFormat="1" ht="37.5" customHeight="1" x14ac:dyDescent="0.3">
      <c r="A64" s="269" t="s">
        <v>5881</v>
      </c>
      <c r="B64" s="90"/>
      <c r="C64" s="91"/>
      <c r="D64" s="359" t="s">
        <v>118</v>
      </c>
      <c r="E64" s="358"/>
      <c r="F64" s="358"/>
      <c r="G64" s="358"/>
      <c r="H64" s="358"/>
      <c r="I64" s="92"/>
      <c r="J64" s="359" t="s">
        <v>119</v>
      </c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7">
        <f>'CITY042-13 - SO 411 - Pře...'!J27</f>
        <v>0</v>
      </c>
      <c r="AH64" s="358"/>
      <c r="AI64" s="358"/>
      <c r="AJ64" s="358"/>
      <c r="AK64" s="358"/>
      <c r="AL64" s="358"/>
      <c r="AM64" s="358"/>
      <c r="AN64" s="357">
        <f t="shared" si="0"/>
        <v>0</v>
      </c>
      <c r="AO64" s="358"/>
      <c r="AP64" s="358"/>
      <c r="AQ64" s="93" t="s">
        <v>77</v>
      </c>
      <c r="AR64" s="94"/>
      <c r="AS64" s="95">
        <v>0</v>
      </c>
      <c r="AT64" s="96">
        <f t="shared" si="1"/>
        <v>0</v>
      </c>
      <c r="AU64" s="97">
        <f>'CITY042-13 - SO 411 - Pře...'!P78</f>
        <v>0</v>
      </c>
      <c r="AV64" s="96">
        <f>'CITY042-13 - SO 411 - Pře...'!J30</f>
        <v>0</v>
      </c>
      <c r="AW64" s="96">
        <f>'CITY042-13 - SO 411 - Pře...'!J31</f>
        <v>0</v>
      </c>
      <c r="AX64" s="96">
        <f>'CITY042-13 - SO 411 - Pře...'!J32</f>
        <v>0</v>
      </c>
      <c r="AY64" s="96">
        <f>'CITY042-13 - SO 411 - Pře...'!J33</f>
        <v>0</v>
      </c>
      <c r="AZ64" s="96">
        <f>'CITY042-13 - SO 411 - Pře...'!F30</f>
        <v>0</v>
      </c>
      <c r="BA64" s="96">
        <f>'CITY042-13 - SO 411 - Pře...'!F31</f>
        <v>0</v>
      </c>
      <c r="BB64" s="96">
        <f>'CITY042-13 - SO 411 - Pře...'!F32</f>
        <v>0</v>
      </c>
      <c r="BC64" s="96">
        <f>'CITY042-13 - SO 411 - Pře...'!F33</f>
        <v>0</v>
      </c>
      <c r="BD64" s="98">
        <f>'CITY042-13 - SO 411 - Pře...'!F34</f>
        <v>0</v>
      </c>
      <c r="BT64" s="99" t="s">
        <v>78</v>
      </c>
      <c r="BV64" s="99" t="s">
        <v>73</v>
      </c>
      <c r="BW64" s="99" t="s">
        <v>120</v>
      </c>
      <c r="BX64" s="99" t="s">
        <v>5</v>
      </c>
      <c r="CL64" s="99" t="s">
        <v>121</v>
      </c>
      <c r="CM64" s="99" t="s">
        <v>81</v>
      </c>
    </row>
    <row r="65" spans="1:91" s="5" customFormat="1" ht="37.5" customHeight="1" x14ac:dyDescent="0.3">
      <c r="A65" s="269" t="s">
        <v>5881</v>
      </c>
      <c r="B65" s="90"/>
      <c r="C65" s="91"/>
      <c r="D65" s="359" t="s">
        <v>122</v>
      </c>
      <c r="E65" s="358"/>
      <c r="F65" s="358"/>
      <c r="G65" s="358"/>
      <c r="H65" s="358"/>
      <c r="I65" s="92"/>
      <c r="J65" s="359" t="s">
        <v>123</v>
      </c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7">
        <f>'CITY042-14 - SO 701 - Nov...'!J27</f>
        <v>0</v>
      </c>
      <c r="AH65" s="358"/>
      <c r="AI65" s="358"/>
      <c r="AJ65" s="358"/>
      <c r="AK65" s="358"/>
      <c r="AL65" s="358"/>
      <c r="AM65" s="358"/>
      <c r="AN65" s="357">
        <f t="shared" si="0"/>
        <v>0</v>
      </c>
      <c r="AO65" s="358"/>
      <c r="AP65" s="358"/>
      <c r="AQ65" s="93" t="s">
        <v>77</v>
      </c>
      <c r="AR65" s="94"/>
      <c r="AS65" s="95">
        <v>0</v>
      </c>
      <c r="AT65" s="96">
        <f t="shared" si="1"/>
        <v>0</v>
      </c>
      <c r="AU65" s="97">
        <f>'CITY042-14 - SO 701 - Nov...'!P86</f>
        <v>0</v>
      </c>
      <c r="AV65" s="96">
        <f>'CITY042-14 - SO 701 - Nov...'!J30</f>
        <v>0</v>
      </c>
      <c r="AW65" s="96">
        <f>'CITY042-14 - SO 701 - Nov...'!J31</f>
        <v>0</v>
      </c>
      <c r="AX65" s="96">
        <f>'CITY042-14 - SO 701 - Nov...'!J32</f>
        <v>0</v>
      </c>
      <c r="AY65" s="96">
        <f>'CITY042-14 - SO 701 - Nov...'!J33</f>
        <v>0</v>
      </c>
      <c r="AZ65" s="96">
        <f>'CITY042-14 - SO 701 - Nov...'!F30</f>
        <v>0</v>
      </c>
      <c r="BA65" s="96">
        <f>'CITY042-14 - SO 701 - Nov...'!F31</f>
        <v>0</v>
      </c>
      <c r="BB65" s="96">
        <f>'CITY042-14 - SO 701 - Nov...'!F32</f>
        <v>0</v>
      </c>
      <c r="BC65" s="96">
        <f>'CITY042-14 - SO 701 - Nov...'!F33</f>
        <v>0</v>
      </c>
      <c r="BD65" s="98">
        <f>'CITY042-14 - SO 701 - Nov...'!F34</f>
        <v>0</v>
      </c>
      <c r="BT65" s="99" t="s">
        <v>78</v>
      </c>
      <c r="BV65" s="99" t="s">
        <v>73</v>
      </c>
      <c r="BW65" s="99" t="s">
        <v>124</v>
      </c>
      <c r="BX65" s="99" t="s">
        <v>5</v>
      </c>
      <c r="CL65" s="99" t="s">
        <v>125</v>
      </c>
      <c r="CM65" s="99" t="s">
        <v>81</v>
      </c>
    </row>
    <row r="66" spans="1:91" s="5" customFormat="1" ht="37.5" customHeight="1" x14ac:dyDescent="0.3">
      <c r="A66" s="269" t="s">
        <v>5881</v>
      </c>
      <c r="B66" s="90"/>
      <c r="C66" s="91"/>
      <c r="D66" s="359" t="s">
        <v>126</v>
      </c>
      <c r="E66" s="358"/>
      <c r="F66" s="358"/>
      <c r="G66" s="358"/>
      <c r="H66" s="358"/>
      <c r="I66" s="92"/>
      <c r="J66" s="359" t="s">
        <v>127</v>
      </c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7">
        <f>'CITY042-15 - DIO - doprav...'!J27</f>
        <v>0</v>
      </c>
      <c r="AH66" s="358"/>
      <c r="AI66" s="358"/>
      <c r="AJ66" s="358"/>
      <c r="AK66" s="358"/>
      <c r="AL66" s="358"/>
      <c r="AM66" s="358"/>
      <c r="AN66" s="357">
        <f t="shared" si="0"/>
        <v>0</v>
      </c>
      <c r="AO66" s="358"/>
      <c r="AP66" s="358"/>
      <c r="AQ66" s="93" t="s">
        <v>77</v>
      </c>
      <c r="AR66" s="94"/>
      <c r="AS66" s="95">
        <v>0</v>
      </c>
      <c r="AT66" s="96">
        <f t="shared" si="1"/>
        <v>0</v>
      </c>
      <c r="AU66" s="97">
        <f>'CITY042-15 - DIO - doprav...'!P82</f>
        <v>0</v>
      </c>
      <c r="AV66" s="96">
        <f>'CITY042-15 - DIO - doprav...'!J30</f>
        <v>0</v>
      </c>
      <c r="AW66" s="96">
        <f>'CITY042-15 - DIO - doprav...'!J31</f>
        <v>0</v>
      </c>
      <c r="AX66" s="96">
        <f>'CITY042-15 - DIO - doprav...'!J32</f>
        <v>0</v>
      </c>
      <c r="AY66" s="96">
        <f>'CITY042-15 - DIO - doprav...'!J33</f>
        <v>0</v>
      </c>
      <c r="AZ66" s="96">
        <f>'CITY042-15 - DIO - doprav...'!F30</f>
        <v>0</v>
      </c>
      <c r="BA66" s="96">
        <f>'CITY042-15 - DIO - doprav...'!F31</f>
        <v>0</v>
      </c>
      <c r="BB66" s="96">
        <f>'CITY042-15 - DIO - doprav...'!F32</f>
        <v>0</v>
      </c>
      <c r="BC66" s="96">
        <f>'CITY042-15 - DIO - doprav...'!F33</f>
        <v>0</v>
      </c>
      <c r="BD66" s="98">
        <f>'CITY042-15 - DIO - doprav...'!F34</f>
        <v>0</v>
      </c>
      <c r="BT66" s="99" t="s">
        <v>78</v>
      </c>
      <c r="BV66" s="99" t="s">
        <v>73</v>
      </c>
      <c r="BW66" s="99" t="s">
        <v>128</v>
      </c>
      <c r="BX66" s="99" t="s">
        <v>5</v>
      </c>
      <c r="CL66" s="99" t="s">
        <v>19</v>
      </c>
      <c r="CM66" s="99" t="s">
        <v>81</v>
      </c>
    </row>
    <row r="67" spans="1:91" s="5" customFormat="1" ht="37.5" customHeight="1" x14ac:dyDescent="0.3">
      <c r="A67" s="269" t="s">
        <v>5881</v>
      </c>
      <c r="B67" s="90"/>
      <c r="C67" s="91"/>
      <c r="D67" s="359" t="s">
        <v>129</v>
      </c>
      <c r="E67" s="358"/>
      <c r="F67" s="358"/>
      <c r="G67" s="358"/>
      <c r="H67" s="358"/>
      <c r="I67" s="92"/>
      <c r="J67" s="359" t="s">
        <v>130</v>
      </c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7">
        <f>'CITY042-16 - Vedlejší roz...'!J27</f>
        <v>0</v>
      </c>
      <c r="AH67" s="358"/>
      <c r="AI67" s="358"/>
      <c r="AJ67" s="358"/>
      <c r="AK67" s="358"/>
      <c r="AL67" s="358"/>
      <c r="AM67" s="358"/>
      <c r="AN67" s="357">
        <f t="shared" si="0"/>
        <v>0</v>
      </c>
      <c r="AO67" s="358"/>
      <c r="AP67" s="358"/>
      <c r="AQ67" s="93" t="s">
        <v>77</v>
      </c>
      <c r="AR67" s="94"/>
      <c r="AS67" s="100">
        <v>0</v>
      </c>
      <c r="AT67" s="101">
        <f t="shared" si="1"/>
        <v>0</v>
      </c>
      <c r="AU67" s="102">
        <f>'CITY042-16 - Vedlejší roz...'!P80</f>
        <v>0</v>
      </c>
      <c r="AV67" s="101">
        <f>'CITY042-16 - Vedlejší roz...'!J30</f>
        <v>0</v>
      </c>
      <c r="AW67" s="101">
        <f>'CITY042-16 - Vedlejší roz...'!J31</f>
        <v>0</v>
      </c>
      <c r="AX67" s="101">
        <f>'CITY042-16 - Vedlejší roz...'!J32</f>
        <v>0</v>
      </c>
      <c r="AY67" s="101">
        <f>'CITY042-16 - Vedlejší roz...'!J33</f>
        <v>0</v>
      </c>
      <c r="AZ67" s="101">
        <f>'CITY042-16 - Vedlejší roz...'!F30</f>
        <v>0</v>
      </c>
      <c r="BA67" s="101">
        <f>'CITY042-16 - Vedlejší roz...'!F31</f>
        <v>0</v>
      </c>
      <c r="BB67" s="101">
        <f>'CITY042-16 - Vedlejší roz...'!F32</f>
        <v>0</v>
      </c>
      <c r="BC67" s="101">
        <f>'CITY042-16 - Vedlejší roz...'!F33</f>
        <v>0</v>
      </c>
      <c r="BD67" s="103">
        <f>'CITY042-16 - Vedlejší roz...'!F34</f>
        <v>0</v>
      </c>
      <c r="BT67" s="99" t="s">
        <v>78</v>
      </c>
      <c r="BV67" s="99" t="s">
        <v>73</v>
      </c>
      <c r="BW67" s="99" t="s">
        <v>131</v>
      </c>
      <c r="BX67" s="99" t="s">
        <v>5</v>
      </c>
      <c r="CL67" s="99" t="s">
        <v>80</v>
      </c>
      <c r="CM67" s="99" t="s">
        <v>81</v>
      </c>
    </row>
    <row r="68" spans="1:91" s="1" customFormat="1" ht="30" customHeight="1" x14ac:dyDescent="0.3">
      <c r="B68" s="3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5"/>
    </row>
    <row r="69" spans="1:91" s="1" customFormat="1" ht="6.95" customHeight="1" x14ac:dyDescent="0.3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5"/>
    </row>
  </sheetData>
  <sheetProtection algorithmName="SHA-512" hashValue="Td/qxBeLZCoAbkl4sD2GMB0K6Ql71VDgUXksDMRxc/fLrIKKhN/78Cun8FQole2zWv8XCm4hHMfz6WjCgcUkiw==" saltValue="e5sKG3IUKuZ5+aKzCxjEJg==" spinCount="100000" sheet="1" objects="1" scenarios="1" formatColumns="0" formatRows="0" sort="0" autoFilter="0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62:AM62"/>
    <mergeCell ref="D62:H62"/>
    <mergeCell ref="J62:AF62"/>
    <mergeCell ref="AN63:AP63"/>
    <mergeCell ref="AG63:AM63"/>
    <mergeCell ref="D63:H63"/>
    <mergeCell ref="J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D61:H61"/>
    <mergeCell ref="J61:AF61"/>
    <mergeCell ref="AN62:AP6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CITY042-01 - SO 001 - Pří...'!C2" tooltip="CITY042-01 - SO 001 - Pří..." display="/"/>
    <hyperlink ref="A53" location="'CITY042-02 - SO 002 - Ods...'!C2" tooltip="CITY042-02 - SO 002 - Ods..." display="/"/>
    <hyperlink ref="A54" location="'CITY042-03 - SO 101 - Rek...'!C2" tooltip="CITY042-03 - SO 101 - Rek..." display="/"/>
    <hyperlink ref="A55" location="'CITY042-04 - SO 102 - Rek...'!C2" tooltip="CITY042-04 - SO 102 - Rek..." display="/"/>
    <hyperlink ref="A56" location="'CITY042-05 - SO 103 - Rek...'!C2" tooltip="CITY042-05 - SO 103 - Rek..." display="/"/>
    <hyperlink ref="A57" location="'CITY042-06 - SO 104 - Rek...'!C2" tooltip="CITY042-06 - SO 104 - Rek..." display="/"/>
    <hyperlink ref="A58" location="'CITY042-07 - SO 105 - Rek...'!C2" tooltip="CITY042-07 - SO 105 - Rek..." display="/"/>
    <hyperlink ref="A59" location="'CITY042-08 - SO 106 - Rek...'!C2" tooltip="CITY042-08 - SO 106 - Rek..." display="/"/>
    <hyperlink ref="A60" location="'CITY042-09 - SO 107 - Rek...'!C2" tooltip="CITY042-09 - SO 107 - Rek..." display="/"/>
    <hyperlink ref="A61" location="'CITY042-10 - SO 301 - Deš...'!C2" tooltip="CITY042-10 - SO 301 - Deš..." display="/"/>
    <hyperlink ref="A62" location="'CITY042-11 - SO 302 - Pře...'!C2" tooltip="CITY042-11 - SO 302 - Pře..." display="/"/>
    <hyperlink ref="A63" location="'CITY042-12 - SO 410 - Pře...'!C2" tooltip="CITY042-12 - SO 410 - Pře..." display="/"/>
    <hyperlink ref="A64" location="'CITY042-13 - SO 411 - Pře...'!C2" tooltip="CITY042-13 - SO 411 - Pře..." display="/"/>
    <hyperlink ref="A65" location="'CITY042-14 - SO 701 - Nov...'!C2" tooltip="CITY042-14 - SO 701 - Nov..." display="/"/>
    <hyperlink ref="A66" location="'CITY042-15 - DIO - doprav...'!C2" tooltip="CITY042-15 - DIO - doprav..." display="/"/>
    <hyperlink ref="A67" location="'CITY042-16 - Vedlejší roz...'!C2" tooltip="CITY042-16 - Vedlejší roz..." display="/"/>
  </hyperlinks>
  <pageMargins left="0.58333330000000005" right="0.58333330000000005" top="0.58333330000000005" bottom="0.58333330000000005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79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135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ROUND(SUM(BE79:BE165), 2)</f>
        <v>0</v>
      </c>
      <c r="G30" s="36"/>
      <c r="H30" s="36"/>
      <c r="I30" s="120">
        <v>0.21</v>
      </c>
      <c r="J30" s="119">
        <f>ROUND(ROUND((SUM(BE79:BE165)),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ROUND(SUM(BF79:BF165), 2)</f>
        <v>0</v>
      </c>
      <c r="G31" s="36"/>
      <c r="H31" s="36"/>
      <c r="I31" s="120">
        <v>0.15</v>
      </c>
      <c r="J31" s="119">
        <f>ROUND(ROUND((SUM(BF79:BF165)),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ROUND(SUM(BG79:BG165),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ROUND(SUM(BH79:BH165),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ROUND(SUM(BI79:BI165),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CITY042-01 - SO 001 - Příprava území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143</v>
      </c>
      <c r="E59" s="148"/>
      <c r="F59" s="148"/>
      <c r="G59" s="148"/>
      <c r="H59" s="148"/>
      <c r="I59" s="149"/>
      <c r="J59" s="150">
        <f>J164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96" t="str">
        <f>E7</f>
        <v>II/115 Černošice, rekonstrukce silnice</v>
      </c>
      <c r="F69" s="370"/>
      <c r="G69" s="370"/>
      <c r="H69" s="370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367" t="str">
        <f>E9</f>
        <v>CITY042-01 - SO 001 - Příprava území</v>
      </c>
      <c r="F71" s="370"/>
      <c r="G71" s="370"/>
      <c r="H71" s="370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ht="15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3.7149323399999998</v>
      </c>
      <c r="S79" s="79"/>
      <c r="T79" s="163">
        <f>T80</f>
        <v>0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158</v>
      </c>
      <c r="F80" s="168" t="s">
        <v>159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P81+P164</f>
        <v>0</v>
      </c>
      <c r="Q80" s="173"/>
      <c r="R80" s="174">
        <f>R81+R164</f>
        <v>3.7149323399999998</v>
      </c>
      <c r="S80" s="173"/>
      <c r="T80" s="175">
        <f>T81+T164</f>
        <v>0</v>
      </c>
      <c r="AR80" s="176" t="s">
        <v>78</v>
      </c>
      <c r="AT80" s="177" t="s">
        <v>70</v>
      </c>
      <c r="AU80" s="177" t="s">
        <v>71</v>
      </c>
      <c r="AY80" s="176" t="s">
        <v>160</v>
      </c>
      <c r="BK80" s="178">
        <f>BK81+BK164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161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SUM(P82:P163)</f>
        <v>0</v>
      </c>
      <c r="Q81" s="173"/>
      <c r="R81" s="174">
        <f>SUM(R82:R163)</f>
        <v>3.7149323399999998</v>
      </c>
      <c r="S81" s="173"/>
      <c r="T81" s="175">
        <f>SUM(T82:T163)</f>
        <v>0</v>
      </c>
      <c r="AR81" s="176" t="s">
        <v>78</v>
      </c>
      <c r="AT81" s="177" t="s">
        <v>70</v>
      </c>
      <c r="AU81" s="177" t="s">
        <v>78</v>
      </c>
      <c r="AY81" s="176" t="s">
        <v>160</v>
      </c>
      <c r="BK81" s="178">
        <f>SUM(BK82:BK163)</f>
        <v>0</v>
      </c>
    </row>
    <row r="82" spans="2:65" s="1" customFormat="1" ht="31.5" customHeight="1" x14ac:dyDescent="0.3">
      <c r="B82" s="35"/>
      <c r="C82" s="182" t="s">
        <v>78</v>
      </c>
      <c r="D82" s="182" t="s">
        <v>162</v>
      </c>
      <c r="E82" s="183" t="s">
        <v>163</v>
      </c>
      <c r="F82" s="184" t="s">
        <v>164</v>
      </c>
      <c r="G82" s="185" t="s">
        <v>165</v>
      </c>
      <c r="H82" s="186">
        <v>264</v>
      </c>
      <c r="I82" s="187"/>
      <c r="J82" s="188">
        <f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8.0000000000000004E-4</v>
      </c>
      <c r="R82" s="191">
        <f>Q82*H82</f>
        <v>0.2112</v>
      </c>
      <c r="S82" s="191">
        <v>0</v>
      </c>
      <c r="T82" s="192">
        <f>S82*H82</f>
        <v>0</v>
      </c>
      <c r="AR82" s="18" t="s">
        <v>167</v>
      </c>
      <c r="AT82" s="18" t="s">
        <v>162</v>
      </c>
      <c r="AU82" s="18" t="s">
        <v>81</v>
      </c>
      <c r="AY82" s="18" t="s">
        <v>160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167</v>
      </c>
      <c r="BM82" s="18" t="s">
        <v>168</v>
      </c>
    </row>
    <row r="83" spans="2:65" s="11" customFormat="1" x14ac:dyDescent="0.3">
      <c r="B83" s="194"/>
      <c r="C83" s="195"/>
      <c r="D83" s="196" t="s">
        <v>169</v>
      </c>
      <c r="E83" s="197" t="s">
        <v>19</v>
      </c>
      <c r="F83" s="198" t="s">
        <v>170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169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160</v>
      </c>
    </row>
    <row r="84" spans="2:65" s="11" customFormat="1" x14ac:dyDescent="0.3">
      <c r="B84" s="194"/>
      <c r="C84" s="195"/>
      <c r="D84" s="196" t="s">
        <v>169</v>
      </c>
      <c r="E84" s="197" t="s">
        <v>19</v>
      </c>
      <c r="F84" s="198" t="s">
        <v>171</v>
      </c>
      <c r="G84" s="195"/>
      <c r="H84" s="199" t="s">
        <v>19</v>
      </c>
      <c r="I84" s="200"/>
      <c r="J84" s="195"/>
      <c r="K84" s="195"/>
      <c r="L84" s="201"/>
      <c r="M84" s="202"/>
      <c r="N84" s="203"/>
      <c r="O84" s="203"/>
      <c r="P84" s="203"/>
      <c r="Q84" s="203"/>
      <c r="R84" s="203"/>
      <c r="S84" s="203"/>
      <c r="T84" s="204"/>
      <c r="AT84" s="205" t="s">
        <v>169</v>
      </c>
      <c r="AU84" s="205" t="s">
        <v>81</v>
      </c>
      <c r="AV84" s="11" t="s">
        <v>78</v>
      </c>
      <c r="AW84" s="11" t="s">
        <v>35</v>
      </c>
      <c r="AX84" s="11" t="s">
        <v>71</v>
      </c>
      <c r="AY84" s="205" t="s">
        <v>160</v>
      </c>
    </row>
    <row r="85" spans="2:65" s="12" customFormat="1" x14ac:dyDescent="0.3">
      <c r="B85" s="206"/>
      <c r="C85" s="207"/>
      <c r="D85" s="196" t="s">
        <v>169</v>
      </c>
      <c r="E85" s="208" t="s">
        <v>19</v>
      </c>
      <c r="F85" s="209" t="s">
        <v>172</v>
      </c>
      <c r="G85" s="207"/>
      <c r="H85" s="210">
        <v>28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169</v>
      </c>
      <c r="AU85" s="216" t="s">
        <v>81</v>
      </c>
      <c r="AV85" s="12" t="s">
        <v>81</v>
      </c>
      <c r="AW85" s="12" t="s">
        <v>35</v>
      </c>
      <c r="AX85" s="12" t="s">
        <v>71</v>
      </c>
      <c r="AY85" s="216" t="s">
        <v>160</v>
      </c>
    </row>
    <row r="86" spans="2:65" s="11" customFormat="1" x14ac:dyDescent="0.3">
      <c r="B86" s="194"/>
      <c r="C86" s="195"/>
      <c r="D86" s="196" t="s">
        <v>169</v>
      </c>
      <c r="E86" s="197" t="s">
        <v>19</v>
      </c>
      <c r="F86" s="198" t="s">
        <v>173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169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160</v>
      </c>
    </row>
    <row r="87" spans="2:65" s="12" customFormat="1" x14ac:dyDescent="0.3">
      <c r="B87" s="206"/>
      <c r="C87" s="207"/>
      <c r="D87" s="196" t="s">
        <v>169</v>
      </c>
      <c r="E87" s="208" t="s">
        <v>19</v>
      </c>
      <c r="F87" s="209" t="s">
        <v>172</v>
      </c>
      <c r="G87" s="207"/>
      <c r="H87" s="210">
        <v>28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1" customFormat="1" x14ac:dyDescent="0.3">
      <c r="B88" s="194"/>
      <c r="C88" s="195"/>
      <c r="D88" s="196" t="s">
        <v>169</v>
      </c>
      <c r="E88" s="197" t="s">
        <v>19</v>
      </c>
      <c r="F88" s="198" t="s">
        <v>174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169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160</v>
      </c>
    </row>
    <row r="89" spans="2:65" s="12" customFormat="1" x14ac:dyDescent="0.3">
      <c r="B89" s="206"/>
      <c r="C89" s="207"/>
      <c r="D89" s="196" t="s">
        <v>169</v>
      </c>
      <c r="E89" s="208" t="s">
        <v>19</v>
      </c>
      <c r="F89" s="209" t="s">
        <v>175</v>
      </c>
      <c r="G89" s="207"/>
      <c r="H89" s="210">
        <v>36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1" customFormat="1" x14ac:dyDescent="0.3">
      <c r="B90" s="194"/>
      <c r="C90" s="195"/>
      <c r="D90" s="196" t="s">
        <v>169</v>
      </c>
      <c r="E90" s="197" t="s">
        <v>19</v>
      </c>
      <c r="F90" s="198" t="s">
        <v>176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x14ac:dyDescent="0.3">
      <c r="B91" s="206"/>
      <c r="C91" s="207"/>
      <c r="D91" s="196" t="s">
        <v>169</v>
      </c>
      <c r="E91" s="208" t="s">
        <v>19</v>
      </c>
      <c r="F91" s="209" t="s">
        <v>177</v>
      </c>
      <c r="G91" s="207"/>
      <c r="H91" s="210">
        <v>68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1" customFormat="1" x14ac:dyDescent="0.3">
      <c r="B92" s="194"/>
      <c r="C92" s="195"/>
      <c r="D92" s="196" t="s">
        <v>169</v>
      </c>
      <c r="E92" s="197" t="s">
        <v>19</v>
      </c>
      <c r="F92" s="198" t="s">
        <v>178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169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160</v>
      </c>
    </row>
    <row r="93" spans="2:65" s="12" customFormat="1" x14ac:dyDescent="0.3">
      <c r="B93" s="206"/>
      <c r="C93" s="207"/>
      <c r="D93" s="196" t="s">
        <v>169</v>
      </c>
      <c r="E93" s="208" t="s">
        <v>19</v>
      </c>
      <c r="F93" s="209" t="s">
        <v>179</v>
      </c>
      <c r="G93" s="207"/>
      <c r="H93" s="210">
        <v>72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169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160</v>
      </c>
    </row>
    <row r="94" spans="2:65" s="11" customFormat="1" x14ac:dyDescent="0.3">
      <c r="B94" s="194"/>
      <c r="C94" s="195"/>
      <c r="D94" s="196" t="s">
        <v>169</v>
      </c>
      <c r="E94" s="197" t="s">
        <v>19</v>
      </c>
      <c r="F94" s="198" t="s">
        <v>180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181</v>
      </c>
      <c r="G95" s="207"/>
      <c r="H95" s="210">
        <v>32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264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31.5" customHeight="1" x14ac:dyDescent="0.3">
      <c r="B97" s="35"/>
      <c r="C97" s="182" t="s">
        <v>81</v>
      </c>
      <c r="D97" s="182" t="s">
        <v>162</v>
      </c>
      <c r="E97" s="183" t="s">
        <v>183</v>
      </c>
      <c r="F97" s="184" t="s">
        <v>184</v>
      </c>
      <c r="G97" s="185" t="s">
        <v>165</v>
      </c>
      <c r="H97" s="186">
        <v>264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185</v>
      </c>
    </row>
    <row r="98" spans="2:65" s="1" customFormat="1" ht="31.5" customHeight="1" x14ac:dyDescent="0.3">
      <c r="B98" s="35"/>
      <c r="C98" s="182" t="s">
        <v>186</v>
      </c>
      <c r="D98" s="182" t="s">
        <v>162</v>
      </c>
      <c r="E98" s="183" t="s">
        <v>187</v>
      </c>
      <c r="F98" s="184" t="s">
        <v>188</v>
      </c>
      <c r="G98" s="185" t="s">
        <v>189</v>
      </c>
      <c r="H98" s="186">
        <v>4031</v>
      </c>
      <c r="I98" s="187"/>
      <c r="J98" s="188">
        <f>ROUND(I98*H98,2)</f>
        <v>0</v>
      </c>
      <c r="K98" s="184" t="s">
        <v>166</v>
      </c>
      <c r="L98" s="55"/>
      <c r="M98" s="189" t="s">
        <v>19</v>
      </c>
      <c r="N98" s="190" t="s">
        <v>42</v>
      </c>
      <c r="O98" s="36"/>
      <c r="P98" s="191">
        <f>O98*H98</f>
        <v>0</v>
      </c>
      <c r="Q98" s="191">
        <v>1.9693999999999999E-4</v>
      </c>
      <c r="R98" s="191">
        <f>Q98*H98</f>
        <v>0.79386513999999997</v>
      </c>
      <c r="S98" s="191">
        <v>0</v>
      </c>
      <c r="T98" s="192">
        <f>S98*H98</f>
        <v>0</v>
      </c>
      <c r="AR98" s="18" t="s">
        <v>167</v>
      </c>
      <c r="AT98" s="18" t="s">
        <v>162</v>
      </c>
      <c r="AU98" s="18" t="s">
        <v>81</v>
      </c>
      <c r="AY98" s="18" t="s">
        <v>160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78</v>
      </c>
      <c r="BK98" s="193">
        <f>ROUND(I98*H98,2)</f>
        <v>0</v>
      </c>
      <c r="BL98" s="18" t="s">
        <v>167</v>
      </c>
      <c r="BM98" s="18" t="s">
        <v>190</v>
      </c>
    </row>
    <row r="99" spans="2:65" s="11" customFormat="1" x14ac:dyDescent="0.3">
      <c r="B99" s="194"/>
      <c r="C99" s="195"/>
      <c r="D99" s="196" t="s">
        <v>169</v>
      </c>
      <c r="E99" s="197" t="s">
        <v>19</v>
      </c>
      <c r="F99" s="198" t="s">
        <v>191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169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160</v>
      </c>
    </row>
    <row r="100" spans="2:65" s="11" customFormat="1" x14ac:dyDescent="0.3">
      <c r="B100" s="194"/>
      <c r="C100" s="195"/>
      <c r="D100" s="196" t="s">
        <v>169</v>
      </c>
      <c r="E100" s="197" t="s">
        <v>19</v>
      </c>
      <c r="F100" s="198" t="s">
        <v>171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65" s="12" customFormat="1" x14ac:dyDescent="0.3">
      <c r="B101" s="206"/>
      <c r="C101" s="207"/>
      <c r="D101" s="196" t="s">
        <v>169</v>
      </c>
      <c r="E101" s="208" t="s">
        <v>19</v>
      </c>
      <c r="F101" s="209" t="s">
        <v>192</v>
      </c>
      <c r="G101" s="207"/>
      <c r="H101" s="210">
        <v>270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1" customFormat="1" x14ac:dyDescent="0.3">
      <c r="B102" s="194"/>
      <c r="C102" s="195"/>
      <c r="D102" s="196" t="s">
        <v>169</v>
      </c>
      <c r="E102" s="197" t="s">
        <v>19</v>
      </c>
      <c r="F102" s="198" t="s">
        <v>173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65" s="12" customFormat="1" x14ac:dyDescent="0.3">
      <c r="B103" s="206"/>
      <c r="C103" s="207"/>
      <c r="D103" s="196" t="s">
        <v>169</v>
      </c>
      <c r="E103" s="208" t="s">
        <v>19</v>
      </c>
      <c r="F103" s="209" t="s">
        <v>193</v>
      </c>
      <c r="G103" s="207"/>
      <c r="H103" s="210">
        <v>363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1" customFormat="1" x14ac:dyDescent="0.3">
      <c r="B104" s="194"/>
      <c r="C104" s="195"/>
      <c r="D104" s="196" t="s">
        <v>169</v>
      </c>
      <c r="E104" s="197" t="s">
        <v>19</v>
      </c>
      <c r="F104" s="198" t="s">
        <v>174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x14ac:dyDescent="0.3">
      <c r="B105" s="206"/>
      <c r="C105" s="207"/>
      <c r="D105" s="196" t="s">
        <v>169</v>
      </c>
      <c r="E105" s="208" t="s">
        <v>19</v>
      </c>
      <c r="F105" s="209" t="s">
        <v>194</v>
      </c>
      <c r="G105" s="207"/>
      <c r="H105" s="210">
        <v>624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1" customFormat="1" x14ac:dyDescent="0.3">
      <c r="B106" s="194"/>
      <c r="C106" s="195"/>
      <c r="D106" s="196" t="s">
        <v>169</v>
      </c>
      <c r="E106" s="197" t="s">
        <v>19</v>
      </c>
      <c r="F106" s="198" t="s">
        <v>176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x14ac:dyDescent="0.3">
      <c r="B107" s="206"/>
      <c r="C107" s="207"/>
      <c r="D107" s="196" t="s">
        <v>169</v>
      </c>
      <c r="E107" s="208" t="s">
        <v>19</v>
      </c>
      <c r="F107" s="209" t="s">
        <v>195</v>
      </c>
      <c r="G107" s="207"/>
      <c r="H107" s="210">
        <v>934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1" customFormat="1" x14ac:dyDescent="0.3">
      <c r="B108" s="194"/>
      <c r="C108" s="195"/>
      <c r="D108" s="196" t="s">
        <v>169</v>
      </c>
      <c r="E108" s="197" t="s">
        <v>19</v>
      </c>
      <c r="F108" s="198" t="s">
        <v>178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169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160</v>
      </c>
    </row>
    <row r="109" spans="2:65" s="12" customFormat="1" x14ac:dyDescent="0.3">
      <c r="B109" s="206"/>
      <c r="C109" s="207"/>
      <c r="D109" s="196" t="s">
        <v>169</v>
      </c>
      <c r="E109" s="208" t="s">
        <v>19</v>
      </c>
      <c r="F109" s="209" t="s">
        <v>196</v>
      </c>
      <c r="G109" s="207"/>
      <c r="H109" s="210">
        <v>1261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1" customFormat="1" x14ac:dyDescent="0.3">
      <c r="B110" s="194"/>
      <c r="C110" s="195"/>
      <c r="D110" s="196" t="s">
        <v>169</v>
      </c>
      <c r="E110" s="197" t="s">
        <v>19</v>
      </c>
      <c r="F110" s="198" t="s">
        <v>180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x14ac:dyDescent="0.3">
      <c r="B111" s="206"/>
      <c r="C111" s="207"/>
      <c r="D111" s="196" t="s">
        <v>169</v>
      </c>
      <c r="E111" s="208" t="s">
        <v>19</v>
      </c>
      <c r="F111" s="209" t="s">
        <v>197</v>
      </c>
      <c r="G111" s="207"/>
      <c r="H111" s="210">
        <v>579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4031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167</v>
      </c>
      <c r="D113" s="182" t="s">
        <v>162</v>
      </c>
      <c r="E113" s="183" t="s">
        <v>198</v>
      </c>
      <c r="F113" s="184" t="s">
        <v>199</v>
      </c>
      <c r="G113" s="185" t="s">
        <v>189</v>
      </c>
      <c r="H113" s="186">
        <v>4031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200</v>
      </c>
    </row>
    <row r="114" spans="2:65" s="1" customFormat="1" ht="31.5" customHeight="1" x14ac:dyDescent="0.3">
      <c r="B114" s="35"/>
      <c r="C114" s="182" t="s">
        <v>201</v>
      </c>
      <c r="D114" s="182" t="s">
        <v>162</v>
      </c>
      <c r="E114" s="183" t="s">
        <v>202</v>
      </c>
      <c r="F114" s="184" t="s">
        <v>203</v>
      </c>
      <c r="G114" s="185" t="s">
        <v>189</v>
      </c>
      <c r="H114" s="186">
        <v>1200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5.5011999999999997E-4</v>
      </c>
      <c r="R114" s="191">
        <f>Q114*H114</f>
        <v>0.66014399999999995</v>
      </c>
      <c r="S114" s="191">
        <v>0</v>
      </c>
      <c r="T114" s="192">
        <f>S114*H114</f>
        <v>0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204</v>
      </c>
    </row>
    <row r="115" spans="2:65" s="1" customFormat="1" ht="22.5" customHeight="1" x14ac:dyDescent="0.3">
      <c r="B115" s="35"/>
      <c r="C115" s="182" t="s">
        <v>205</v>
      </c>
      <c r="D115" s="182" t="s">
        <v>162</v>
      </c>
      <c r="E115" s="183" t="s">
        <v>206</v>
      </c>
      <c r="F115" s="184" t="s">
        <v>207</v>
      </c>
      <c r="G115" s="185" t="s">
        <v>189</v>
      </c>
      <c r="H115" s="186">
        <v>1200</v>
      </c>
      <c r="I115" s="187"/>
      <c r="J115" s="188">
        <f>ROUND(I115*H115,2)</f>
        <v>0</v>
      </c>
      <c r="K115" s="184" t="s">
        <v>166</v>
      </c>
      <c r="L115" s="55"/>
      <c r="M115" s="189" t="s">
        <v>19</v>
      </c>
      <c r="N115" s="190" t="s">
        <v>42</v>
      </c>
      <c r="O115" s="3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167</v>
      </c>
      <c r="AT115" s="18" t="s">
        <v>162</v>
      </c>
      <c r="AU115" s="18" t="s">
        <v>81</v>
      </c>
      <c r="AY115" s="18" t="s">
        <v>160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78</v>
      </c>
      <c r="BK115" s="193">
        <f>ROUND(I115*H115,2)</f>
        <v>0</v>
      </c>
      <c r="BL115" s="18" t="s">
        <v>167</v>
      </c>
      <c r="BM115" s="18" t="s">
        <v>208</v>
      </c>
    </row>
    <row r="116" spans="2:65" s="1" customFormat="1" ht="22.5" customHeight="1" x14ac:dyDescent="0.3">
      <c r="B116" s="35"/>
      <c r="C116" s="182" t="s">
        <v>209</v>
      </c>
      <c r="D116" s="182" t="s">
        <v>162</v>
      </c>
      <c r="E116" s="183" t="s">
        <v>210</v>
      </c>
      <c r="F116" s="184" t="s">
        <v>211</v>
      </c>
      <c r="G116" s="185" t="s">
        <v>212</v>
      </c>
      <c r="H116" s="186">
        <v>71.573999999999998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167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167</v>
      </c>
      <c r="BM116" s="18" t="s">
        <v>213</v>
      </c>
    </row>
    <row r="117" spans="2:65" s="11" customFormat="1" x14ac:dyDescent="0.3">
      <c r="B117" s="194"/>
      <c r="C117" s="195"/>
      <c r="D117" s="196" t="s">
        <v>169</v>
      </c>
      <c r="E117" s="197" t="s">
        <v>19</v>
      </c>
      <c r="F117" s="198" t="s">
        <v>214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169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160</v>
      </c>
    </row>
    <row r="118" spans="2:65" s="11" customFormat="1" x14ac:dyDescent="0.3">
      <c r="B118" s="194"/>
      <c r="C118" s="195"/>
      <c r="D118" s="196" t="s">
        <v>169</v>
      </c>
      <c r="E118" s="197" t="s">
        <v>19</v>
      </c>
      <c r="F118" s="198" t="s">
        <v>215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216</v>
      </c>
      <c r="G119" s="207"/>
      <c r="H119" s="210">
        <v>3.92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x14ac:dyDescent="0.3">
      <c r="B120" s="194"/>
      <c r="C120" s="195"/>
      <c r="D120" s="196" t="s">
        <v>169</v>
      </c>
      <c r="E120" s="197" t="s">
        <v>19</v>
      </c>
      <c r="F120" s="198" t="s">
        <v>217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218</v>
      </c>
      <c r="G121" s="207"/>
      <c r="H121" s="210">
        <v>2.206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219</v>
      </c>
      <c r="G122" s="207"/>
      <c r="H122" s="210">
        <v>4.74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220</v>
      </c>
      <c r="G123" s="207"/>
      <c r="H123" s="210">
        <v>1.4630000000000001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2" customFormat="1" x14ac:dyDescent="0.3">
      <c r="B124" s="206"/>
      <c r="C124" s="207"/>
      <c r="D124" s="196" t="s">
        <v>169</v>
      </c>
      <c r="E124" s="208" t="s">
        <v>19</v>
      </c>
      <c r="F124" s="209" t="s">
        <v>221</v>
      </c>
      <c r="G124" s="207"/>
      <c r="H124" s="210">
        <v>5.9850000000000003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222</v>
      </c>
      <c r="G125" s="207"/>
      <c r="H125" s="210">
        <v>0.75600000000000001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2" customFormat="1" x14ac:dyDescent="0.3">
      <c r="B126" s="206"/>
      <c r="C126" s="207"/>
      <c r="D126" s="196" t="s">
        <v>169</v>
      </c>
      <c r="E126" s="208" t="s">
        <v>19</v>
      </c>
      <c r="F126" s="209" t="s">
        <v>223</v>
      </c>
      <c r="G126" s="207"/>
      <c r="H126" s="210">
        <v>4.6079999999999997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2" customFormat="1" x14ac:dyDescent="0.3">
      <c r="B127" s="206"/>
      <c r="C127" s="207"/>
      <c r="D127" s="196" t="s">
        <v>169</v>
      </c>
      <c r="E127" s="208" t="s">
        <v>19</v>
      </c>
      <c r="F127" s="209" t="s">
        <v>224</v>
      </c>
      <c r="G127" s="207"/>
      <c r="H127" s="210">
        <v>3.3959999999999999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2" customFormat="1" x14ac:dyDescent="0.3">
      <c r="B128" s="206"/>
      <c r="C128" s="207"/>
      <c r="D128" s="196" t="s">
        <v>169</v>
      </c>
      <c r="E128" s="208" t="s">
        <v>19</v>
      </c>
      <c r="F128" s="209" t="s">
        <v>225</v>
      </c>
      <c r="G128" s="207"/>
      <c r="H128" s="210">
        <v>4.9779999999999998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226</v>
      </c>
      <c r="G129" s="207"/>
      <c r="H129" s="210">
        <v>1.9339999999999999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2" customFormat="1" x14ac:dyDescent="0.3">
      <c r="B130" s="206"/>
      <c r="C130" s="207"/>
      <c r="D130" s="196" t="s">
        <v>169</v>
      </c>
      <c r="E130" s="208" t="s">
        <v>19</v>
      </c>
      <c r="F130" s="209" t="s">
        <v>227</v>
      </c>
      <c r="G130" s="207"/>
      <c r="H130" s="210">
        <v>6.2789999999999999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2" customFormat="1" x14ac:dyDescent="0.3">
      <c r="B131" s="206"/>
      <c r="C131" s="207"/>
      <c r="D131" s="196" t="s">
        <v>169</v>
      </c>
      <c r="E131" s="208" t="s">
        <v>19</v>
      </c>
      <c r="F131" s="209" t="s">
        <v>228</v>
      </c>
      <c r="G131" s="207"/>
      <c r="H131" s="210">
        <v>6.4539999999999997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2" customFormat="1" x14ac:dyDescent="0.3">
      <c r="B132" s="206"/>
      <c r="C132" s="207"/>
      <c r="D132" s="196" t="s">
        <v>169</v>
      </c>
      <c r="E132" s="208" t="s">
        <v>19</v>
      </c>
      <c r="F132" s="209" t="s">
        <v>229</v>
      </c>
      <c r="G132" s="207"/>
      <c r="H132" s="210">
        <v>9.67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2" customFormat="1" x14ac:dyDescent="0.3">
      <c r="B133" s="206"/>
      <c r="C133" s="207"/>
      <c r="D133" s="196" t="s">
        <v>169</v>
      </c>
      <c r="E133" s="208" t="s">
        <v>19</v>
      </c>
      <c r="F133" s="209" t="s">
        <v>230</v>
      </c>
      <c r="G133" s="207"/>
      <c r="H133" s="210">
        <v>3.355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2" customFormat="1" x14ac:dyDescent="0.3">
      <c r="B134" s="206"/>
      <c r="C134" s="207"/>
      <c r="D134" s="196" t="s">
        <v>169</v>
      </c>
      <c r="E134" s="208" t="s">
        <v>19</v>
      </c>
      <c r="F134" s="209" t="s">
        <v>231</v>
      </c>
      <c r="G134" s="207"/>
      <c r="H134" s="210">
        <v>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65" s="11" customFormat="1" x14ac:dyDescent="0.3">
      <c r="B135" s="194"/>
      <c r="C135" s="195"/>
      <c r="D135" s="196" t="s">
        <v>169</v>
      </c>
      <c r="E135" s="197" t="s">
        <v>19</v>
      </c>
      <c r="F135" s="198" t="s">
        <v>232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x14ac:dyDescent="0.3">
      <c r="B136" s="206"/>
      <c r="C136" s="207"/>
      <c r="D136" s="196" t="s">
        <v>169</v>
      </c>
      <c r="E136" s="208" t="s">
        <v>19</v>
      </c>
      <c r="F136" s="209" t="s">
        <v>233</v>
      </c>
      <c r="G136" s="207"/>
      <c r="H136" s="210">
        <v>9.83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4" customFormat="1" x14ac:dyDescent="0.3">
      <c r="B137" s="229"/>
      <c r="C137" s="230"/>
      <c r="D137" s="196" t="s">
        <v>169</v>
      </c>
      <c r="E137" s="231" t="s">
        <v>19</v>
      </c>
      <c r="F137" s="232" t="s">
        <v>234</v>
      </c>
      <c r="G137" s="230"/>
      <c r="H137" s="233">
        <v>71.573999999999998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169</v>
      </c>
      <c r="AU137" s="239" t="s">
        <v>81</v>
      </c>
      <c r="AV137" s="14" t="s">
        <v>186</v>
      </c>
      <c r="AW137" s="14" t="s">
        <v>35</v>
      </c>
      <c r="AX137" s="14" t="s">
        <v>71</v>
      </c>
      <c r="AY137" s="239" t="s">
        <v>160</v>
      </c>
    </row>
    <row r="138" spans="2:65" s="13" customFormat="1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71.573999999999998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235</v>
      </c>
      <c r="D139" s="182" t="s">
        <v>162</v>
      </c>
      <c r="E139" s="183" t="s">
        <v>236</v>
      </c>
      <c r="F139" s="184" t="s">
        <v>237</v>
      </c>
      <c r="G139" s="185" t="s">
        <v>212</v>
      </c>
      <c r="H139" s="186">
        <v>71.573999999999998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238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239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240</v>
      </c>
      <c r="G141" s="207"/>
      <c r="H141" s="210">
        <v>71.573999999999998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71.573999999999998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241</v>
      </c>
      <c r="D143" s="182" t="s">
        <v>162</v>
      </c>
      <c r="E143" s="183" t="s">
        <v>242</v>
      </c>
      <c r="F143" s="184" t="s">
        <v>243</v>
      </c>
      <c r="G143" s="185" t="s">
        <v>212</v>
      </c>
      <c r="H143" s="186">
        <v>71.573999999999998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244</v>
      </c>
    </row>
    <row r="144" spans="2:65" s="1" customFormat="1" ht="22.5" customHeight="1" x14ac:dyDescent="0.3">
      <c r="B144" s="35"/>
      <c r="C144" s="182" t="s">
        <v>245</v>
      </c>
      <c r="D144" s="182" t="s">
        <v>162</v>
      </c>
      <c r="E144" s="183" t="s">
        <v>246</v>
      </c>
      <c r="F144" s="184" t="s">
        <v>247</v>
      </c>
      <c r="G144" s="185" t="s">
        <v>248</v>
      </c>
      <c r="H144" s="186">
        <v>218</v>
      </c>
      <c r="I144" s="187"/>
      <c r="J144" s="188">
        <f>ROUND(I144*H144,2)</f>
        <v>0</v>
      </c>
      <c r="K144" s="184" t="s">
        <v>166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9.4024E-3</v>
      </c>
      <c r="R144" s="191">
        <f>Q144*H144</f>
        <v>2.0497231999999999</v>
      </c>
      <c r="S144" s="191">
        <v>0</v>
      </c>
      <c r="T144" s="192">
        <f>S144*H144</f>
        <v>0</v>
      </c>
      <c r="AR144" s="18" t="s">
        <v>167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167</v>
      </c>
      <c r="BM144" s="18" t="s">
        <v>249</v>
      </c>
    </row>
    <row r="145" spans="2:65" s="11" customFormat="1" x14ac:dyDescent="0.3">
      <c r="B145" s="194"/>
      <c r="C145" s="195"/>
      <c r="D145" s="196" t="s">
        <v>169</v>
      </c>
      <c r="E145" s="197" t="s">
        <v>19</v>
      </c>
      <c r="F145" s="198" t="s">
        <v>250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65" s="12" customFormat="1" x14ac:dyDescent="0.3">
      <c r="B146" s="206"/>
      <c r="C146" s="207"/>
      <c r="D146" s="196" t="s">
        <v>169</v>
      </c>
      <c r="E146" s="208" t="s">
        <v>19</v>
      </c>
      <c r="F146" s="209" t="s">
        <v>251</v>
      </c>
      <c r="G146" s="207"/>
      <c r="H146" s="210">
        <v>168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252</v>
      </c>
      <c r="G147" s="207"/>
      <c r="H147" s="210">
        <v>16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4" customFormat="1" x14ac:dyDescent="0.3">
      <c r="B148" s="229"/>
      <c r="C148" s="230"/>
      <c r="D148" s="196" t="s">
        <v>169</v>
      </c>
      <c r="E148" s="231" t="s">
        <v>19</v>
      </c>
      <c r="F148" s="232" t="s">
        <v>234</v>
      </c>
      <c r="G148" s="230"/>
      <c r="H148" s="233">
        <v>184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169</v>
      </c>
      <c r="AU148" s="239" t="s">
        <v>81</v>
      </c>
      <c r="AV148" s="14" t="s">
        <v>186</v>
      </c>
      <c r="AW148" s="14" t="s">
        <v>35</v>
      </c>
      <c r="AX148" s="14" t="s">
        <v>71</v>
      </c>
      <c r="AY148" s="239" t="s">
        <v>160</v>
      </c>
    </row>
    <row r="149" spans="2:65" s="11" customFormat="1" x14ac:dyDescent="0.3">
      <c r="B149" s="194"/>
      <c r="C149" s="195"/>
      <c r="D149" s="196" t="s">
        <v>169</v>
      </c>
      <c r="E149" s="197" t="s">
        <v>19</v>
      </c>
      <c r="F149" s="198" t="s">
        <v>253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x14ac:dyDescent="0.3">
      <c r="B150" s="206"/>
      <c r="C150" s="207"/>
      <c r="D150" s="196" t="s">
        <v>169</v>
      </c>
      <c r="E150" s="208" t="s">
        <v>19</v>
      </c>
      <c r="F150" s="209" t="s">
        <v>254</v>
      </c>
      <c r="G150" s="207"/>
      <c r="H150" s="210">
        <v>22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2" customFormat="1" x14ac:dyDescent="0.3">
      <c r="B151" s="206"/>
      <c r="C151" s="207"/>
      <c r="D151" s="196" t="s">
        <v>169</v>
      </c>
      <c r="E151" s="208" t="s">
        <v>19</v>
      </c>
      <c r="F151" s="209" t="s">
        <v>255</v>
      </c>
      <c r="G151" s="207"/>
      <c r="H151" s="210">
        <v>12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4" customFormat="1" x14ac:dyDescent="0.3">
      <c r="B152" s="229"/>
      <c r="C152" s="230"/>
      <c r="D152" s="196" t="s">
        <v>169</v>
      </c>
      <c r="E152" s="231" t="s">
        <v>19</v>
      </c>
      <c r="F152" s="232" t="s">
        <v>234</v>
      </c>
      <c r="G152" s="230"/>
      <c r="H152" s="233">
        <v>34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169</v>
      </c>
      <c r="AU152" s="239" t="s">
        <v>81</v>
      </c>
      <c r="AV152" s="14" t="s">
        <v>186</v>
      </c>
      <c r="AW152" s="14" t="s">
        <v>35</v>
      </c>
      <c r="AX152" s="14" t="s">
        <v>71</v>
      </c>
      <c r="AY152" s="239" t="s">
        <v>160</v>
      </c>
    </row>
    <row r="153" spans="2:65" s="13" customFormat="1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218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256</v>
      </c>
      <c r="D154" s="182" t="s">
        <v>162</v>
      </c>
      <c r="E154" s="183" t="s">
        <v>257</v>
      </c>
      <c r="F154" s="184" t="s">
        <v>258</v>
      </c>
      <c r="G154" s="185" t="s">
        <v>248</v>
      </c>
      <c r="H154" s="186">
        <v>218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259</v>
      </c>
    </row>
    <row r="155" spans="2:65" s="11" customFormat="1" x14ac:dyDescent="0.3">
      <c r="B155" s="194"/>
      <c r="C155" s="195"/>
      <c r="D155" s="196" t="s">
        <v>169</v>
      </c>
      <c r="E155" s="197" t="s">
        <v>19</v>
      </c>
      <c r="F155" s="198" t="s">
        <v>250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251</v>
      </c>
      <c r="G156" s="207"/>
      <c r="H156" s="210">
        <v>168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x14ac:dyDescent="0.3">
      <c r="B157" s="206"/>
      <c r="C157" s="207"/>
      <c r="D157" s="196" t="s">
        <v>169</v>
      </c>
      <c r="E157" s="208" t="s">
        <v>19</v>
      </c>
      <c r="F157" s="209" t="s">
        <v>252</v>
      </c>
      <c r="G157" s="207"/>
      <c r="H157" s="210">
        <v>16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4" customFormat="1" x14ac:dyDescent="0.3">
      <c r="B158" s="229"/>
      <c r="C158" s="230"/>
      <c r="D158" s="196" t="s">
        <v>169</v>
      </c>
      <c r="E158" s="231" t="s">
        <v>19</v>
      </c>
      <c r="F158" s="232" t="s">
        <v>234</v>
      </c>
      <c r="G158" s="230"/>
      <c r="H158" s="233">
        <v>184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169</v>
      </c>
      <c r="AU158" s="239" t="s">
        <v>81</v>
      </c>
      <c r="AV158" s="14" t="s">
        <v>186</v>
      </c>
      <c r="AW158" s="14" t="s">
        <v>35</v>
      </c>
      <c r="AX158" s="14" t="s">
        <v>71</v>
      </c>
      <c r="AY158" s="239" t="s">
        <v>160</v>
      </c>
    </row>
    <row r="159" spans="2:65" s="11" customFormat="1" x14ac:dyDescent="0.3">
      <c r="B159" s="194"/>
      <c r="C159" s="195"/>
      <c r="D159" s="196" t="s">
        <v>169</v>
      </c>
      <c r="E159" s="197" t="s">
        <v>19</v>
      </c>
      <c r="F159" s="198" t="s">
        <v>253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65" s="12" customFormat="1" x14ac:dyDescent="0.3">
      <c r="B160" s="206"/>
      <c r="C160" s="207"/>
      <c r="D160" s="196" t="s">
        <v>169</v>
      </c>
      <c r="E160" s="208" t="s">
        <v>19</v>
      </c>
      <c r="F160" s="209" t="s">
        <v>254</v>
      </c>
      <c r="G160" s="207"/>
      <c r="H160" s="210">
        <v>22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2" customFormat="1" x14ac:dyDescent="0.3">
      <c r="B161" s="206"/>
      <c r="C161" s="207"/>
      <c r="D161" s="196" t="s">
        <v>169</v>
      </c>
      <c r="E161" s="208" t="s">
        <v>19</v>
      </c>
      <c r="F161" s="209" t="s">
        <v>255</v>
      </c>
      <c r="G161" s="207"/>
      <c r="H161" s="210">
        <v>12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4" customFormat="1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34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65" s="13" customFormat="1" x14ac:dyDescent="0.3">
      <c r="B163" s="217"/>
      <c r="C163" s="218"/>
      <c r="D163" s="196" t="s">
        <v>169</v>
      </c>
      <c r="E163" s="240" t="s">
        <v>19</v>
      </c>
      <c r="F163" s="241" t="s">
        <v>182</v>
      </c>
      <c r="G163" s="218"/>
      <c r="H163" s="242">
        <v>218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0" customFormat="1" ht="29.85" customHeight="1" x14ac:dyDescent="0.3">
      <c r="B164" s="165"/>
      <c r="C164" s="166"/>
      <c r="D164" s="179" t="s">
        <v>70</v>
      </c>
      <c r="E164" s="180" t="s">
        <v>260</v>
      </c>
      <c r="F164" s="180" t="s">
        <v>261</v>
      </c>
      <c r="G164" s="166"/>
      <c r="H164" s="166"/>
      <c r="I164" s="169"/>
      <c r="J164" s="181">
        <f>BK164</f>
        <v>0</v>
      </c>
      <c r="K164" s="166"/>
      <c r="L164" s="171"/>
      <c r="M164" s="172"/>
      <c r="N164" s="173"/>
      <c r="O164" s="173"/>
      <c r="P164" s="174">
        <f>P165</f>
        <v>0</v>
      </c>
      <c r="Q164" s="173"/>
      <c r="R164" s="174">
        <f>R165</f>
        <v>0</v>
      </c>
      <c r="S164" s="173"/>
      <c r="T164" s="175">
        <f>T165</f>
        <v>0</v>
      </c>
      <c r="AR164" s="176" t="s">
        <v>78</v>
      </c>
      <c r="AT164" s="177" t="s">
        <v>70</v>
      </c>
      <c r="AU164" s="177" t="s">
        <v>78</v>
      </c>
      <c r="AY164" s="176" t="s">
        <v>160</v>
      </c>
      <c r="BK164" s="178">
        <f>BK165</f>
        <v>0</v>
      </c>
    </row>
    <row r="165" spans="2:65" s="1" customFormat="1" ht="31.5" customHeight="1" x14ac:dyDescent="0.3">
      <c r="B165" s="35"/>
      <c r="C165" s="182" t="s">
        <v>262</v>
      </c>
      <c r="D165" s="182" t="s">
        <v>162</v>
      </c>
      <c r="E165" s="183" t="s">
        <v>263</v>
      </c>
      <c r="F165" s="184" t="s">
        <v>264</v>
      </c>
      <c r="G165" s="185" t="s">
        <v>265</v>
      </c>
      <c r="H165" s="186">
        <v>3.7149999999999999</v>
      </c>
      <c r="I165" s="187"/>
      <c r="J165" s="188">
        <f>ROUND(I165*H165,2)</f>
        <v>0</v>
      </c>
      <c r="K165" s="184" t="s">
        <v>166</v>
      </c>
      <c r="L165" s="55"/>
      <c r="M165" s="189" t="s">
        <v>19</v>
      </c>
      <c r="N165" s="243" t="s">
        <v>42</v>
      </c>
      <c r="O165" s="244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18" t="s">
        <v>167</v>
      </c>
      <c r="AT165" s="18" t="s">
        <v>162</v>
      </c>
      <c r="AU165" s="18" t="s">
        <v>81</v>
      </c>
      <c r="AY165" s="18" t="s">
        <v>160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167</v>
      </c>
      <c r="BM165" s="18" t="s">
        <v>266</v>
      </c>
    </row>
    <row r="166" spans="2:65" s="1" customFormat="1" ht="6.95" customHeight="1" x14ac:dyDescent="0.3">
      <c r="B166" s="50"/>
      <c r="C166" s="51"/>
      <c r="D166" s="51"/>
      <c r="E166" s="51"/>
      <c r="F166" s="51"/>
      <c r="G166" s="51"/>
      <c r="H166" s="51"/>
      <c r="I166" s="128"/>
      <c r="J166" s="51"/>
      <c r="K166" s="51"/>
      <c r="L166" s="55"/>
    </row>
  </sheetData>
  <sheetProtection algorithmName="SHA-512" hashValue="i/S9TLe6uvMBN/zwJ2WsUcoVXC3RZ2UrHf4Ia8Bpxi4xntOhhF/dzH7HriOdxo1sd1Zq+P59ArQCdAUSPn7aSg==" saltValue="Pl047F5Tw5dUG1GLD6soAg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267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ROUND(SUM(BE79:BE119), 2)</f>
        <v>0</v>
      </c>
      <c r="G30" s="36"/>
      <c r="H30" s="36"/>
      <c r="I30" s="120">
        <v>0.21</v>
      </c>
      <c r="J30" s="119">
        <f>ROUND(ROUND((SUM(BE79:BE119)),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ROUND(SUM(BF79:BF119), 2)</f>
        <v>0</v>
      </c>
      <c r="G31" s="36"/>
      <c r="H31" s="36"/>
      <c r="I31" s="120">
        <v>0.15</v>
      </c>
      <c r="J31" s="119">
        <f>ROUND(ROUND((SUM(BF79:BF119)),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CITY042-02 - SO 002 - Odstranění dřevin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143</v>
      </c>
      <c r="E59" s="148"/>
      <c r="F59" s="148"/>
      <c r="G59" s="148"/>
      <c r="H59" s="148"/>
      <c r="I59" s="149"/>
      <c r="J59" s="150">
        <f>J118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96" t="str">
        <f>E7</f>
        <v>II/115 Černošice, rekonstrukce silnice</v>
      </c>
      <c r="F69" s="370"/>
      <c r="G69" s="370"/>
      <c r="H69" s="370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367" t="str">
        <f>E9</f>
        <v>CITY042-02 - SO 002 - Odstranění dřevin</v>
      </c>
      <c r="F71" s="370"/>
      <c r="G71" s="370"/>
      <c r="H71" s="370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ht="15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7.4509199999999993E-4</v>
      </c>
      <c r="S79" s="79"/>
      <c r="T79" s="163">
        <f>T80</f>
        <v>0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158</v>
      </c>
      <c r="F80" s="168" t="s">
        <v>159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P81+P118</f>
        <v>0</v>
      </c>
      <c r="Q80" s="173"/>
      <c r="R80" s="174">
        <f>R81+R118</f>
        <v>7.4509199999999993E-4</v>
      </c>
      <c r="S80" s="173"/>
      <c r="T80" s="175">
        <f>T81+T118</f>
        <v>0</v>
      </c>
      <c r="AR80" s="176" t="s">
        <v>78</v>
      </c>
      <c r="AT80" s="177" t="s">
        <v>70</v>
      </c>
      <c r="AU80" s="177" t="s">
        <v>71</v>
      </c>
      <c r="AY80" s="176" t="s">
        <v>160</v>
      </c>
      <c r="BK80" s="178">
        <f>BK81+BK118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161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SUM(P82:P117)</f>
        <v>0</v>
      </c>
      <c r="Q81" s="173"/>
      <c r="R81" s="174">
        <f>SUM(R82:R117)</f>
        <v>7.4509199999999993E-4</v>
      </c>
      <c r="S81" s="173"/>
      <c r="T81" s="175">
        <f>SUM(T82:T117)</f>
        <v>0</v>
      </c>
      <c r="AR81" s="176" t="s">
        <v>78</v>
      </c>
      <c r="AT81" s="177" t="s">
        <v>70</v>
      </c>
      <c r="AU81" s="177" t="s">
        <v>78</v>
      </c>
      <c r="AY81" s="176" t="s">
        <v>160</v>
      </c>
      <c r="BK81" s="178">
        <f>SUM(BK82:BK117)</f>
        <v>0</v>
      </c>
    </row>
    <row r="82" spans="2:65" s="1" customFormat="1" ht="31.5" customHeight="1" x14ac:dyDescent="0.3">
      <c r="B82" s="35"/>
      <c r="C82" s="182" t="s">
        <v>78</v>
      </c>
      <c r="D82" s="182" t="s">
        <v>162</v>
      </c>
      <c r="E82" s="183" t="s">
        <v>268</v>
      </c>
      <c r="F82" s="184" t="s">
        <v>269</v>
      </c>
      <c r="G82" s="185" t="s">
        <v>248</v>
      </c>
      <c r="H82" s="186">
        <v>680</v>
      </c>
      <c r="I82" s="187"/>
      <c r="J82" s="188">
        <f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AR82" s="18" t="s">
        <v>167</v>
      </c>
      <c r="AT82" s="18" t="s">
        <v>162</v>
      </c>
      <c r="AU82" s="18" t="s">
        <v>81</v>
      </c>
      <c r="AY82" s="18" t="s">
        <v>160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167</v>
      </c>
      <c r="BM82" s="18" t="s">
        <v>270</v>
      </c>
    </row>
    <row r="83" spans="2:65" s="11" customFormat="1" x14ac:dyDescent="0.3">
      <c r="B83" s="194"/>
      <c r="C83" s="195"/>
      <c r="D83" s="196" t="s">
        <v>169</v>
      </c>
      <c r="E83" s="197" t="s">
        <v>19</v>
      </c>
      <c r="F83" s="198" t="s">
        <v>271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169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160</v>
      </c>
    </row>
    <row r="84" spans="2:65" s="12" customFormat="1" x14ac:dyDescent="0.3">
      <c r="B84" s="206"/>
      <c r="C84" s="207"/>
      <c r="D84" s="196" t="s">
        <v>169</v>
      </c>
      <c r="E84" s="208" t="s">
        <v>19</v>
      </c>
      <c r="F84" s="209" t="s">
        <v>272</v>
      </c>
      <c r="G84" s="207"/>
      <c r="H84" s="210">
        <v>104</v>
      </c>
      <c r="I84" s="211"/>
      <c r="J84" s="207"/>
      <c r="K84" s="207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169</v>
      </c>
      <c r="AU84" s="216" t="s">
        <v>81</v>
      </c>
      <c r="AV84" s="12" t="s">
        <v>81</v>
      </c>
      <c r="AW84" s="12" t="s">
        <v>35</v>
      </c>
      <c r="AX84" s="12" t="s">
        <v>71</v>
      </c>
      <c r="AY84" s="216" t="s">
        <v>160</v>
      </c>
    </row>
    <row r="85" spans="2:65" s="14" customFormat="1" x14ac:dyDescent="0.3">
      <c r="B85" s="229"/>
      <c r="C85" s="230"/>
      <c r="D85" s="196" t="s">
        <v>169</v>
      </c>
      <c r="E85" s="231" t="s">
        <v>19</v>
      </c>
      <c r="F85" s="232" t="s">
        <v>234</v>
      </c>
      <c r="G85" s="230"/>
      <c r="H85" s="233">
        <v>104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AT85" s="239" t="s">
        <v>169</v>
      </c>
      <c r="AU85" s="239" t="s">
        <v>81</v>
      </c>
      <c r="AV85" s="14" t="s">
        <v>186</v>
      </c>
      <c r="AW85" s="14" t="s">
        <v>35</v>
      </c>
      <c r="AX85" s="14" t="s">
        <v>71</v>
      </c>
      <c r="AY85" s="239" t="s">
        <v>160</v>
      </c>
    </row>
    <row r="86" spans="2:65" s="11" customFormat="1" x14ac:dyDescent="0.3">
      <c r="B86" s="194"/>
      <c r="C86" s="195"/>
      <c r="D86" s="196" t="s">
        <v>169</v>
      </c>
      <c r="E86" s="197" t="s">
        <v>19</v>
      </c>
      <c r="F86" s="198" t="s">
        <v>273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169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160</v>
      </c>
    </row>
    <row r="87" spans="2:65" s="12" customFormat="1" x14ac:dyDescent="0.3">
      <c r="B87" s="206"/>
      <c r="C87" s="207"/>
      <c r="D87" s="196" t="s">
        <v>169</v>
      </c>
      <c r="E87" s="208" t="s">
        <v>19</v>
      </c>
      <c r="F87" s="209" t="s">
        <v>274</v>
      </c>
      <c r="G87" s="207"/>
      <c r="H87" s="210">
        <v>576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3" customFormat="1" x14ac:dyDescent="0.3">
      <c r="B88" s="217"/>
      <c r="C88" s="218"/>
      <c r="D88" s="219" t="s">
        <v>169</v>
      </c>
      <c r="E88" s="220" t="s">
        <v>19</v>
      </c>
      <c r="F88" s="221" t="s">
        <v>182</v>
      </c>
      <c r="G88" s="218"/>
      <c r="H88" s="222">
        <v>680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169</v>
      </c>
      <c r="AU88" s="228" t="s">
        <v>81</v>
      </c>
      <c r="AV88" s="13" t="s">
        <v>167</v>
      </c>
      <c r="AW88" s="13" t="s">
        <v>35</v>
      </c>
      <c r="AX88" s="13" t="s">
        <v>78</v>
      </c>
      <c r="AY88" s="228" t="s">
        <v>160</v>
      </c>
    </row>
    <row r="89" spans="2:65" s="1" customFormat="1" ht="22.5" customHeight="1" x14ac:dyDescent="0.3">
      <c r="B89" s="35"/>
      <c r="C89" s="182" t="s">
        <v>81</v>
      </c>
      <c r="D89" s="182" t="s">
        <v>162</v>
      </c>
      <c r="E89" s="183" t="s">
        <v>275</v>
      </c>
      <c r="F89" s="184" t="s">
        <v>276</v>
      </c>
      <c r="G89" s="185" t="s">
        <v>165</v>
      </c>
      <c r="H89" s="186">
        <v>6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277</v>
      </c>
    </row>
    <row r="90" spans="2:65" s="11" customFormat="1" x14ac:dyDescent="0.3">
      <c r="B90" s="194"/>
      <c r="C90" s="195"/>
      <c r="D90" s="196" t="s">
        <v>169</v>
      </c>
      <c r="E90" s="197" t="s">
        <v>19</v>
      </c>
      <c r="F90" s="198" t="s">
        <v>273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x14ac:dyDescent="0.3">
      <c r="B91" s="206"/>
      <c r="C91" s="207"/>
      <c r="D91" s="196" t="s">
        <v>169</v>
      </c>
      <c r="E91" s="208" t="s">
        <v>19</v>
      </c>
      <c r="F91" s="209" t="s">
        <v>205</v>
      </c>
      <c r="G91" s="207"/>
      <c r="H91" s="210">
        <v>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3" customFormat="1" x14ac:dyDescent="0.3">
      <c r="B92" s="217"/>
      <c r="C92" s="218"/>
      <c r="D92" s="219" t="s">
        <v>169</v>
      </c>
      <c r="E92" s="220" t="s">
        <v>19</v>
      </c>
      <c r="F92" s="221" t="s">
        <v>182</v>
      </c>
      <c r="G92" s="218"/>
      <c r="H92" s="222">
        <v>6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169</v>
      </c>
      <c r="AU92" s="228" t="s">
        <v>81</v>
      </c>
      <c r="AV92" s="13" t="s">
        <v>167</v>
      </c>
      <c r="AW92" s="13" t="s">
        <v>35</v>
      </c>
      <c r="AX92" s="13" t="s">
        <v>78</v>
      </c>
      <c r="AY92" s="228" t="s">
        <v>160</v>
      </c>
    </row>
    <row r="93" spans="2:65" s="1" customFormat="1" ht="22.5" customHeight="1" x14ac:dyDescent="0.3">
      <c r="B93" s="35"/>
      <c r="C93" s="182" t="s">
        <v>186</v>
      </c>
      <c r="D93" s="182" t="s">
        <v>162</v>
      </c>
      <c r="E93" s="183" t="s">
        <v>278</v>
      </c>
      <c r="F93" s="184" t="s">
        <v>279</v>
      </c>
      <c r="G93" s="185" t="s">
        <v>165</v>
      </c>
      <c r="H93" s="186">
        <v>2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280</v>
      </c>
    </row>
    <row r="94" spans="2:65" s="1" customFormat="1" ht="22.5" customHeight="1" x14ac:dyDescent="0.3">
      <c r="B94" s="35"/>
      <c r="C94" s="182" t="s">
        <v>167</v>
      </c>
      <c r="D94" s="182" t="s">
        <v>162</v>
      </c>
      <c r="E94" s="183" t="s">
        <v>281</v>
      </c>
      <c r="F94" s="184" t="s">
        <v>282</v>
      </c>
      <c r="G94" s="185" t="s">
        <v>165</v>
      </c>
      <c r="H94" s="186">
        <v>1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167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167</v>
      </c>
      <c r="BM94" s="18" t="s">
        <v>283</v>
      </c>
    </row>
    <row r="95" spans="2:65" s="1" customFormat="1" ht="22.5" customHeight="1" x14ac:dyDescent="0.3">
      <c r="B95" s="35"/>
      <c r="C95" s="182" t="s">
        <v>201</v>
      </c>
      <c r="D95" s="182" t="s">
        <v>162</v>
      </c>
      <c r="E95" s="183" t="s">
        <v>284</v>
      </c>
      <c r="F95" s="184" t="s">
        <v>285</v>
      </c>
      <c r="G95" s="185" t="s">
        <v>165</v>
      </c>
      <c r="H95" s="186">
        <v>7</v>
      </c>
      <c r="I95" s="187"/>
      <c r="J95" s="188">
        <f>ROUND(I95*H95,2)</f>
        <v>0</v>
      </c>
      <c r="K95" s="184" t="s">
        <v>166</v>
      </c>
      <c r="L95" s="55"/>
      <c r="M95" s="189" t="s">
        <v>19</v>
      </c>
      <c r="N95" s="190" t="s">
        <v>42</v>
      </c>
      <c r="O95" s="36"/>
      <c r="P95" s="191">
        <f>O95*H95</f>
        <v>0</v>
      </c>
      <c r="Q95" s="191">
        <v>8.2787999999999994E-5</v>
      </c>
      <c r="R95" s="191">
        <f>Q95*H95</f>
        <v>5.7951599999999997E-4</v>
      </c>
      <c r="S95" s="191">
        <v>0</v>
      </c>
      <c r="T95" s="192">
        <f>S95*H95</f>
        <v>0</v>
      </c>
      <c r="AR95" s="18" t="s">
        <v>167</v>
      </c>
      <c r="AT95" s="18" t="s">
        <v>162</v>
      </c>
      <c r="AU95" s="18" t="s">
        <v>81</v>
      </c>
      <c r="AY95" s="18" t="s">
        <v>160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78</v>
      </c>
      <c r="BK95" s="193">
        <f>ROUND(I95*H95,2)</f>
        <v>0</v>
      </c>
      <c r="BL95" s="18" t="s">
        <v>167</v>
      </c>
      <c r="BM95" s="18" t="s">
        <v>286</v>
      </c>
    </row>
    <row r="96" spans="2:65" s="1" customFormat="1" ht="22.5" customHeight="1" x14ac:dyDescent="0.3">
      <c r="B96" s="35"/>
      <c r="C96" s="182" t="s">
        <v>205</v>
      </c>
      <c r="D96" s="182" t="s">
        <v>162</v>
      </c>
      <c r="E96" s="183" t="s">
        <v>287</v>
      </c>
      <c r="F96" s="184" t="s">
        <v>288</v>
      </c>
      <c r="G96" s="185" t="s">
        <v>165</v>
      </c>
      <c r="H96" s="186">
        <v>2</v>
      </c>
      <c r="I96" s="187"/>
      <c r="J96" s="188">
        <f>ROUND(I96*H96,2)</f>
        <v>0</v>
      </c>
      <c r="K96" s="184" t="s">
        <v>166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8.2787999999999994E-5</v>
      </c>
      <c r="R96" s="191">
        <f>Q96*H96</f>
        <v>1.6557599999999999E-4</v>
      </c>
      <c r="S96" s="191">
        <v>0</v>
      </c>
      <c r="T96" s="192">
        <f>S96*H96</f>
        <v>0</v>
      </c>
      <c r="AR96" s="18" t="s">
        <v>167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167</v>
      </c>
      <c r="BM96" s="18" t="s">
        <v>289</v>
      </c>
    </row>
    <row r="97" spans="2:65" s="1" customFormat="1" ht="22.5" customHeight="1" x14ac:dyDescent="0.3">
      <c r="B97" s="35"/>
      <c r="C97" s="182" t="s">
        <v>209</v>
      </c>
      <c r="D97" s="182" t="s">
        <v>162</v>
      </c>
      <c r="E97" s="183" t="s">
        <v>290</v>
      </c>
      <c r="F97" s="184" t="s">
        <v>291</v>
      </c>
      <c r="G97" s="185" t="s">
        <v>165</v>
      </c>
      <c r="H97" s="186">
        <v>6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292</v>
      </c>
    </row>
    <row r="98" spans="2:65" s="11" customFormat="1" x14ac:dyDescent="0.3">
      <c r="B98" s="194"/>
      <c r="C98" s="195"/>
      <c r="D98" s="196" t="s">
        <v>169</v>
      </c>
      <c r="E98" s="197" t="s">
        <v>19</v>
      </c>
      <c r="F98" s="198" t="s">
        <v>273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205</v>
      </c>
      <c r="G99" s="207"/>
      <c r="H99" s="210">
        <v>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3" customFormat="1" x14ac:dyDescent="0.3">
      <c r="B100" s="217"/>
      <c r="C100" s="218"/>
      <c r="D100" s="219" t="s">
        <v>169</v>
      </c>
      <c r="E100" s="220" t="s">
        <v>19</v>
      </c>
      <c r="F100" s="221" t="s">
        <v>182</v>
      </c>
      <c r="G100" s="218"/>
      <c r="H100" s="222">
        <v>6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169</v>
      </c>
      <c r="AU100" s="228" t="s">
        <v>81</v>
      </c>
      <c r="AV100" s="13" t="s">
        <v>167</v>
      </c>
      <c r="AW100" s="13" t="s">
        <v>35</v>
      </c>
      <c r="AX100" s="13" t="s">
        <v>78</v>
      </c>
      <c r="AY100" s="228" t="s">
        <v>160</v>
      </c>
    </row>
    <row r="101" spans="2:65" s="1" customFormat="1" ht="22.5" customHeight="1" x14ac:dyDescent="0.3">
      <c r="B101" s="35"/>
      <c r="C101" s="182" t="s">
        <v>235</v>
      </c>
      <c r="D101" s="182" t="s">
        <v>162</v>
      </c>
      <c r="E101" s="183" t="s">
        <v>293</v>
      </c>
      <c r="F101" s="184" t="s">
        <v>294</v>
      </c>
      <c r="G101" s="185" t="s">
        <v>165</v>
      </c>
      <c r="H101" s="186">
        <v>2</v>
      </c>
      <c r="I101" s="187"/>
      <c r="J101" s="188">
        <f>ROUND(I101*H101,2)</f>
        <v>0</v>
      </c>
      <c r="K101" s="184" t="s">
        <v>166</v>
      </c>
      <c r="L101" s="55"/>
      <c r="M101" s="189" t="s">
        <v>19</v>
      </c>
      <c r="N101" s="190" t="s">
        <v>42</v>
      </c>
      <c r="O101" s="3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167</v>
      </c>
      <c r="AT101" s="18" t="s">
        <v>162</v>
      </c>
      <c r="AU101" s="18" t="s">
        <v>81</v>
      </c>
      <c r="AY101" s="18" t="s">
        <v>160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78</v>
      </c>
      <c r="BK101" s="193">
        <f>ROUND(I101*H101,2)</f>
        <v>0</v>
      </c>
      <c r="BL101" s="18" t="s">
        <v>167</v>
      </c>
      <c r="BM101" s="18" t="s">
        <v>295</v>
      </c>
    </row>
    <row r="102" spans="2:65" s="1" customFormat="1" ht="22.5" customHeight="1" x14ac:dyDescent="0.3">
      <c r="B102" s="35"/>
      <c r="C102" s="182" t="s">
        <v>241</v>
      </c>
      <c r="D102" s="182" t="s">
        <v>162</v>
      </c>
      <c r="E102" s="183" t="s">
        <v>296</v>
      </c>
      <c r="F102" s="184" t="s">
        <v>297</v>
      </c>
      <c r="G102" s="185" t="s">
        <v>165</v>
      </c>
      <c r="H102" s="186">
        <v>1</v>
      </c>
      <c r="I102" s="187"/>
      <c r="J102" s="188">
        <f>ROUND(I102*H102,2)</f>
        <v>0</v>
      </c>
      <c r="K102" s="184" t="s">
        <v>166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298</v>
      </c>
    </row>
    <row r="103" spans="2:65" s="1" customFormat="1" ht="22.5" customHeight="1" x14ac:dyDescent="0.3">
      <c r="B103" s="35"/>
      <c r="C103" s="182" t="s">
        <v>245</v>
      </c>
      <c r="D103" s="182" t="s">
        <v>162</v>
      </c>
      <c r="E103" s="183" t="s">
        <v>299</v>
      </c>
      <c r="F103" s="184" t="s">
        <v>300</v>
      </c>
      <c r="G103" s="185" t="s">
        <v>165</v>
      </c>
      <c r="H103" s="186">
        <v>6</v>
      </c>
      <c r="I103" s="187"/>
      <c r="J103" s="188">
        <f>ROUND(I103*H103,2)</f>
        <v>0</v>
      </c>
      <c r="K103" s="184" t="s">
        <v>166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167</v>
      </c>
      <c r="AT103" s="18" t="s">
        <v>162</v>
      </c>
      <c r="AU103" s="18" t="s">
        <v>81</v>
      </c>
      <c r="AY103" s="18" t="s">
        <v>160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167</v>
      </c>
      <c r="BM103" s="18" t="s">
        <v>301</v>
      </c>
    </row>
    <row r="104" spans="2:65" s="11" customFormat="1" x14ac:dyDescent="0.3">
      <c r="B104" s="194"/>
      <c r="C104" s="195"/>
      <c r="D104" s="196" t="s">
        <v>169</v>
      </c>
      <c r="E104" s="197" t="s">
        <v>19</v>
      </c>
      <c r="F104" s="198" t="s">
        <v>273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x14ac:dyDescent="0.3">
      <c r="B105" s="206"/>
      <c r="C105" s="207"/>
      <c r="D105" s="196" t="s">
        <v>169</v>
      </c>
      <c r="E105" s="208" t="s">
        <v>19</v>
      </c>
      <c r="F105" s="209" t="s">
        <v>205</v>
      </c>
      <c r="G105" s="207"/>
      <c r="H105" s="210">
        <v>6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3" customFormat="1" x14ac:dyDescent="0.3">
      <c r="B106" s="217"/>
      <c r="C106" s="218"/>
      <c r="D106" s="219" t="s">
        <v>169</v>
      </c>
      <c r="E106" s="220" t="s">
        <v>19</v>
      </c>
      <c r="F106" s="221" t="s">
        <v>182</v>
      </c>
      <c r="G106" s="218"/>
      <c r="H106" s="222">
        <v>6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169</v>
      </c>
      <c r="AU106" s="228" t="s">
        <v>81</v>
      </c>
      <c r="AV106" s="13" t="s">
        <v>167</v>
      </c>
      <c r="AW106" s="13" t="s">
        <v>35</v>
      </c>
      <c r="AX106" s="13" t="s">
        <v>78</v>
      </c>
      <c r="AY106" s="228" t="s">
        <v>160</v>
      </c>
    </row>
    <row r="107" spans="2:65" s="1" customFormat="1" ht="22.5" customHeight="1" x14ac:dyDescent="0.3">
      <c r="B107" s="35"/>
      <c r="C107" s="182" t="s">
        <v>256</v>
      </c>
      <c r="D107" s="182" t="s">
        <v>162</v>
      </c>
      <c r="E107" s="183" t="s">
        <v>302</v>
      </c>
      <c r="F107" s="184" t="s">
        <v>303</v>
      </c>
      <c r="G107" s="185" t="s">
        <v>165</v>
      </c>
      <c r="H107" s="186">
        <v>2</v>
      </c>
      <c r="I107" s="187"/>
      <c r="J107" s="188">
        <f>ROUND(I107*H107,2)</f>
        <v>0</v>
      </c>
      <c r="K107" s="184" t="s">
        <v>166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167</v>
      </c>
      <c r="AT107" s="18" t="s">
        <v>162</v>
      </c>
      <c r="AU107" s="18" t="s">
        <v>81</v>
      </c>
      <c r="AY107" s="18" t="s">
        <v>160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167</v>
      </c>
      <c r="BM107" s="18" t="s">
        <v>304</v>
      </c>
    </row>
    <row r="108" spans="2:65" s="1" customFormat="1" ht="22.5" customHeight="1" x14ac:dyDescent="0.3">
      <c r="B108" s="35"/>
      <c r="C108" s="182" t="s">
        <v>262</v>
      </c>
      <c r="D108" s="182" t="s">
        <v>162</v>
      </c>
      <c r="E108" s="183" t="s">
        <v>305</v>
      </c>
      <c r="F108" s="184" t="s">
        <v>306</v>
      </c>
      <c r="G108" s="185" t="s">
        <v>165</v>
      </c>
      <c r="H108" s="186">
        <v>2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307</v>
      </c>
    </row>
    <row r="109" spans="2:65" s="1" customFormat="1" ht="22.5" customHeight="1" x14ac:dyDescent="0.3">
      <c r="B109" s="35"/>
      <c r="C109" s="182" t="s">
        <v>308</v>
      </c>
      <c r="D109" s="182" t="s">
        <v>162</v>
      </c>
      <c r="E109" s="183" t="s">
        <v>309</v>
      </c>
      <c r="F109" s="184" t="s">
        <v>310</v>
      </c>
      <c r="G109" s="185" t="s">
        <v>165</v>
      </c>
      <c r="H109" s="186">
        <v>7</v>
      </c>
      <c r="I109" s="187"/>
      <c r="J109" s="188">
        <f>ROUND(I109*H109,2)</f>
        <v>0</v>
      </c>
      <c r="K109" s="184" t="s">
        <v>166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311</v>
      </c>
    </row>
    <row r="110" spans="2:65" s="1" customFormat="1" ht="22.5" customHeight="1" x14ac:dyDescent="0.3">
      <c r="B110" s="35"/>
      <c r="C110" s="182" t="s">
        <v>312</v>
      </c>
      <c r="D110" s="182" t="s">
        <v>162</v>
      </c>
      <c r="E110" s="183" t="s">
        <v>313</v>
      </c>
      <c r="F110" s="184" t="s">
        <v>314</v>
      </c>
      <c r="G110" s="185" t="s">
        <v>165</v>
      </c>
      <c r="H110" s="186">
        <v>2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315</v>
      </c>
    </row>
    <row r="111" spans="2:65" s="1" customFormat="1" ht="22.5" customHeight="1" x14ac:dyDescent="0.3">
      <c r="B111" s="35"/>
      <c r="C111" s="182" t="s">
        <v>8</v>
      </c>
      <c r="D111" s="182" t="s">
        <v>162</v>
      </c>
      <c r="E111" s="183" t="s">
        <v>316</v>
      </c>
      <c r="F111" s="184" t="s">
        <v>317</v>
      </c>
      <c r="G111" s="185" t="s">
        <v>248</v>
      </c>
      <c r="H111" s="186">
        <v>680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318</v>
      </c>
    </row>
    <row r="112" spans="2:65" s="11" customFormat="1" x14ac:dyDescent="0.3">
      <c r="B112" s="194"/>
      <c r="C112" s="195"/>
      <c r="D112" s="196" t="s">
        <v>169</v>
      </c>
      <c r="E112" s="197" t="s">
        <v>19</v>
      </c>
      <c r="F112" s="198" t="s">
        <v>271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x14ac:dyDescent="0.3">
      <c r="B113" s="206"/>
      <c r="C113" s="207"/>
      <c r="D113" s="196" t="s">
        <v>169</v>
      </c>
      <c r="E113" s="208" t="s">
        <v>19</v>
      </c>
      <c r="F113" s="209" t="s">
        <v>272</v>
      </c>
      <c r="G113" s="207"/>
      <c r="H113" s="210">
        <v>104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4" customFormat="1" x14ac:dyDescent="0.3">
      <c r="B114" s="229"/>
      <c r="C114" s="230"/>
      <c r="D114" s="196" t="s">
        <v>169</v>
      </c>
      <c r="E114" s="231" t="s">
        <v>19</v>
      </c>
      <c r="F114" s="232" t="s">
        <v>234</v>
      </c>
      <c r="G114" s="230"/>
      <c r="H114" s="233">
        <v>104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169</v>
      </c>
      <c r="AU114" s="239" t="s">
        <v>81</v>
      </c>
      <c r="AV114" s="14" t="s">
        <v>186</v>
      </c>
      <c r="AW114" s="14" t="s">
        <v>35</v>
      </c>
      <c r="AX114" s="14" t="s">
        <v>71</v>
      </c>
      <c r="AY114" s="239" t="s">
        <v>160</v>
      </c>
    </row>
    <row r="115" spans="2:65" s="11" customFormat="1" x14ac:dyDescent="0.3">
      <c r="B115" s="194"/>
      <c r="C115" s="195"/>
      <c r="D115" s="196" t="s">
        <v>169</v>
      </c>
      <c r="E115" s="197" t="s">
        <v>19</v>
      </c>
      <c r="F115" s="198" t="s">
        <v>273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x14ac:dyDescent="0.3">
      <c r="B116" s="206"/>
      <c r="C116" s="207"/>
      <c r="D116" s="196" t="s">
        <v>169</v>
      </c>
      <c r="E116" s="208" t="s">
        <v>19</v>
      </c>
      <c r="F116" s="209" t="s">
        <v>274</v>
      </c>
      <c r="G116" s="207"/>
      <c r="H116" s="210">
        <v>576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x14ac:dyDescent="0.3">
      <c r="B117" s="217"/>
      <c r="C117" s="218"/>
      <c r="D117" s="196" t="s">
        <v>169</v>
      </c>
      <c r="E117" s="240" t="s">
        <v>19</v>
      </c>
      <c r="F117" s="241" t="s">
        <v>182</v>
      </c>
      <c r="G117" s="218"/>
      <c r="H117" s="242">
        <v>680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0" customFormat="1" ht="29.85" customHeight="1" x14ac:dyDescent="0.3">
      <c r="B118" s="165"/>
      <c r="C118" s="166"/>
      <c r="D118" s="179" t="s">
        <v>70</v>
      </c>
      <c r="E118" s="180" t="s">
        <v>260</v>
      </c>
      <c r="F118" s="180" t="s">
        <v>261</v>
      </c>
      <c r="G118" s="166"/>
      <c r="H118" s="166"/>
      <c r="I118" s="169"/>
      <c r="J118" s="181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78</v>
      </c>
      <c r="AT118" s="177" t="s">
        <v>70</v>
      </c>
      <c r="AU118" s="177" t="s">
        <v>78</v>
      </c>
      <c r="AY118" s="176" t="s">
        <v>160</v>
      </c>
      <c r="BK118" s="178">
        <f>BK119</f>
        <v>0</v>
      </c>
    </row>
    <row r="119" spans="2:65" s="1" customFormat="1" ht="22.5" customHeight="1" x14ac:dyDescent="0.3">
      <c r="B119" s="35"/>
      <c r="C119" s="182" t="s">
        <v>319</v>
      </c>
      <c r="D119" s="182" t="s">
        <v>162</v>
      </c>
      <c r="E119" s="183" t="s">
        <v>320</v>
      </c>
      <c r="F119" s="184" t="s">
        <v>321</v>
      </c>
      <c r="G119" s="185" t="s">
        <v>265</v>
      </c>
      <c r="H119" s="186">
        <v>1E-3</v>
      </c>
      <c r="I119" s="187"/>
      <c r="J119" s="188">
        <f>ROUND(I119*H119,2)</f>
        <v>0</v>
      </c>
      <c r="K119" s="184" t="s">
        <v>166</v>
      </c>
      <c r="L119" s="55"/>
      <c r="M119" s="189" t="s">
        <v>19</v>
      </c>
      <c r="N119" s="243" t="s">
        <v>42</v>
      </c>
      <c r="O119" s="244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322</v>
      </c>
    </row>
    <row r="120" spans="2:65" s="1" customFormat="1" ht="6.95" customHeight="1" x14ac:dyDescent="0.3">
      <c r="B120" s="50"/>
      <c r="C120" s="51"/>
      <c r="D120" s="51"/>
      <c r="E120" s="51"/>
      <c r="F120" s="51"/>
      <c r="G120" s="51"/>
      <c r="H120" s="51"/>
      <c r="I120" s="128"/>
      <c r="J120" s="51"/>
      <c r="K120" s="51"/>
      <c r="L120" s="55"/>
    </row>
  </sheetData>
  <sheetProtection algorithmName="SHA-512" hashValue="EGNBLMeOoTjSvrYb96VuxMYSjpFwlA/D78hZ29WPKDM6QH2/1BUsXmk+FM17bPfCRTeEvh6926igUxCWgZ6fCQ==" saltValue="1F3fGMJEDCa/RTcoz99pZg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323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ROUND(SUM(BE88:BE848), 2)</f>
        <v>0</v>
      </c>
      <c r="G30" s="36"/>
      <c r="H30" s="36"/>
      <c r="I30" s="120">
        <v>0.21</v>
      </c>
      <c r="J30" s="119">
        <f>ROUND(ROUND((SUM(BE88:BE848)),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ROUND(SUM(BF88:BF848), 2)</f>
        <v>0</v>
      </c>
      <c r="G31" s="36"/>
      <c r="H31" s="36"/>
      <c r="I31" s="120">
        <v>0.15</v>
      </c>
      <c r="J31" s="119">
        <f>ROUND(ROUND((SUM(BF88:BF848)),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ROUND(SUM(BG88:BG848),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ROUND(SUM(BH88:BH848),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ROUND(SUM(BI88:BI848),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CITY042-03 - SO 101 - Rekonstrukce komunikace MO 8,0/50, úsek žel.přejezd-ul.Karlštejnská, km 0,0-0,167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J357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J374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J383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J558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J602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J798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J822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J824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331</v>
      </c>
      <c r="E67" s="148"/>
      <c r="F67" s="148"/>
      <c r="G67" s="148"/>
      <c r="H67" s="148"/>
      <c r="I67" s="149"/>
      <c r="J67" s="150">
        <f>J825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332</v>
      </c>
      <c r="E68" s="148"/>
      <c r="F68" s="148"/>
      <c r="G68" s="148"/>
      <c r="H68" s="148"/>
      <c r="I68" s="149"/>
      <c r="J68" s="150">
        <f>J827</f>
        <v>0</v>
      </c>
      <c r="K68" s="151"/>
    </row>
    <row r="69" spans="2:12" s="1" customFormat="1" ht="21.75" customHeight="1" x14ac:dyDescent="0.3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 x14ac:dyDescent="0.3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 x14ac:dyDescent="0.3">
      <c r="B75" s="35"/>
      <c r="C75" s="56" t="s">
        <v>144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2.5" customHeight="1" x14ac:dyDescent="0.3">
      <c r="B78" s="35"/>
      <c r="C78" s="57"/>
      <c r="D78" s="57"/>
      <c r="E78" s="396" t="str">
        <f>E7</f>
        <v>II/115 Černošice, rekonstrukce silnice</v>
      </c>
      <c r="F78" s="370"/>
      <c r="G78" s="370"/>
      <c r="H78" s="370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134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3.25" customHeight="1" x14ac:dyDescent="0.3">
      <c r="B80" s="35"/>
      <c r="C80" s="57"/>
      <c r="D80" s="57"/>
      <c r="E80" s="367" t="str">
        <f>E9</f>
        <v>CITY042-03 - SO 101 - Rekonstrukce komunikace MO 8,0/50, úsek žel.přejezd-ul.Karlštejnská, km 0,0-0,167</v>
      </c>
      <c r="F80" s="370"/>
      <c r="G80" s="370"/>
      <c r="H80" s="370"/>
      <c r="I80" s="152"/>
      <c r="J80" s="57"/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 x14ac:dyDescent="0.3">
      <c r="B82" s="35"/>
      <c r="C82" s="59" t="s">
        <v>21</v>
      </c>
      <c r="D82" s="57"/>
      <c r="E82" s="57"/>
      <c r="F82" s="153" t="str">
        <f>F12</f>
        <v>Černošice</v>
      </c>
      <c r="G82" s="57"/>
      <c r="H82" s="57"/>
      <c r="I82" s="154" t="s">
        <v>23</v>
      </c>
      <c r="J82" s="67" t="str">
        <f>IF(J12="","",J12)</f>
        <v>1.3.2016</v>
      </c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5" x14ac:dyDescent="0.3">
      <c r="B84" s="35"/>
      <c r="C84" s="59" t="s">
        <v>25</v>
      </c>
      <c r="D84" s="57"/>
      <c r="E84" s="57"/>
      <c r="F84" s="153" t="str">
        <f>E15</f>
        <v>Středočeský kraj, Zborovská 11, Praha 5</v>
      </c>
      <c r="G84" s="57"/>
      <c r="H84" s="57"/>
      <c r="I84" s="154" t="s">
        <v>32</v>
      </c>
      <c r="J84" s="153" t="str">
        <f>E21</f>
        <v>AF-CityPlan s.r.o.,Magistrů 1275/13, 14000 Praha 4</v>
      </c>
      <c r="K84" s="57"/>
      <c r="L84" s="55"/>
    </row>
    <row r="85" spans="2:65" s="1" customFormat="1" ht="14.45" customHeight="1" x14ac:dyDescent="0.3">
      <c r="B85" s="35"/>
      <c r="C85" s="59" t="s">
        <v>30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 x14ac:dyDescent="0.3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 x14ac:dyDescent="0.3">
      <c r="B87" s="155"/>
      <c r="C87" s="156" t="s">
        <v>145</v>
      </c>
      <c r="D87" s="157" t="s">
        <v>56</v>
      </c>
      <c r="E87" s="157" t="s">
        <v>52</v>
      </c>
      <c r="F87" s="157" t="s">
        <v>146</v>
      </c>
      <c r="G87" s="157" t="s">
        <v>147</v>
      </c>
      <c r="H87" s="157" t="s">
        <v>148</v>
      </c>
      <c r="I87" s="158" t="s">
        <v>149</v>
      </c>
      <c r="J87" s="157" t="s">
        <v>138</v>
      </c>
      <c r="K87" s="159" t="s">
        <v>150</v>
      </c>
      <c r="L87" s="160"/>
      <c r="M87" s="75" t="s">
        <v>151</v>
      </c>
      <c r="N87" s="76" t="s">
        <v>41</v>
      </c>
      <c r="O87" s="76" t="s">
        <v>152</v>
      </c>
      <c r="P87" s="76" t="s">
        <v>153</v>
      </c>
      <c r="Q87" s="76" t="s">
        <v>154</v>
      </c>
      <c r="R87" s="76" t="s">
        <v>155</v>
      </c>
      <c r="S87" s="76" t="s">
        <v>156</v>
      </c>
      <c r="T87" s="77" t="s">
        <v>157</v>
      </c>
    </row>
    <row r="88" spans="2:65" s="1" customFormat="1" ht="29.25" customHeight="1" x14ac:dyDescent="0.35">
      <c r="B88" s="35"/>
      <c r="C88" s="81" t="s">
        <v>139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P89+P824</f>
        <v>0</v>
      </c>
      <c r="Q88" s="79"/>
      <c r="R88" s="162">
        <f>R89+R824</f>
        <v>198.71258979223998</v>
      </c>
      <c r="S88" s="79"/>
      <c r="T88" s="163">
        <f>T89+T824</f>
        <v>1590.3389600000003</v>
      </c>
      <c r="AT88" s="18" t="s">
        <v>70</v>
      </c>
      <c r="AU88" s="18" t="s">
        <v>140</v>
      </c>
      <c r="BK88" s="164">
        <f>BK89+BK824</f>
        <v>0</v>
      </c>
    </row>
    <row r="89" spans="2:65" s="10" customFormat="1" ht="37.35" customHeight="1" x14ac:dyDescent="0.35">
      <c r="B89" s="165"/>
      <c r="C89" s="166"/>
      <c r="D89" s="167" t="s">
        <v>70</v>
      </c>
      <c r="E89" s="168" t="s">
        <v>158</v>
      </c>
      <c r="F89" s="168" t="s">
        <v>159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P90+P357+P374+P383+P558+P602+P798+P822</f>
        <v>0</v>
      </c>
      <c r="Q89" s="173"/>
      <c r="R89" s="174">
        <f>R90+R357+R374+R383+R558+R602+R798+R822</f>
        <v>197.84194499223997</v>
      </c>
      <c r="S89" s="173"/>
      <c r="T89" s="175">
        <f>T90+T357+T374+T383+T558+T602+T798+T822</f>
        <v>1590.3389600000003</v>
      </c>
      <c r="AR89" s="176" t="s">
        <v>78</v>
      </c>
      <c r="AT89" s="177" t="s">
        <v>70</v>
      </c>
      <c r="AU89" s="177" t="s">
        <v>71</v>
      </c>
      <c r="AY89" s="176" t="s">
        <v>160</v>
      </c>
      <c r="BK89" s="178">
        <f>BK90+BK357+BK374+BK383+BK558+BK602+BK798+BK822</f>
        <v>0</v>
      </c>
    </row>
    <row r="90" spans="2:65" s="10" customFormat="1" ht="19.899999999999999" customHeight="1" x14ac:dyDescent="0.3">
      <c r="B90" s="165"/>
      <c r="C90" s="166"/>
      <c r="D90" s="179" t="s">
        <v>70</v>
      </c>
      <c r="E90" s="180" t="s">
        <v>78</v>
      </c>
      <c r="F90" s="180" t="s">
        <v>161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SUM(P91:P356)</f>
        <v>0</v>
      </c>
      <c r="Q90" s="173"/>
      <c r="R90" s="174">
        <f>SUM(R91:R356)</f>
        <v>24.7861230484</v>
      </c>
      <c r="S90" s="173"/>
      <c r="T90" s="175">
        <f>SUM(T91:T356)</f>
        <v>1569.0046600000003</v>
      </c>
      <c r="AR90" s="176" t="s">
        <v>78</v>
      </c>
      <c r="AT90" s="177" t="s">
        <v>70</v>
      </c>
      <c r="AU90" s="177" t="s">
        <v>78</v>
      </c>
      <c r="AY90" s="176" t="s">
        <v>160</v>
      </c>
      <c r="BK90" s="178">
        <f>SUM(BK91:BK356)</f>
        <v>0</v>
      </c>
    </row>
    <row r="91" spans="2:65" s="1" customFormat="1" ht="22.5" customHeight="1" x14ac:dyDescent="0.3">
      <c r="B91" s="35"/>
      <c r="C91" s="182" t="s">
        <v>78</v>
      </c>
      <c r="D91" s="182" t="s">
        <v>162</v>
      </c>
      <c r="E91" s="183" t="s">
        <v>333</v>
      </c>
      <c r="F91" s="184" t="s">
        <v>334</v>
      </c>
      <c r="G91" s="185" t="s">
        <v>248</v>
      </c>
      <c r="H91" s="186">
        <v>114.375</v>
      </c>
      <c r="I91" s="187"/>
      <c r="J91" s="188">
        <f>ROUND(I91*H91,2)</f>
        <v>0</v>
      </c>
      <c r="K91" s="184" t="s">
        <v>19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0.08</v>
      </c>
      <c r="T91" s="192">
        <f>S91*H91</f>
        <v>9.15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335</v>
      </c>
    </row>
    <row r="92" spans="2:65" s="11" customFormat="1" x14ac:dyDescent="0.3">
      <c r="B92" s="194"/>
      <c r="C92" s="195"/>
      <c r="D92" s="196" t="s">
        <v>169</v>
      </c>
      <c r="E92" s="197" t="s">
        <v>19</v>
      </c>
      <c r="F92" s="198" t="s">
        <v>336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169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160</v>
      </c>
    </row>
    <row r="93" spans="2:65" s="12" customFormat="1" x14ac:dyDescent="0.3">
      <c r="B93" s="206"/>
      <c r="C93" s="207"/>
      <c r="D93" s="196" t="s">
        <v>169</v>
      </c>
      <c r="E93" s="208" t="s">
        <v>19</v>
      </c>
      <c r="F93" s="209" t="s">
        <v>337</v>
      </c>
      <c r="G93" s="207"/>
      <c r="H93" s="210">
        <v>9.375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169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160</v>
      </c>
    </row>
    <row r="94" spans="2:65" s="14" customFormat="1" x14ac:dyDescent="0.3">
      <c r="B94" s="229"/>
      <c r="C94" s="230"/>
      <c r="D94" s="196" t="s">
        <v>169</v>
      </c>
      <c r="E94" s="231" t="s">
        <v>19</v>
      </c>
      <c r="F94" s="232" t="s">
        <v>234</v>
      </c>
      <c r="G94" s="230"/>
      <c r="H94" s="233">
        <v>9.375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169</v>
      </c>
      <c r="AU94" s="239" t="s">
        <v>81</v>
      </c>
      <c r="AV94" s="14" t="s">
        <v>186</v>
      </c>
      <c r="AW94" s="14" t="s">
        <v>35</v>
      </c>
      <c r="AX94" s="14" t="s">
        <v>71</v>
      </c>
      <c r="AY94" s="239" t="s">
        <v>160</v>
      </c>
    </row>
    <row r="95" spans="2:65" s="11" customFormat="1" x14ac:dyDescent="0.3">
      <c r="B95" s="194"/>
      <c r="C95" s="195"/>
      <c r="D95" s="196" t="s">
        <v>169</v>
      </c>
      <c r="E95" s="197" t="s">
        <v>19</v>
      </c>
      <c r="F95" s="198" t="s">
        <v>338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169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160</v>
      </c>
    </row>
    <row r="96" spans="2:65" s="12" customFormat="1" x14ac:dyDescent="0.3">
      <c r="B96" s="206"/>
      <c r="C96" s="207"/>
      <c r="D96" s="196" t="s">
        <v>169</v>
      </c>
      <c r="E96" s="208" t="s">
        <v>19</v>
      </c>
      <c r="F96" s="209" t="s">
        <v>339</v>
      </c>
      <c r="G96" s="207"/>
      <c r="H96" s="210">
        <v>26.774999999999999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4" customFormat="1" x14ac:dyDescent="0.3">
      <c r="B97" s="229"/>
      <c r="C97" s="230"/>
      <c r="D97" s="196" t="s">
        <v>169</v>
      </c>
      <c r="E97" s="231" t="s">
        <v>19</v>
      </c>
      <c r="F97" s="232" t="s">
        <v>234</v>
      </c>
      <c r="G97" s="230"/>
      <c r="H97" s="233">
        <v>26.774999999999999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169</v>
      </c>
      <c r="AU97" s="239" t="s">
        <v>81</v>
      </c>
      <c r="AV97" s="14" t="s">
        <v>186</v>
      </c>
      <c r="AW97" s="14" t="s">
        <v>35</v>
      </c>
      <c r="AX97" s="14" t="s">
        <v>71</v>
      </c>
      <c r="AY97" s="239" t="s">
        <v>160</v>
      </c>
    </row>
    <row r="98" spans="2:65" s="11" customFormat="1" x14ac:dyDescent="0.3">
      <c r="B98" s="194"/>
      <c r="C98" s="195"/>
      <c r="D98" s="196" t="s">
        <v>169</v>
      </c>
      <c r="E98" s="197" t="s">
        <v>19</v>
      </c>
      <c r="F98" s="198" t="s">
        <v>340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341</v>
      </c>
      <c r="G99" s="207"/>
      <c r="H99" s="210">
        <v>11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11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1" customFormat="1" x14ac:dyDescent="0.3">
      <c r="B101" s="194"/>
      <c r="C101" s="195"/>
      <c r="D101" s="196" t="s">
        <v>169</v>
      </c>
      <c r="E101" s="197" t="s">
        <v>19</v>
      </c>
      <c r="F101" s="198" t="s">
        <v>342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x14ac:dyDescent="0.3">
      <c r="B102" s="206"/>
      <c r="C102" s="207"/>
      <c r="D102" s="196" t="s">
        <v>169</v>
      </c>
      <c r="E102" s="208" t="s">
        <v>19</v>
      </c>
      <c r="F102" s="209" t="s">
        <v>343</v>
      </c>
      <c r="G102" s="207"/>
      <c r="H102" s="210">
        <v>17.074999999999999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x14ac:dyDescent="0.3">
      <c r="B103" s="206"/>
      <c r="C103" s="207"/>
      <c r="D103" s="196" t="s">
        <v>169</v>
      </c>
      <c r="E103" s="208" t="s">
        <v>19</v>
      </c>
      <c r="F103" s="209" t="s">
        <v>344</v>
      </c>
      <c r="G103" s="207"/>
      <c r="H103" s="210">
        <v>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2" customFormat="1" x14ac:dyDescent="0.3">
      <c r="B104" s="206"/>
      <c r="C104" s="207"/>
      <c r="D104" s="196" t="s">
        <v>169</v>
      </c>
      <c r="E104" s="208" t="s">
        <v>19</v>
      </c>
      <c r="F104" s="209" t="s">
        <v>345</v>
      </c>
      <c r="G104" s="207"/>
      <c r="H104" s="210">
        <v>2.75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2" customFormat="1" x14ac:dyDescent="0.3">
      <c r="B105" s="206"/>
      <c r="C105" s="207"/>
      <c r="D105" s="196" t="s">
        <v>169</v>
      </c>
      <c r="E105" s="208" t="s">
        <v>19</v>
      </c>
      <c r="F105" s="209" t="s">
        <v>346</v>
      </c>
      <c r="G105" s="207"/>
      <c r="H105" s="210">
        <v>4.125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4" customFormat="1" x14ac:dyDescent="0.3">
      <c r="B106" s="229"/>
      <c r="C106" s="230"/>
      <c r="D106" s="196" t="s">
        <v>169</v>
      </c>
      <c r="E106" s="231" t="s">
        <v>19</v>
      </c>
      <c r="F106" s="232" t="s">
        <v>234</v>
      </c>
      <c r="G106" s="230"/>
      <c r="H106" s="233">
        <v>24.95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169</v>
      </c>
      <c r="AU106" s="239" t="s">
        <v>81</v>
      </c>
      <c r="AV106" s="14" t="s">
        <v>186</v>
      </c>
      <c r="AW106" s="14" t="s">
        <v>35</v>
      </c>
      <c r="AX106" s="14" t="s">
        <v>71</v>
      </c>
      <c r="AY106" s="239" t="s">
        <v>160</v>
      </c>
    </row>
    <row r="107" spans="2:65" s="11" customFormat="1" x14ac:dyDescent="0.3">
      <c r="B107" s="194"/>
      <c r="C107" s="195"/>
      <c r="D107" s="196" t="s">
        <v>169</v>
      </c>
      <c r="E107" s="197" t="s">
        <v>19</v>
      </c>
      <c r="F107" s="198" t="s">
        <v>347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169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160</v>
      </c>
    </row>
    <row r="108" spans="2:65" s="12" customFormat="1" x14ac:dyDescent="0.3">
      <c r="B108" s="206"/>
      <c r="C108" s="207"/>
      <c r="D108" s="196" t="s">
        <v>169</v>
      </c>
      <c r="E108" s="208" t="s">
        <v>19</v>
      </c>
      <c r="F108" s="209" t="s">
        <v>348</v>
      </c>
      <c r="G108" s="207"/>
      <c r="H108" s="210">
        <v>42.274999999999999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4" customFormat="1" x14ac:dyDescent="0.3">
      <c r="B109" s="229"/>
      <c r="C109" s="230"/>
      <c r="D109" s="196" t="s">
        <v>169</v>
      </c>
      <c r="E109" s="231" t="s">
        <v>19</v>
      </c>
      <c r="F109" s="232" t="s">
        <v>234</v>
      </c>
      <c r="G109" s="230"/>
      <c r="H109" s="233">
        <v>42.274999999999999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169</v>
      </c>
      <c r="AU109" s="239" t="s">
        <v>81</v>
      </c>
      <c r="AV109" s="14" t="s">
        <v>186</v>
      </c>
      <c r="AW109" s="14" t="s">
        <v>35</v>
      </c>
      <c r="AX109" s="14" t="s">
        <v>71</v>
      </c>
      <c r="AY109" s="239" t="s">
        <v>160</v>
      </c>
    </row>
    <row r="110" spans="2:65" s="13" customFormat="1" x14ac:dyDescent="0.3">
      <c r="B110" s="217"/>
      <c r="C110" s="218"/>
      <c r="D110" s="219" t="s">
        <v>169</v>
      </c>
      <c r="E110" s="220" t="s">
        <v>19</v>
      </c>
      <c r="F110" s="221" t="s">
        <v>182</v>
      </c>
      <c r="G110" s="218"/>
      <c r="H110" s="222">
        <v>114.375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169</v>
      </c>
      <c r="AU110" s="228" t="s">
        <v>81</v>
      </c>
      <c r="AV110" s="13" t="s">
        <v>167</v>
      </c>
      <c r="AW110" s="13" t="s">
        <v>35</v>
      </c>
      <c r="AX110" s="13" t="s">
        <v>78</v>
      </c>
      <c r="AY110" s="228" t="s">
        <v>160</v>
      </c>
    </row>
    <row r="111" spans="2:65" s="1" customFormat="1" ht="22.5" customHeight="1" x14ac:dyDescent="0.3">
      <c r="B111" s="35"/>
      <c r="C111" s="182" t="s">
        <v>81</v>
      </c>
      <c r="D111" s="182" t="s">
        <v>162</v>
      </c>
      <c r="E111" s="183" t="s">
        <v>349</v>
      </c>
      <c r="F111" s="184" t="s">
        <v>350</v>
      </c>
      <c r="G111" s="185" t="s">
        <v>248</v>
      </c>
      <c r="H111" s="186">
        <v>1428.51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0.32</v>
      </c>
      <c r="T111" s="192">
        <f>S111*H111</f>
        <v>457.1232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351</v>
      </c>
    </row>
    <row r="112" spans="2:65" s="11" customFormat="1" x14ac:dyDescent="0.3">
      <c r="B112" s="194"/>
      <c r="C112" s="195"/>
      <c r="D112" s="196" t="s">
        <v>169</v>
      </c>
      <c r="E112" s="197" t="s">
        <v>19</v>
      </c>
      <c r="F112" s="198" t="s">
        <v>352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x14ac:dyDescent="0.3">
      <c r="B113" s="206"/>
      <c r="C113" s="207"/>
      <c r="D113" s="196" t="s">
        <v>169</v>
      </c>
      <c r="E113" s="208" t="s">
        <v>19</v>
      </c>
      <c r="F113" s="209" t="s">
        <v>353</v>
      </c>
      <c r="G113" s="207"/>
      <c r="H113" s="210">
        <v>1376.75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1" customFormat="1" x14ac:dyDescent="0.3">
      <c r="B114" s="194"/>
      <c r="C114" s="195"/>
      <c r="D114" s="196" t="s">
        <v>169</v>
      </c>
      <c r="E114" s="197" t="s">
        <v>19</v>
      </c>
      <c r="F114" s="198" t="s">
        <v>354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x14ac:dyDescent="0.3">
      <c r="B115" s="206"/>
      <c r="C115" s="207"/>
      <c r="D115" s="196" t="s">
        <v>169</v>
      </c>
      <c r="E115" s="208" t="s">
        <v>19</v>
      </c>
      <c r="F115" s="209" t="s">
        <v>355</v>
      </c>
      <c r="G115" s="207"/>
      <c r="H115" s="210">
        <v>59.18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1" customFormat="1" x14ac:dyDescent="0.3">
      <c r="B116" s="194"/>
      <c r="C116" s="195"/>
      <c r="D116" s="196" t="s">
        <v>169</v>
      </c>
      <c r="E116" s="197" t="s">
        <v>19</v>
      </c>
      <c r="F116" s="198" t="s">
        <v>356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169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160</v>
      </c>
    </row>
    <row r="117" spans="2:65" s="12" customFormat="1" x14ac:dyDescent="0.3">
      <c r="B117" s="206"/>
      <c r="C117" s="207"/>
      <c r="D117" s="196" t="s">
        <v>169</v>
      </c>
      <c r="E117" s="208" t="s">
        <v>19</v>
      </c>
      <c r="F117" s="209" t="s">
        <v>357</v>
      </c>
      <c r="G117" s="207"/>
      <c r="H117" s="210">
        <v>-7.42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65" s="13" customFormat="1" x14ac:dyDescent="0.3">
      <c r="B118" s="217"/>
      <c r="C118" s="218"/>
      <c r="D118" s="219" t="s">
        <v>169</v>
      </c>
      <c r="E118" s="220" t="s">
        <v>19</v>
      </c>
      <c r="F118" s="221" t="s">
        <v>182</v>
      </c>
      <c r="G118" s="218"/>
      <c r="H118" s="222">
        <v>1428.51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169</v>
      </c>
      <c r="AU118" s="228" t="s">
        <v>81</v>
      </c>
      <c r="AV118" s="13" t="s">
        <v>167</v>
      </c>
      <c r="AW118" s="13" t="s">
        <v>35</v>
      </c>
      <c r="AX118" s="13" t="s">
        <v>78</v>
      </c>
      <c r="AY118" s="228" t="s">
        <v>160</v>
      </c>
    </row>
    <row r="119" spans="2:65" s="1" customFormat="1" ht="22.5" customHeight="1" x14ac:dyDescent="0.3">
      <c r="B119" s="35"/>
      <c r="C119" s="182" t="s">
        <v>186</v>
      </c>
      <c r="D119" s="182" t="s">
        <v>162</v>
      </c>
      <c r="E119" s="183" t="s">
        <v>358</v>
      </c>
      <c r="F119" s="184" t="s">
        <v>359</v>
      </c>
      <c r="G119" s="185" t="s">
        <v>248</v>
      </c>
      <c r="H119" s="186">
        <v>1428.51</v>
      </c>
      <c r="I119" s="187"/>
      <c r="J119" s="188">
        <f>ROUND(I119*H119,2)</f>
        <v>0</v>
      </c>
      <c r="K119" s="184" t="s">
        <v>19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0.56000000000000005</v>
      </c>
      <c r="T119" s="192">
        <f>S119*H119</f>
        <v>799.96560000000011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360</v>
      </c>
    </row>
    <row r="120" spans="2:65" s="11" customFormat="1" x14ac:dyDescent="0.3">
      <c r="B120" s="194"/>
      <c r="C120" s="195"/>
      <c r="D120" s="196" t="s">
        <v>169</v>
      </c>
      <c r="E120" s="197" t="s">
        <v>19</v>
      </c>
      <c r="F120" s="198" t="s">
        <v>352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353</v>
      </c>
      <c r="G121" s="207"/>
      <c r="H121" s="210">
        <v>1376.75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1" customFormat="1" x14ac:dyDescent="0.3">
      <c r="B122" s="194"/>
      <c r="C122" s="195"/>
      <c r="D122" s="196" t="s">
        <v>169</v>
      </c>
      <c r="E122" s="197" t="s">
        <v>19</v>
      </c>
      <c r="F122" s="198" t="s">
        <v>354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355</v>
      </c>
      <c r="G123" s="207"/>
      <c r="H123" s="210">
        <v>59.18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1" customFormat="1" x14ac:dyDescent="0.3">
      <c r="B124" s="194"/>
      <c r="C124" s="195"/>
      <c r="D124" s="196" t="s">
        <v>169</v>
      </c>
      <c r="E124" s="197" t="s">
        <v>19</v>
      </c>
      <c r="F124" s="198" t="s">
        <v>356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357</v>
      </c>
      <c r="G125" s="207"/>
      <c r="H125" s="210">
        <v>-7.42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1428.51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167</v>
      </c>
      <c r="D127" s="182" t="s">
        <v>162</v>
      </c>
      <c r="E127" s="183" t="s">
        <v>361</v>
      </c>
      <c r="F127" s="184" t="s">
        <v>362</v>
      </c>
      <c r="G127" s="185" t="s">
        <v>248</v>
      </c>
      <c r="H127" s="186">
        <v>1428.51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258.56031000000002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363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352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353</v>
      </c>
      <c r="G129" s="207"/>
      <c r="H129" s="210">
        <v>1376.75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x14ac:dyDescent="0.3">
      <c r="B130" s="194"/>
      <c r="C130" s="195"/>
      <c r="D130" s="196" t="s">
        <v>169</v>
      </c>
      <c r="E130" s="197" t="s">
        <v>19</v>
      </c>
      <c r="F130" s="198" t="s">
        <v>354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x14ac:dyDescent="0.3">
      <c r="B131" s="206"/>
      <c r="C131" s="207"/>
      <c r="D131" s="196" t="s">
        <v>169</v>
      </c>
      <c r="E131" s="208" t="s">
        <v>19</v>
      </c>
      <c r="F131" s="209" t="s">
        <v>355</v>
      </c>
      <c r="G131" s="207"/>
      <c r="H131" s="210">
        <v>59.18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1" customFormat="1" x14ac:dyDescent="0.3">
      <c r="B132" s="194"/>
      <c r="C132" s="195"/>
      <c r="D132" s="196" t="s">
        <v>169</v>
      </c>
      <c r="E132" s="197" t="s">
        <v>19</v>
      </c>
      <c r="F132" s="198" t="s">
        <v>356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x14ac:dyDescent="0.3">
      <c r="B133" s="206"/>
      <c r="C133" s="207"/>
      <c r="D133" s="196" t="s">
        <v>169</v>
      </c>
      <c r="E133" s="208" t="s">
        <v>19</v>
      </c>
      <c r="F133" s="209" t="s">
        <v>357</v>
      </c>
      <c r="G133" s="207"/>
      <c r="H133" s="210">
        <v>-7.42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3" customFormat="1" x14ac:dyDescent="0.3">
      <c r="B134" s="217"/>
      <c r="C134" s="218"/>
      <c r="D134" s="219" t="s">
        <v>169</v>
      </c>
      <c r="E134" s="220" t="s">
        <v>19</v>
      </c>
      <c r="F134" s="221" t="s">
        <v>182</v>
      </c>
      <c r="G134" s="218"/>
      <c r="H134" s="222">
        <v>1428.51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169</v>
      </c>
      <c r="AU134" s="228" t="s">
        <v>81</v>
      </c>
      <c r="AV134" s="13" t="s">
        <v>167</v>
      </c>
      <c r="AW134" s="13" t="s">
        <v>35</v>
      </c>
      <c r="AX134" s="13" t="s">
        <v>78</v>
      </c>
      <c r="AY134" s="228" t="s">
        <v>160</v>
      </c>
    </row>
    <row r="135" spans="2:65" s="1" customFormat="1" ht="22.5" customHeight="1" x14ac:dyDescent="0.3">
      <c r="B135" s="35"/>
      <c r="C135" s="182" t="s">
        <v>201</v>
      </c>
      <c r="D135" s="182" t="s">
        <v>162</v>
      </c>
      <c r="E135" s="183" t="s">
        <v>364</v>
      </c>
      <c r="F135" s="184" t="s">
        <v>365</v>
      </c>
      <c r="G135" s="185" t="s">
        <v>248</v>
      </c>
      <c r="H135" s="186">
        <v>7.42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3.2459999999999998E-5</v>
      </c>
      <c r="R135" s="191">
        <f>Q135*H135</f>
        <v>2.4085319999999998E-4</v>
      </c>
      <c r="S135" s="191">
        <v>0</v>
      </c>
      <c r="T135" s="192">
        <f>S135*H135</f>
        <v>0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366</v>
      </c>
    </row>
    <row r="136" spans="2:65" s="11" customFormat="1" x14ac:dyDescent="0.3">
      <c r="B136" s="194"/>
      <c r="C136" s="195"/>
      <c r="D136" s="196" t="s">
        <v>169</v>
      </c>
      <c r="E136" s="197" t="s">
        <v>19</v>
      </c>
      <c r="F136" s="198" t="s">
        <v>356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367</v>
      </c>
      <c r="G137" s="207"/>
      <c r="H137" s="210">
        <v>7.42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7.42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205</v>
      </c>
      <c r="D139" s="182" t="s">
        <v>162</v>
      </c>
      <c r="E139" s="183" t="s">
        <v>368</v>
      </c>
      <c r="F139" s="184" t="s">
        <v>369</v>
      </c>
      <c r="G139" s="185" t="s">
        <v>248</v>
      </c>
      <c r="H139" s="186">
        <v>3.71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7.8200000000000003E-5</v>
      </c>
      <c r="R139" s="191">
        <f>Q139*H139</f>
        <v>2.9012200000000003E-4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370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356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371</v>
      </c>
      <c r="G141" s="207"/>
      <c r="H141" s="210">
        <v>3.71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3.71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209</v>
      </c>
      <c r="D143" s="182" t="s">
        <v>162</v>
      </c>
      <c r="E143" s="183" t="s">
        <v>372</v>
      </c>
      <c r="F143" s="184" t="s">
        <v>373</v>
      </c>
      <c r="G143" s="185" t="s">
        <v>248</v>
      </c>
      <c r="H143" s="186">
        <v>51.84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3.8359999999999999E-5</v>
      </c>
      <c r="R143" s="191">
        <f>Q143*H143</f>
        <v>1.9885824000000002E-3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374</v>
      </c>
    </row>
    <row r="144" spans="2:65" s="11" customFormat="1" x14ac:dyDescent="0.3">
      <c r="B144" s="194"/>
      <c r="C144" s="195"/>
      <c r="D144" s="196" t="s">
        <v>169</v>
      </c>
      <c r="E144" s="197" t="s">
        <v>19</v>
      </c>
      <c r="F144" s="198" t="s">
        <v>375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x14ac:dyDescent="0.3">
      <c r="B145" s="206"/>
      <c r="C145" s="207"/>
      <c r="D145" s="196" t="s">
        <v>169</v>
      </c>
      <c r="E145" s="208" t="s">
        <v>19</v>
      </c>
      <c r="F145" s="209" t="s">
        <v>376</v>
      </c>
      <c r="G145" s="207"/>
      <c r="H145" s="210">
        <v>51.84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51.84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235</v>
      </c>
      <c r="D147" s="182" t="s">
        <v>162</v>
      </c>
      <c r="E147" s="183" t="s">
        <v>377</v>
      </c>
      <c r="F147" s="184" t="s">
        <v>378</v>
      </c>
      <c r="G147" s="185" t="s">
        <v>189</v>
      </c>
      <c r="H147" s="186">
        <v>13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0.23</v>
      </c>
      <c r="T147" s="192">
        <f>S147*H147</f>
        <v>2.99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379</v>
      </c>
    </row>
    <row r="148" spans="2:65" s="11" customFormat="1" x14ac:dyDescent="0.3">
      <c r="B148" s="194"/>
      <c r="C148" s="195"/>
      <c r="D148" s="196" t="s">
        <v>169</v>
      </c>
      <c r="E148" s="197" t="s">
        <v>19</v>
      </c>
      <c r="F148" s="198" t="s">
        <v>380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x14ac:dyDescent="0.3">
      <c r="B149" s="206"/>
      <c r="C149" s="207"/>
      <c r="D149" s="196" t="s">
        <v>169</v>
      </c>
      <c r="E149" s="208" t="s">
        <v>19</v>
      </c>
      <c r="F149" s="209" t="s">
        <v>381</v>
      </c>
      <c r="G149" s="207"/>
      <c r="H149" s="210">
        <v>13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13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241</v>
      </c>
      <c r="D151" s="182" t="s">
        <v>162</v>
      </c>
      <c r="E151" s="183" t="s">
        <v>382</v>
      </c>
      <c r="F151" s="184" t="s">
        <v>383</v>
      </c>
      <c r="G151" s="185" t="s">
        <v>189</v>
      </c>
      <c r="H151" s="186">
        <v>177.89</v>
      </c>
      <c r="I151" s="187"/>
      <c r="J151" s="188">
        <f>ROUND(I151*H151,2)</f>
        <v>0</v>
      </c>
      <c r="K151" s="184" t="s">
        <v>166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0</v>
      </c>
      <c r="R151" s="191">
        <f>Q151*H151</f>
        <v>0</v>
      </c>
      <c r="S151" s="191">
        <v>0.20499999999999999</v>
      </c>
      <c r="T151" s="192">
        <f>S151*H151</f>
        <v>36.467449999999992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384</v>
      </c>
    </row>
    <row r="152" spans="2:65" s="11" customFormat="1" x14ac:dyDescent="0.3">
      <c r="B152" s="194"/>
      <c r="C152" s="195"/>
      <c r="D152" s="196" t="s">
        <v>169</v>
      </c>
      <c r="E152" s="197" t="s">
        <v>19</v>
      </c>
      <c r="F152" s="198" t="s">
        <v>380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385</v>
      </c>
      <c r="G153" s="207"/>
      <c r="H153" s="210">
        <v>119.24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2" customFormat="1" x14ac:dyDescent="0.3">
      <c r="B154" s="206"/>
      <c r="C154" s="207"/>
      <c r="D154" s="196" t="s">
        <v>169</v>
      </c>
      <c r="E154" s="208" t="s">
        <v>19</v>
      </c>
      <c r="F154" s="209" t="s">
        <v>386</v>
      </c>
      <c r="G154" s="207"/>
      <c r="H154" s="210">
        <v>18.75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2" customFormat="1" x14ac:dyDescent="0.3">
      <c r="B155" s="206"/>
      <c r="C155" s="207"/>
      <c r="D155" s="196" t="s">
        <v>169</v>
      </c>
      <c r="E155" s="208" t="s">
        <v>19</v>
      </c>
      <c r="F155" s="209" t="s">
        <v>387</v>
      </c>
      <c r="G155" s="207"/>
      <c r="H155" s="210">
        <v>39.9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169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160</v>
      </c>
    </row>
    <row r="156" spans="2:65" s="13" customFormat="1" x14ac:dyDescent="0.3">
      <c r="B156" s="217"/>
      <c r="C156" s="218"/>
      <c r="D156" s="219" t="s">
        <v>169</v>
      </c>
      <c r="E156" s="220" t="s">
        <v>19</v>
      </c>
      <c r="F156" s="221" t="s">
        <v>182</v>
      </c>
      <c r="G156" s="218"/>
      <c r="H156" s="222">
        <v>177.89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169</v>
      </c>
      <c r="AU156" s="228" t="s">
        <v>81</v>
      </c>
      <c r="AV156" s="13" t="s">
        <v>167</v>
      </c>
      <c r="AW156" s="13" t="s">
        <v>35</v>
      </c>
      <c r="AX156" s="13" t="s">
        <v>78</v>
      </c>
      <c r="AY156" s="228" t="s">
        <v>160</v>
      </c>
    </row>
    <row r="157" spans="2:65" s="1" customFormat="1" ht="22.5" customHeight="1" x14ac:dyDescent="0.3">
      <c r="B157" s="35"/>
      <c r="C157" s="182" t="s">
        <v>245</v>
      </c>
      <c r="D157" s="182" t="s">
        <v>162</v>
      </c>
      <c r="E157" s="183" t="s">
        <v>388</v>
      </c>
      <c r="F157" s="184" t="s">
        <v>389</v>
      </c>
      <c r="G157" s="185" t="s">
        <v>189</v>
      </c>
      <c r="H157" s="186">
        <v>39.9</v>
      </c>
      <c r="I157" s="187"/>
      <c r="J157" s="188">
        <f>ROUND(I157*H157,2)</f>
        <v>0</v>
      </c>
      <c r="K157" s="184" t="s">
        <v>19</v>
      </c>
      <c r="L157" s="55"/>
      <c r="M157" s="189" t="s">
        <v>19</v>
      </c>
      <c r="N157" s="190" t="s">
        <v>42</v>
      </c>
      <c r="O157" s="36"/>
      <c r="P157" s="191">
        <f>O157*H157</f>
        <v>0</v>
      </c>
      <c r="Q157" s="191">
        <v>0</v>
      </c>
      <c r="R157" s="191">
        <f>Q157*H157</f>
        <v>0</v>
      </c>
      <c r="S157" s="191">
        <v>0.11899999999999999</v>
      </c>
      <c r="T157" s="192">
        <f>S157*H157</f>
        <v>4.7481</v>
      </c>
      <c r="AR157" s="18" t="s">
        <v>167</v>
      </c>
      <c r="AT157" s="18" t="s">
        <v>162</v>
      </c>
      <c r="AU157" s="18" t="s">
        <v>81</v>
      </c>
      <c r="AY157" s="18" t="s">
        <v>160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78</v>
      </c>
      <c r="BK157" s="193">
        <f>ROUND(I157*H157,2)</f>
        <v>0</v>
      </c>
      <c r="BL157" s="18" t="s">
        <v>167</v>
      </c>
      <c r="BM157" s="18" t="s">
        <v>390</v>
      </c>
    </row>
    <row r="158" spans="2:65" s="11" customFormat="1" x14ac:dyDescent="0.3">
      <c r="B158" s="194"/>
      <c r="C158" s="195"/>
      <c r="D158" s="196" t="s">
        <v>169</v>
      </c>
      <c r="E158" s="197" t="s">
        <v>19</v>
      </c>
      <c r="F158" s="198" t="s">
        <v>391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65" s="12" customFormat="1" x14ac:dyDescent="0.3">
      <c r="B159" s="206"/>
      <c r="C159" s="207"/>
      <c r="D159" s="196" t="s">
        <v>169</v>
      </c>
      <c r="E159" s="208" t="s">
        <v>19</v>
      </c>
      <c r="F159" s="209" t="s">
        <v>387</v>
      </c>
      <c r="G159" s="207"/>
      <c r="H159" s="210">
        <v>39.9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3" customFormat="1" x14ac:dyDescent="0.3">
      <c r="B160" s="217"/>
      <c r="C160" s="218"/>
      <c r="D160" s="219" t="s">
        <v>169</v>
      </c>
      <c r="E160" s="220" t="s">
        <v>19</v>
      </c>
      <c r="F160" s="221" t="s">
        <v>182</v>
      </c>
      <c r="G160" s="218"/>
      <c r="H160" s="222">
        <v>39.9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169</v>
      </c>
      <c r="AU160" s="228" t="s">
        <v>81</v>
      </c>
      <c r="AV160" s="13" t="s">
        <v>167</v>
      </c>
      <c r="AW160" s="13" t="s">
        <v>35</v>
      </c>
      <c r="AX160" s="13" t="s">
        <v>78</v>
      </c>
      <c r="AY160" s="228" t="s">
        <v>160</v>
      </c>
    </row>
    <row r="161" spans="2:65" s="1" customFormat="1" ht="22.5" customHeight="1" x14ac:dyDescent="0.3">
      <c r="B161" s="35"/>
      <c r="C161" s="182" t="s">
        <v>256</v>
      </c>
      <c r="D161" s="182" t="s">
        <v>162</v>
      </c>
      <c r="E161" s="183" t="s">
        <v>392</v>
      </c>
      <c r="F161" s="184" t="s">
        <v>393</v>
      </c>
      <c r="G161" s="185" t="s">
        <v>394</v>
      </c>
      <c r="H161" s="186">
        <v>200</v>
      </c>
      <c r="I161" s="187"/>
      <c r="J161" s="188">
        <f>ROUND(I161*H161,2)</f>
        <v>0</v>
      </c>
      <c r="K161" s="184" t="s">
        <v>166</v>
      </c>
      <c r="L161" s="55"/>
      <c r="M161" s="189" t="s">
        <v>19</v>
      </c>
      <c r="N161" s="190" t="s">
        <v>42</v>
      </c>
      <c r="O161" s="3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8" t="s">
        <v>167</v>
      </c>
      <c r="AT161" s="18" t="s">
        <v>162</v>
      </c>
      <c r="AU161" s="18" t="s">
        <v>81</v>
      </c>
      <c r="AY161" s="18" t="s">
        <v>160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78</v>
      </c>
      <c r="BK161" s="193">
        <f>ROUND(I161*H161,2)</f>
        <v>0</v>
      </c>
      <c r="BL161" s="18" t="s">
        <v>167</v>
      </c>
      <c r="BM161" s="18" t="s">
        <v>395</v>
      </c>
    </row>
    <row r="162" spans="2:65" s="12" customFormat="1" x14ac:dyDescent="0.3">
      <c r="B162" s="206"/>
      <c r="C162" s="207"/>
      <c r="D162" s="196" t="s">
        <v>169</v>
      </c>
      <c r="E162" s="208" t="s">
        <v>19</v>
      </c>
      <c r="F162" s="209" t="s">
        <v>396</v>
      </c>
      <c r="G162" s="207"/>
      <c r="H162" s="210">
        <v>200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3" customFormat="1" x14ac:dyDescent="0.3">
      <c r="B163" s="217"/>
      <c r="C163" s="218"/>
      <c r="D163" s="219" t="s">
        <v>169</v>
      </c>
      <c r="E163" s="220" t="s">
        <v>19</v>
      </c>
      <c r="F163" s="221" t="s">
        <v>182</v>
      </c>
      <c r="G163" s="218"/>
      <c r="H163" s="222">
        <v>200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" customFormat="1" ht="22.5" customHeight="1" x14ac:dyDescent="0.3">
      <c r="B164" s="35"/>
      <c r="C164" s="182" t="s">
        <v>262</v>
      </c>
      <c r="D164" s="182" t="s">
        <v>162</v>
      </c>
      <c r="E164" s="183" t="s">
        <v>397</v>
      </c>
      <c r="F164" s="184" t="s">
        <v>398</v>
      </c>
      <c r="G164" s="185" t="s">
        <v>399</v>
      </c>
      <c r="H164" s="186">
        <v>25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167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167</v>
      </c>
      <c r="BM164" s="18" t="s">
        <v>400</v>
      </c>
    </row>
    <row r="165" spans="2:65" s="1" customFormat="1" ht="22.5" customHeight="1" x14ac:dyDescent="0.3">
      <c r="B165" s="35"/>
      <c r="C165" s="182" t="s">
        <v>308</v>
      </c>
      <c r="D165" s="182" t="s">
        <v>162</v>
      </c>
      <c r="E165" s="183" t="s">
        <v>401</v>
      </c>
      <c r="F165" s="184" t="s">
        <v>402</v>
      </c>
      <c r="G165" s="185" t="s">
        <v>189</v>
      </c>
      <c r="H165" s="186">
        <v>0.8</v>
      </c>
      <c r="I165" s="187"/>
      <c r="J165" s="188">
        <f>ROUND(I165*H165,2)</f>
        <v>0</v>
      </c>
      <c r="K165" s="184" t="s">
        <v>166</v>
      </c>
      <c r="L165" s="55"/>
      <c r="M165" s="189" t="s">
        <v>19</v>
      </c>
      <c r="N165" s="190" t="s">
        <v>42</v>
      </c>
      <c r="O165" s="36"/>
      <c r="P165" s="191">
        <f>O165*H165</f>
        <v>0</v>
      </c>
      <c r="Q165" s="191">
        <v>1.26885E-2</v>
      </c>
      <c r="R165" s="191">
        <f>Q165*H165</f>
        <v>1.0150800000000001E-2</v>
      </c>
      <c r="S165" s="191">
        <v>0</v>
      </c>
      <c r="T165" s="192">
        <f>S165*H165</f>
        <v>0</v>
      </c>
      <c r="AR165" s="18" t="s">
        <v>167</v>
      </c>
      <c r="AT165" s="18" t="s">
        <v>162</v>
      </c>
      <c r="AU165" s="18" t="s">
        <v>81</v>
      </c>
      <c r="AY165" s="18" t="s">
        <v>160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167</v>
      </c>
      <c r="BM165" s="18" t="s">
        <v>403</v>
      </c>
    </row>
    <row r="166" spans="2:65" s="12" customFormat="1" x14ac:dyDescent="0.3">
      <c r="B166" s="206"/>
      <c r="C166" s="207"/>
      <c r="D166" s="196" t="s">
        <v>169</v>
      </c>
      <c r="E166" s="208" t="s">
        <v>19</v>
      </c>
      <c r="F166" s="209" t="s">
        <v>404</v>
      </c>
      <c r="G166" s="207"/>
      <c r="H166" s="210">
        <v>0.8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3" customFormat="1" x14ac:dyDescent="0.3">
      <c r="B167" s="217"/>
      <c r="C167" s="218"/>
      <c r="D167" s="219" t="s">
        <v>169</v>
      </c>
      <c r="E167" s="220" t="s">
        <v>19</v>
      </c>
      <c r="F167" s="221" t="s">
        <v>182</v>
      </c>
      <c r="G167" s="218"/>
      <c r="H167" s="222">
        <v>0.8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169</v>
      </c>
      <c r="AU167" s="228" t="s">
        <v>81</v>
      </c>
      <c r="AV167" s="13" t="s">
        <v>167</v>
      </c>
      <c r="AW167" s="13" t="s">
        <v>35</v>
      </c>
      <c r="AX167" s="13" t="s">
        <v>78</v>
      </c>
      <c r="AY167" s="228" t="s">
        <v>160</v>
      </c>
    </row>
    <row r="168" spans="2:65" s="1" customFormat="1" ht="22.5" customHeight="1" x14ac:dyDescent="0.3">
      <c r="B168" s="35"/>
      <c r="C168" s="182" t="s">
        <v>312</v>
      </c>
      <c r="D168" s="182" t="s">
        <v>162</v>
      </c>
      <c r="E168" s="183" t="s">
        <v>405</v>
      </c>
      <c r="F168" s="184" t="s">
        <v>406</v>
      </c>
      <c r="G168" s="185" t="s">
        <v>189</v>
      </c>
      <c r="H168" s="186">
        <v>0.8</v>
      </c>
      <c r="I168" s="187"/>
      <c r="J168" s="188">
        <f>ROUND(I168*H168,2)</f>
        <v>0</v>
      </c>
      <c r="K168" s="184" t="s">
        <v>166</v>
      </c>
      <c r="L168" s="55"/>
      <c r="M168" s="189" t="s">
        <v>19</v>
      </c>
      <c r="N168" s="190" t="s">
        <v>42</v>
      </c>
      <c r="O168" s="36"/>
      <c r="P168" s="191">
        <f>O168*H168</f>
        <v>0</v>
      </c>
      <c r="Q168" s="191">
        <v>3.6904300000000001E-2</v>
      </c>
      <c r="R168" s="191">
        <f>Q168*H168</f>
        <v>2.9523440000000001E-2</v>
      </c>
      <c r="S168" s="191">
        <v>0</v>
      </c>
      <c r="T168" s="192">
        <f>S168*H168</f>
        <v>0</v>
      </c>
      <c r="AR168" s="18" t="s">
        <v>167</v>
      </c>
      <c r="AT168" s="18" t="s">
        <v>162</v>
      </c>
      <c r="AU168" s="18" t="s">
        <v>81</v>
      </c>
      <c r="AY168" s="18" t="s">
        <v>160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78</v>
      </c>
      <c r="BK168" s="193">
        <f>ROUND(I168*H168,2)</f>
        <v>0</v>
      </c>
      <c r="BL168" s="18" t="s">
        <v>167</v>
      </c>
      <c r="BM168" s="18" t="s">
        <v>407</v>
      </c>
    </row>
    <row r="169" spans="2:65" s="12" customFormat="1" x14ac:dyDescent="0.3">
      <c r="B169" s="206"/>
      <c r="C169" s="207"/>
      <c r="D169" s="196" t="s">
        <v>169</v>
      </c>
      <c r="E169" s="208" t="s">
        <v>19</v>
      </c>
      <c r="F169" s="209" t="s">
        <v>404</v>
      </c>
      <c r="G169" s="207"/>
      <c r="H169" s="210">
        <v>0.8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65" s="13" customFormat="1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0.8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8</v>
      </c>
      <c r="D171" s="182" t="s">
        <v>162</v>
      </c>
      <c r="E171" s="183" t="s">
        <v>408</v>
      </c>
      <c r="F171" s="184" t="s">
        <v>409</v>
      </c>
      <c r="G171" s="185" t="s">
        <v>212</v>
      </c>
      <c r="H171" s="186">
        <v>4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410</v>
      </c>
    </row>
    <row r="172" spans="2:65" s="12" customFormat="1" x14ac:dyDescent="0.3">
      <c r="B172" s="206"/>
      <c r="C172" s="207"/>
      <c r="D172" s="196" t="s">
        <v>169</v>
      </c>
      <c r="E172" s="208" t="s">
        <v>19</v>
      </c>
      <c r="F172" s="209" t="s">
        <v>411</v>
      </c>
      <c r="G172" s="207"/>
      <c r="H172" s="210">
        <v>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4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319</v>
      </c>
      <c r="D174" s="182" t="s">
        <v>162</v>
      </c>
      <c r="E174" s="183" t="s">
        <v>412</v>
      </c>
      <c r="F174" s="184" t="s">
        <v>413</v>
      </c>
      <c r="G174" s="185" t="s">
        <v>212</v>
      </c>
      <c r="H174" s="186">
        <v>524.94600000000003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414</v>
      </c>
    </row>
    <row r="175" spans="2:65" s="11" customFormat="1" x14ac:dyDescent="0.3">
      <c r="B175" s="194"/>
      <c r="C175" s="195"/>
      <c r="D175" s="196" t="s">
        <v>169</v>
      </c>
      <c r="E175" s="197" t="s">
        <v>19</v>
      </c>
      <c r="F175" s="198" t="s">
        <v>415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x14ac:dyDescent="0.3">
      <c r="B176" s="206"/>
      <c r="C176" s="207"/>
      <c r="D176" s="196" t="s">
        <v>169</v>
      </c>
      <c r="E176" s="208" t="s">
        <v>19</v>
      </c>
      <c r="F176" s="209" t="s">
        <v>416</v>
      </c>
      <c r="G176" s="207"/>
      <c r="H176" s="210">
        <v>4.87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51" s="14" customFormat="1" x14ac:dyDescent="0.3">
      <c r="B177" s="229"/>
      <c r="C177" s="230"/>
      <c r="D177" s="196" t="s">
        <v>169</v>
      </c>
      <c r="E177" s="231" t="s">
        <v>19</v>
      </c>
      <c r="F177" s="232" t="s">
        <v>234</v>
      </c>
      <c r="G177" s="230"/>
      <c r="H177" s="233">
        <v>4.87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169</v>
      </c>
      <c r="AU177" s="239" t="s">
        <v>81</v>
      </c>
      <c r="AV177" s="14" t="s">
        <v>186</v>
      </c>
      <c r="AW177" s="14" t="s">
        <v>35</v>
      </c>
      <c r="AX177" s="14" t="s">
        <v>71</v>
      </c>
      <c r="AY177" s="239" t="s">
        <v>160</v>
      </c>
    </row>
    <row r="178" spans="2:51" s="11" customFormat="1" x14ac:dyDescent="0.3">
      <c r="B178" s="194"/>
      <c r="C178" s="195"/>
      <c r="D178" s="196" t="s">
        <v>169</v>
      </c>
      <c r="E178" s="197" t="s">
        <v>19</v>
      </c>
      <c r="F178" s="198" t="s">
        <v>417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51" s="12" customFormat="1" x14ac:dyDescent="0.3">
      <c r="B179" s="206"/>
      <c r="C179" s="207"/>
      <c r="D179" s="196" t="s">
        <v>169</v>
      </c>
      <c r="E179" s="208" t="s">
        <v>19</v>
      </c>
      <c r="F179" s="209" t="s">
        <v>418</v>
      </c>
      <c r="G179" s="207"/>
      <c r="H179" s="210">
        <v>-4.1429999999999998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4" customFormat="1" x14ac:dyDescent="0.3">
      <c r="B180" s="229"/>
      <c r="C180" s="230"/>
      <c r="D180" s="196" t="s">
        <v>169</v>
      </c>
      <c r="E180" s="231" t="s">
        <v>19</v>
      </c>
      <c r="F180" s="232" t="s">
        <v>234</v>
      </c>
      <c r="G180" s="230"/>
      <c r="H180" s="233">
        <v>-4.1429999999999998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169</v>
      </c>
      <c r="AU180" s="239" t="s">
        <v>81</v>
      </c>
      <c r="AV180" s="14" t="s">
        <v>186</v>
      </c>
      <c r="AW180" s="14" t="s">
        <v>35</v>
      </c>
      <c r="AX180" s="14" t="s">
        <v>71</v>
      </c>
      <c r="AY180" s="239" t="s">
        <v>160</v>
      </c>
    </row>
    <row r="181" spans="2:51" s="11" customFormat="1" x14ac:dyDescent="0.3">
      <c r="B181" s="194"/>
      <c r="C181" s="195"/>
      <c r="D181" s="196" t="s">
        <v>169</v>
      </c>
      <c r="E181" s="197" t="s">
        <v>19</v>
      </c>
      <c r="F181" s="198" t="s">
        <v>352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51" s="12" customFormat="1" x14ac:dyDescent="0.3">
      <c r="B182" s="206"/>
      <c r="C182" s="207"/>
      <c r="D182" s="196" t="s">
        <v>169</v>
      </c>
      <c r="E182" s="208" t="s">
        <v>19</v>
      </c>
      <c r="F182" s="209" t="s">
        <v>419</v>
      </c>
      <c r="G182" s="207"/>
      <c r="H182" s="210">
        <v>96.373000000000005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51" s="11" customFormat="1" x14ac:dyDescent="0.3">
      <c r="B183" s="194"/>
      <c r="C183" s="195"/>
      <c r="D183" s="196" t="s">
        <v>169</v>
      </c>
      <c r="E183" s="197" t="s">
        <v>19</v>
      </c>
      <c r="F183" s="198" t="s">
        <v>420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51" s="12" customFormat="1" x14ac:dyDescent="0.3">
      <c r="B184" s="206"/>
      <c r="C184" s="207"/>
      <c r="D184" s="196" t="s">
        <v>169</v>
      </c>
      <c r="E184" s="208" t="s">
        <v>19</v>
      </c>
      <c r="F184" s="209" t="s">
        <v>421</v>
      </c>
      <c r="G184" s="207"/>
      <c r="H184" s="210">
        <v>46.079000000000001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51" s="14" customFormat="1" x14ac:dyDescent="0.3">
      <c r="B185" s="229"/>
      <c r="C185" s="230"/>
      <c r="D185" s="196" t="s">
        <v>169</v>
      </c>
      <c r="E185" s="231" t="s">
        <v>19</v>
      </c>
      <c r="F185" s="232" t="s">
        <v>234</v>
      </c>
      <c r="G185" s="230"/>
      <c r="H185" s="233">
        <v>142.452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169</v>
      </c>
      <c r="AU185" s="239" t="s">
        <v>81</v>
      </c>
      <c r="AV185" s="14" t="s">
        <v>186</v>
      </c>
      <c r="AW185" s="14" t="s">
        <v>35</v>
      </c>
      <c r="AX185" s="14" t="s">
        <v>71</v>
      </c>
      <c r="AY185" s="239" t="s">
        <v>160</v>
      </c>
    </row>
    <row r="186" spans="2:51" s="11" customFormat="1" x14ac:dyDescent="0.3">
      <c r="B186" s="194"/>
      <c r="C186" s="195"/>
      <c r="D186" s="196" t="s">
        <v>169</v>
      </c>
      <c r="E186" s="197" t="s">
        <v>19</v>
      </c>
      <c r="F186" s="198" t="s">
        <v>356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51" s="12" customFormat="1" x14ac:dyDescent="0.3">
      <c r="B187" s="206"/>
      <c r="C187" s="207"/>
      <c r="D187" s="196" t="s">
        <v>169</v>
      </c>
      <c r="E187" s="208" t="s">
        <v>19</v>
      </c>
      <c r="F187" s="209" t="s">
        <v>422</v>
      </c>
      <c r="G187" s="207"/>
      <c r="H187" s="210">
        <v>-0.51900000000000002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4" customFormat="1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-0.51900000000000002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51" s="11" customFormat="1" x14ac:dyDescent="0.3">
      <c r="B189" s="194"/>
      <c r="C189" s="195"/>
      <c r="D189" s="196" t="s">
        <v>169</v>
      </c>
      <c r="E189" s="197" t="s">
        <v>19</v>
      </c>
      <c r="F189" s="198" t="s">
        <v>423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51" s="12" customFormat="1" x14ac:dyDescent="0.3">
      <c r="B190" s="206"/>
      <c r="C190" s="207"/>
      <c r="D190" s="196" t="s">
        <v>169</v>
      </c>
      <c r="E190" s="208" t="s">
        <v>19</v>
      </c>
      <c r="F190" s="209" t="s">
        <v>424</v>
      </c>
      <c r="G190" s="207"/>
      <c r="H190" s="210">
        <v>2.6469999999999998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51" s="14" customFormat="1" x14ac:dyDescent="0.3">
      <c r="B191" s="229"/>
      <c r="C191" s="230"/>
      <c r="D191" s="196" t="s">
        <v>169</v>
      </c>
      <c r="E191" s="231" t="s">
        <v>19</v>
      </c>
      <c r="F191" s="232" t="s">
        <v>234</v>
      </c>
      <c r="G191" s="230"/>
      <c r="H191" s="233">
        <v>2.6469999999999998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169</v>
      </c>
      <c r="AU191" s="239" t="s">
        <v>81</v>
      </c>
      <c r="AV191" s="14" t="s">
        <v>186</v>
      </c>
      <c r="AW191" s="14" t="s">
        <v>35</v>
      </c>
      <c r="AX191" s="14" t="s">
        <v>71</v>
      </c>
      <c r="AY191" s="239" t="s">
        <v>160</v>
      </c>
    </row>
    <row r="192" spans="2:51" s="11" customFormat="1" x14ac:dyDescent="0.3">
      <c r="B192" s="194"/>
      <c r="C192" s="195"/>
      <c r="D192" s="196" t="s">
        <v>169</v>
      </c>
      <c r="E192" s="197" t="s">
        <v>19</v>
      </c>
      <c r="F192" s="198" t="s">
        <v>425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x14ac:dyDescent="0.3">
      <c r="B193" s="206"/>
      <c r="C193" s="207"/>
      <c r="D193" s="196" t="s">
        <v>169</v>
      </c>
      <c r="E193" s="208" t="s">
        <v>19</v>
      </c>
      <c r="F193" s="209" t="s">
        <v>426</v>
      </c>
      <c r="G193" s="207"/>
      <c r="H193" s="210">
        <v>5.5990000000000002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4" customFormat="1" x14ac:dyDescent="0.3">
      <c r="B194" s="229"/>
      <c r="C194" s="230"/>
      <c r="D194" s="196" t="s">
        <v>169</v>
      </c>
      <c r="E194" s="231" t="s">
        <v>19</v>
      </c>
      <c r="F194" s="232" t="s">
        <v>234</v>
      </c>
      <c r="G194" s="230"/>
      <c r="H194" s="233">
        <v>5.5990000000000002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169</v>
      </c>
      <c r="AU194" s="239" t="s">
        <v>81</v>
      </c>
      <c r="AV194" s="14" t="s">
        <v>186</v>
      </c>
      <c r="AW194" s="14" t="s">
        <v>35</v>
      </c>
      <c r="AX194" s="14" t="s">
        <v>71</v>
      </c>
      <c r="AY194" s="239" t="s">
        <v>160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427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428</v>
      </c>
      <c r="G196" s="207"/>
      <c r="H196" s="210">
        <v>374.04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374.04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3" customFormat="1" x14ac:dyDescent="0.3">
      <c r="B198" s="217"/>
      <c r="C198" s="218"/>
      <c r="D198" s="219" t="s">
        <v>169</v>
      </c>
      <c r="E198" s="220" t="s">
        <v>19</v>
      </c>
      <c r="F198" s="221" t="s">
        <v>182</v>
      </c>
      <c r="G198" s="218"/>
      <c r="H198" s="222">
        <v>524.94600000000003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169</v>
      </c>
      <c r="AU198" s="228" t="s">
        <v>81</v>
      </c>
      <c r="AV198" s="13" t="s">
        <v>167</v>
      </c>
      <c r="AW198" s="13" t="s">
        <v>35</v>
      </c>
      <c r="AX198" s="13" t="s">
        <v>78</v>
      </c>
      <c r="AY198" s="228" t="s">
        <v>160</v>
      </c>
    </row>
    <row r="199" spans="2:65" s="1" customFormat="1" ht="22.5" customHeight="1" x14ac:dyDescent="0.3">
      <c r="B199" s="35"/>
      <c r="C199" s="182" t="s">
        <v>429</v>
      </c>
      <c r="D199" s="182" t="s">
        <v>162</v>
      </c>
      <c r="E199" s="183" t="s">
        <v>430</v>
      </c>
      <c r="F199" s="184" t="s">
        <v>431</v>
      </c>
      <c r="G199" s="185" t="s">
        <v>212</v>
      </c>
      <c r="H199" s="186">
        <v>52.494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167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167</v>
      </c>
      <c r="BM199" s="18" t="s">
        <v>432</v>
      </c>
    </row>
    <row r="200" spans="2:65" s="1" customFormat="1" ht="22.5" customHeight="1" x14ac:dyDescent="0.3">
      <c r="B200" s="35"/>
      <c r="C200" s="182" t="s">
        <v>433</v>
      </c>
      <c r="D200" s="182" t="s">
        <v>162</v>
      </c>
      <c r="E200" s="183" t="s">
        <v>434</v>
      </c>
      <c r="F200" s="184" t="s">
        <v>409</v>
      </c>
      <c r="G200" s="185" t="s">
        <v>212</v>
      </c>
      <c r="H200" s="186">
        <v>2.4</v>
      </c>
      <c r="I200" s="187"/>
      <c r="J200" s="188">
        <f>ROUND(I200*H200,2)</f>
        <v>0</v>
      </c>
      <c r="K200" s="184" t="s">
        <v>166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167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167</v>
      </c>
      <c r="BM200" s="18" t="s">
        <v>435</v>
      </c>
    </row>
    <row r="201" spans="2:65" s="12" customFormat="1" x14ac:dyDescent="0.3">
      <c r="B201" s="206"/>
      <c r="C201" s="207"/>
      <c r="D201" s="196" t="s">
        <v>169</v>
      </c>
      <c r="E201" s="208" t="s">
        <v>19</v>
      </c>
      <c r="F201" s="209" t="s">
        <v>436</v>
      </c>
      <c r="G201" s="207"/>
      <c r="H201" s="210">
        <v>2.4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3" customFormat="1" x14ac:dyDescent="0.3">
      <c r="B202" s="217"/>
      <c r="C202" s="218"/>
      <c r="D202" s="219" t="s">
        <v>169</v>
      </c>
      <c r="E202" s="220" t="s">
        <v>19</v>
      </c>
      <c r="F202" s="221" t="s">
        <v>182</v>
      </c>
      <c r="G202" s="218"/>
      <c r="H202" s="222">
        <v>2.4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169</v>
      </c>
      <c r="AU202" s="228" t="s">
        <v>81</v>
      </c>
      <c r="AV202" s="13" t="s">
        <v>167</v>
      </c>
      <c r="AW202" s="13" t="s">
        <v>35</v>
      </c>
      <c r="AX202" s="13" t="s">
        <v>78</v>
      </c>
      <c r="AY202" s="228" t="s">
        <v>160</v>
      </c>
    </row>
    <row r="203" spans="2:65" s="1" customFormat="1" ht="22.5" customHeight="1" x14ac:dyDescent="0.3">
      <c r="B203" s="35"/>
      <c r="C203" s="182" t="s">
        <v>437</v>
      </c>
      <c r="D203" s="182" t="s">
        <v>162</v>
      </c>
      <c r="E203" s="183" t="s">
        <v>438</v>
      </c>
      <c r="F203" s="184" t="s">
        <v>439</v>
      </c>
      <c r="G203" s="185" t="s">
        <v>212</v>
      </c>
      <c r="H203" s="186">
        <v>45.956000000000003</v>
      </c>
      <c r="I203" s="187"/>
      <c r="J203" s="188">
        <f>ROUND(I203*H203,2)</f>
        <v>0</v>
      </c>
      <c r="K203" s="184" t="s">
        <v>166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167</v>
      </c>
      <c r="AT203" s="18" t="s">
        <v>162</v>
      </c>
      <c r="AU203" s="18" t="s">
        <v>81</v>
      </c>
      <c r="AY203" s="18" t="s">
        <v>160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167</v>
      </c>
      <c r="BM203" s="18" t="s">
        <v>440</v>
      </c>
    </row>
    <row r="204" spans="2:65" s="11" customFormat="1" x14ac:dyDescent="0.3">
      <c r="B204" s="194"/>
      <c r="C204" s="195"/>
      <c r="D204" s="196" t="s">
        <v>169</v>
      </c>
      <c r="E204" s="197" t="s">
        <v>19</v>
      </c>
      <c r="F204" s="198" t="s">
        <v>441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442</v>
      </c>
      <c r="G205" s="207"/>
      <c r="H205" s="210">
        <v>45.956000000000003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3" customFormat="1" x14ac:dyDescent="0.3">
      <c r="B206" s="217"/>
      <c r="C206" s="218"/>
      <c r="D206" s="219" t="s">
        <v>169</v>
      </c>
      <c r="E206" s="220" t="s">
        <v>19</v>
      </c>
      <c r="F206" s="221" t="s">
        <v>182</v>
      </c>
      <c r="G206" s="218"/>
      <c r="H206" s="222">
        <v>45.956000000000003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169</v>
      </c>
      <c r="AU206" s="228" t="s">
        <v>81</v>
      </c>
      <c r="AV206" s="13" t="s">
        <v>167</v>
      </c>
      <c r="AW206" s="13" t="s">
        <v>35</v>
      </c>
      <c r="AX206" s="13" t="s">
        <v>78</v>
      </c>
      <c r="AY206" s="228" t="s">
        <v>160</v>
      </c>
    </row>
    <row r="207" spans="2:65" s="1" customFormat="1" ht="22.5" customHeight="1" x14ac:dyDescent="0.3">
      <c r="B207" s="35"/>
      <c r="C207" s="182" t="s">
        <v>443</v>
      </c>
      <c r="D207" s="182" t="s">
        <v>162</v>
      </c>
      <c r="E207" s="183" t="s">
        <v>444</v>
      </c>
      <c r="F207" s="184" t="s">
        <v>445</v>
      </c>
      <c r="G207" s="185" t="s">
        <v>212</v>
      </c>
      <c r="H207" s="186">
        <v>4.5949999999999998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446</v>
      </c>
    </row>
    <row r="208" spans="2:65" s="1" customFormat="1" ht="22.5" customHeight="1" x14ac:dyDescent="0.3">
      <c r="B208" s="35"/>
      <c r="C208" s="182" t="s">
        <v>7</v>
      </c>
      <c r="D208" s="182" t="s">
        <v>162</v>
      </c>
      <c r="E208" s="183" t="s">
        <v>447</v>
      </c>
      <c r="F208" s="184" t="s">
        <v>448</v>
      </c>
      <c r="G208" s="185" t="s">
        <v>212</v>
      </c>
      <c r="H208" s="186">
        <v>78.066999999999993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449</v>
      </c>
    </row>
    <row r="209" spans="2:65" s="11" customFormat="1" x14ac:dyDescent="0.3">
      <c r="B209" s="194"/>
      <c r="C209" s="195"/>
      <c r="D209" s="196" t="s">
        <v>169</v>
      </c>
      <c r="E209" s="197" t="s">
        <v>19</v>
      </c>
      <c r="F209" s="198" t="s">
        <v>450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65" s="12" customFormat="1" x14ac:dyDescent="0.3">
      <c r="B210" s="206"/>
      <c r="C210" s="207"/>
      <c r="D210" s="196" t="s">
        <v>169</v>
      </c>
      <c r="E210" s="208" t="s">
        <v>19</v>
      </c>
      <c r="F210" s="209" t="s">
        <v>451</v>
      </c>
      <c r="G210" s="207"/>
      <c r="H210" s="210">
        <v>17.192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2" customFormat="1" x14ac:dyDescent="0.3">
      <c r="B211" s="206"/>
      <c r="C211" s="207"/>
      <c r="D211" s="196" t="s">
        <v>169</v>
      </c>
      <c r="E211" s="208" t="s">
        <v>19</v>
      </c>
      <c r="F211" s="209" t="s">
        <v>452</v>
      </c>
      <c r="G211" s="207"/>
      <c r="H211" s="210">
        <v>35.869999999999997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2" customFormat="1" x14ac:dyDescent="0.3">
      <c r="B212" s="206"/>
      <c r="C212" s="207"/>
      <c r="D212" s="196" t="s">
        <v>169</v>
      </c>
      <c r="E212" s="208" t="s">
        <v>19</v>
      </c>
      <c r="F212" s="209" t="s">
        <v>453</v>
      </c>
      <c r="G212" s="207"/>
      <c r="H212" s="210">
        <v>15.611000000000001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65" s="12" customFormat="1" x14ac:dyDescent="0.3">
      <c r="B213" s="206"/>
      <c r="C213" s="207"/>
      <c r="D213" s="196" t="s">
        <v>169</v>
      </c>
      <c r="E213" s="208" t="s">
        <v>19</v>
      </c>
      <c r="F213" s="209" t="s">
        <v>454</v>
      </c>
      <c r="G213" s="207"/>
      <c r="H213" s="210">
        <v>5.4889999999999999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2" customFormat="1" x14ac:dyDescent="0.3">
      <c r="B214" s="206"/>
      <c r="C214" s="207"/>
      <c r="D214" s="196" t="s">
        <v>169</v>
      </c>
      <c r="E214" s="208" t="s">
        <v>19</v>
      </c>
      <c r="F214" s="209" t="s">
        <v>455</v>
      </c>
      <c r="G214" s="207"/>
      <c r="H214" s="210">
        <v>3.9049999999999998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3" customFormat="1" x14ac:dyDescent="0.3">
      <c r="B215" s="217"/>
      <c r="C215" s="218"/>
      <c r="D215" s="219" t="s">
        <v>169</v>
      </c>
      <c r="E215" s="220" t="s">
        <v>19</v>
      </c>
      <c r="F215" s="221" t="s">
        <v>182</v>
      </c>
      <c r="G215" s="218"/>
      <c r="H215" s="222">
        <v>78.066999999999993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169</v>
      </c>
      <c r="AU215" s="228" t="s">
        <v>81</v>
      </c>
      <c r="AV215" s="13" t="s">
        <v>167</v>
      </c>
      <c r="AW215" s="13" t="s">
        <v>35</v>
      </c>
      <c r="AX215" s="13" t="s">
        <v>78</v>
      </c>
      <c r="AY215" s="228" t="s">
        <v>160</v>
      </c>
    </row>
    <row r="216" spans="2:65" s="1" customFormat="1" ht="22.5" customHeight="1" x14ac:dyDescent="0.3">
      <c r="B216" s="35"/>
      <c r="C216" s="182" t="s">
        <v>456</v>
      </c>
      <c r="D216" s="182" t="s">
        <v>162</v>
      </c>
      <c r="E216" s="183" t="s">
        <v>457</v>
      </c>
      <c r="F216" s="184" t="s">
        <v>458</v>
      </c>
      <c r="G216" s="185" t="s">
        <v>212</v>
      </c>
      <c r="H216" s="186">
        <v>7.8070000000000004</v>
      </c>
      <c r="I216" s="187"/>
      <c r="J216" s="188">
        <f>ROUND(I216*H216,2)</f>
        <v>0</v>
      </c>
      <c r="K216" s="184" t="s">
        <v>166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167</v>
      </c>
      <c r="AT216" s="18" t="s">
        <v>162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167</v>
      </c>
      <c r="BM216" s="18" t="s">
        <v>459</v>
      </c>
    </row>
    <row r="217" spans="2:65" s="1" customFormat="1" ht="22.5" customHeight="1" x14ac:dyDescent="0.3">
      <c r="B217" s="35"/>
      <c r="C217" s="182" t="s">
        <v>460</v>
      </c>
      <c r="D217" s="182" t="s">
        <v>162</v>
      </c>
      <c r="E217" s="183" t="s">
        <v>461</v>
      </c>
      <c r="F217" s="184" t="s">
        <v>462</v>
      </c>
      <c r="G217" s="185" t="s">
        <v>212</v>
      </c>
      <c r="H217" s="186">
        <v>4.71</v>
      </c>
      <c r="I217" s="187"/>
      <c r="J217" s="188">
        <f>ROUND(I217*H217,2)</f>
        <v>0</v>
      </c>
      <c r="K217" s="184" t="s">
        <v>166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167</v>
      </c>
      <c r="AT217" s="18" t="s">
        <v>162</v>
      </c>
      <c r="AU217" s="18" t="s">
        <v>81</v>
      </c>
      <c r="AY217" s="18" t="s">
        <v>160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167</v>
      </c>
      <c r="BM217" s="18" t="s">
        <v>463</v>
      </c>
    </row>
    <row r="218" spans="2:65" s="11" customFormat="1" x14ac:dyDescent="0.3">
      <c r="B218" s="194"/>
      <c r="C218" s="195"/>
      <c r="D218" s="196" t="s">
        <v>169</v>
      </c>
      <c r="E218" s="197" t="s">
        <v>19</v>
      </c>
      <c r="F218" s="198" t="s">
        <v>464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169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160</v>
      </c>
    </row>
    <row r="219" spans="2:65" s="12" customFormat="1" x14ac:dyDescent="0.3">
      <c r="B219" s="206"/>
      <c r="C219" s="207"/>
      <c r="D219" s="196" t="s">
        <v>169</v>
      </c>
      <c r="E219" s="208" t="s">
        <v>19</v>
      </c>
      <c r="F219" s="209" t="s">
        <v>465</v>
      </c>
      <c r="G219" s="207"/>
      <c r="H219" s="210">
        <v>4.26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1" customFormat="1" x14ac:dyDescent="0.3">
      <c r="B220" s="194"/>
      <c r="C220" s="195"/>
      <c r="D220" s="196" t="s">
        <v>169</v>
      </c>
      <c r="E220" s="197" t="s">
        <v>19</v>
      </c>
      <c r="F220" s="198" t="s">
        <v>466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467</v>
      </c>
      <c r="G221" s="207"/>
      <c r="H221" s="210">
        <v>0.45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3" customFormat="1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4.71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468</v>
      </c>
      <c r="D223" s="182" t="s">
        <v>162</v>
      </c>
      <c r="E223" s="183" t="s">
        <v>469</v>
      </c>
      <c r="F223" s="184" t="s">
        <v>470</v>
      </c>
      <c r="G223" s="185" t="s">
        <v>212</v>
      </c>
      <c r="H223" s="186">
        <v>0.47099999999999997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471</v>
      </c>
    </row>
    <row r="224" spans="2:65" s="1" customFormat="1" ht="22.5" customHeight="1" x14ac:dyDescent="0.3">
      <c r="B224" s="35"/>
      <c r="C224" s="182" t="s">
        <v>472</v>
      </c>
      <c r="D224" s="182" t="s">
        <v>162</v>
      </c>
      <c r="E224" s="183" t="s">
        <v>473</v>
      </c>
      <c r="F224" s="184" t="s">
        <v>474</v>
      </c>
      <c r="G224" s="185" t="s">
        <v>248</v>
      </c>
      <c r="H224" s="186">
        <v>55.42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8.3850999999999999E-4</v>
      </c>
      <c r="R224" s="191">
        <f>Q224*H224</f>
        <v>4.64702242E-2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475</v>
      </c>
    </row>
    <row r="225" spans="2:65" s="11" customFormat="1" x14ac:dyDescent="0.3">
      <c r="B225" s="194"/>
      <c r="C225" s="195"/>
      <c r="D225" s="196" t="s">
        <v>169</v>
      </c>
      <c r="E225" s="197" t="s">
        <v>19</v>
      </c>
      <c r="F225" s="198" t="s">
        <v>450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169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160</v>
      </c>
    </row>
    <row r="226" spans="2:65" s="12" customFormat="1" x14ac:dyDescent="0.3">
      <c r="B226" s="206"/>
      <c r="C226" s="207"/>
      <c r="D226" s="196" t="s">
        <v>169</v>
      </c>
      <c r="E226" s="208" t="s">
        <v>19</v>
      </c>
      <c r="F226" s="209" t="s">
        <v>476</v>
      </c>
      <c r="G226" s="207"/>
      <c r="H226" s="210">
        <v>42.978999999999999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65" s="12" customFormat="1" x14ac:dyDescent="0.3">
      <c r="B227" s="206"/>
      <c r="C227" s="207"/>
      <c r="D227" s="196" t="s">
        <v>169</v>
      </c>
      <c r="E227" s="208" t="s">
        <v>19</v>
      </c>
      <c r="F227" s="209" t="s">
        <v>477</v>
      </c>
      <c r="G227" s="207"/>
      <c r="H227" s="210">
        <v>9.7609999999999992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169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478</v>
      </c>
      <c r="G228" s="207"/>
      <c r="H228" s="210">
        <v>0.82399999999999995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x14ac:dyDescent="0.3">
      <c r="B229" s="206"/>
      <c r="C229" s="207"/>
      <c r="D229" s="196" t="s">
        <v>169</v>
      </c>
      <c r="E229" s="208" t="s">
        <v>19</v>
      </c>
      <c r="F229" s="209" t="s">
        <v>479</v>
      </c>
      <c r="G229" s="207"/>
      <c r="H229" s="210">
        <v>1.8560000000000001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3" customFormat="1" x14ac:dyDescent="0.3">
      <c r="B230" s="217"/>
      <c r="C230" s="218"/>
      <c r="D230" s="219" t="s">
        <v>169</v>
      </c>
      <c r="E230" s="220" t="s">
        <v>19</v>
      </c>
      <c r="F230" s="221" t="s">
        <v>182</v>
      </c>
      <c r="G230" s="218"/>
      <c r="H230" s="222">
        <v>55.42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169</v>
      </c>
      <c r="AU230" s="228" t="s">
        <v>81</v>
      </c>
      <c r="AV230" s="13" t="s">
        <v>167</v>
      </c>
      <c r="AW230" s="13" t="s">
        <v>35</v>
      </c>
      <c r="AX230" s="13" t="s">
        <v>78</v>
      </c>
      <c r="AY230" s="228" t="s">
        <v>160</v>
      </c>
    </row>
    <row r="231" spans="2:65" s="1" customFormat="1" ht="22.5" customHeight="1" x14ac:dyDescent="0.3">
      <c r="B231" s="35"/>
      <c r="C231" s="182" t="s">
        <v>480</v>
      </c>
      <c r="D231" s="182" t="s">
        <v>162</v>
      </c>
      <c r="E231" s="183" t="s">
        <v>481</v>
      </c>
      <c r="F231" s="184" t="s">
        <v>482</v>
      </c>
      <c r="G231" s="185" t="s">
        <v>248</v>
      </c>
      <c r="H231" s="186">
        <v>154.755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8.5132000000000003E-4</v>
      </c>
      <c r="R231" s="191">
        <f>Q231*H231</f>
        <v>0.13174602660000001</v>
      </c>
      <c r="S231" s="191">
        <v>0</v>
      </c>
      <c r="T231" s="192">
        <f>S231*H231</f>
        <v>0</v>
      </c>
      <c r="AR231" s="18" t="s">
        <v>167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167</v>
      </c>
      <c r="BM231" s="18" t="s">
        <v>483</v>
      </c>
    </row>
    <row r="232" spans="2:65" s="11" customFormat="1" x14ac:dyDescent="0.3">
      <c r="B232" s="194"/>
      <c r="C232" s="195"/>
      <c r="D232" s="196" t="s">
        <v>169</v>
      </c>
      <c r="E232" s="197" t="s">
        <v>19</v>
      </c>
      <c r="F232" s="198" t="s">
        <v>450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484</v>
      </c>
      <c r="G233" s="207"/>
      <c r="H233" s="210">
        <v>89.676000000000002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2" customFormat="1" x14ac:dyDescent="0.3">
      <c r="B234" s="206"/>
      <c r="C234" s="207"/>
      <c r="D234" s="196" t="s">
        <v>169</v>
      </c>
      <c r="E234" s="208" t="s">
        <v>19</v>
      </c>
      <c r="F234" s="209" t="s">
        <v>485</v>
      </c>
      <c r="G234" s="207"/>
      <c r="H234" s="210">
        <v>39.027999999999999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2" customFormat="1" x14ac:dyDescent="0.3">
      <c r="B235" s="206"/>
      <c r="C235" s="207"/>
      <c r="D235" s="196" t="s">
        <v>169</v>
      </c>
      <c r="E235" s="208" t="s">
        <v>19</v>
      </c>
      <c r="F235" s="209" t="s">
        <v>486</v>
      </c>
      <c r="G235" s="207"/>
      <c r="H235" s="210">
        <v>13.723000000000001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x14ac:dyDescent="0.3">
      <c r="B236" s="206"/>
      <c r="C236" s="207"/>
      <c r="D236" s="196" t="s">
        <v>169</v>
      </c>
      <c r="E236" s="208" t="s">
        <v>19</v>
      </c>
      <c r="F236" s="209" t="s">
        <v>487</v>
      </c>
      <c r="G236" s="207"/>
      <c r="H236" s="210">
        <v>3.2959999999999998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488</v>
      </c>
      <c r="G237" s="207"/>
      <c r="H237" s="210">
        <v>9.032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3" customFormat="1" x14ac:dyDescent="0.3">
      <c r="B238" s="217"/>
      <c r="C238" s="218"/>
      <c r="D238" s="219" t="s">
        <v>169</v>
      </c>
      <c r="E238" s="220" t="s">
        <v>19</v>
      </c>
      <c r="F238" s="221" t="s">
        <v>182</v>
      </c>
      <c r="G238" s="218"/>
      <c r="H238" s="222">
        <v>154.755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169</v>
      </c>
      <c r="AU238" s="228" t="s">
        <v>81</v>
      </c>
      <c r="AV238" s="13" t="s">
        <v>167</v>
      </c>
      <c r="AW238" s="13" t="s">
        <v>35</v>
      </c>
      <c r="AX238" s="13" t="s">
        <v>78</v>
      </c>
      <c r="AY238" s="228" t="s">
        <v>160</v>
      </c>
    </row>
    <row r="239" spans="2:65" s="1" customFormat="1" ht="22.5" customHeight="1" x14ac:dyDescent="0.3">
      <c r="B239" s="35"/>
      <c r="C239" s="182" t="s">
        <v>489</v>
      </c>
      <c r="D239" s="182" t="s">
        <v>162</v>
      </c>
      <c r="E239" s="183" t="s">
        <v>490</v>
      </c>
      <c r="F239" s="184" t="s">
        <v>491</v>
      </c>
      <c r="G239" s="185" t="s">
        <v>248</v>
      </c>
      <c r="H239" s="186">
        <v>55.42</v>
      </c>
      <c r="I239" s="187"/>
      <c r="J239" s="188">
        <f>ROUND(I239*H239,2)</f>
        <v>0</v>
      </c>
      <c r="K239" s="184" t="s">
        <v>166</v>
      </c>
      <c r="L239" s="55"/>
      <c r="M239" s="189" t="s">
        <v>19</v>
      </c>
      <c r="N239" s="190" t="s">
        <v>42</v>
      </c>
      <c r="O239" s="3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18" t="s">
        <v>167</v>
      </c>
      <c r="AT239" s="18" t="s">
        <v>162</v>
      </c>
      <c r="AU239" s="18" t="s">
        <v>81</v>
      </c>
      <c r="AY239" s="18" t="s">
        <v>160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78</v>
      </c>
      <c r="BK239" s="193">
        <f>ROUND(I239*H239,2)</f>
        <v>0</v>
      </c>
      <c r="BL239" s="18" t="s">
        <v>167</v>
      </c>
      <c r="BM239" s="18" t="s">
        <v>492</v>
      </c>
    </row>
    <row r="240" spans="2:65" s="1" customFormat="1" ht="22.5" customHeight="1" x14ac:dyDescent="0.3">
      <c r="B240" s="35"/>
      <c r="C240" s="182" t="s">
        <v>493</v>
      </c>
      <c r="D240" s="182" t="s">
        <v>162</v>
      </c>
      <c r="E240" s="183" t="s">
        <v>494</v>
      </c>
      <c r="F240" s="184" t="s">
        <v>495</v>
      </c>
      <c r="G240" s="185" t="s">
        <v>248</v>
      </c>
      <c r="H240" s="186">
        <v>154.755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167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167</v>
      </c>
      <c r="BM240" s="18" t="s">
        <v>496</v>
      </c>
    </row>
    <row r="241" spans="2:65" s="1" customFormat="1" ht="22.5" customHeight="1" x14ac:dyDescent="0.3">
      <c r="B241" s="35"/>
      <c r="C241" s="182" t="s">
        <v>497</v>
      </c>
      <c r="D241" s="182" t="s">
        <v>162</v>
      </c>
      <c r="E241" s="183" t="s">
        <v>498</v>
      </c>
      <c r="F241" s="184" t="s">
        <v>499</v>
      </c>
      <c r="G241" s="185" t="s">
        <v>212</v>
      </c>
      <c r="H241" s="186">
        <v>21.097000000000001</v>
      </c>
      <c r="I241" s="187"/>
      <c r="J241" s="188">
        <f>ROUND(I241*H241,2)</f>
        <v>0</v>
      </c>
      <c r="K241" s="184" t="s">
        <v>166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18" t="s">
        <v>167</v>
      </c>
      <c r="AT241" s="18" t="s">
        <v>162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500</v>
      </c>
    </row>
    <row r="242" spans="2:65" s="11" customFormat="1" x14ac:dyDescent="0.3">
      <c r="B242" s="194"/>
      <c r="C242" s="195"/>
      <c r="D242" s="196" t="s">
        <v>169</v>
      </c>
      <c r="E242" s="197" t="s">
        <v>19</v>
      </c>
      <c r="F242" s="198" t="s">
        <v>450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65" s="12" customFormat="1" x14ac:dyDescent="0.3">
      <c r="B243" s="206"/>
      <c r="C243" s="207"/>
      <c r="D243" s="196" t="s">
        <v>169</v>
      </c>
      <c r="E243" s="208" t="s">
        <v>19</v>
      </c>
      <c r="F243" s="209" t="s">
        <v>451</v>
      </c>
      <c r="G243" s="207"/>
      <c r="H243" s="210">
        <v>17.192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2" customFormat="1" x14ac:dyDescent="0.3">
      <c r="B244" s="206"/>
      <c r="C244" s="207"/>
      <c r="D244" s="196" t="s">
        <v>169</v>
      </c>
      <c r="E244" s="208" t="s">
        <v>19</v>
      </c>
      <c r="F244" s="209" t="s">
        <v>455</v>
      </c>
      <c r="G244" s="207"/>
      <c r="H244" s="210">
        <v>3.9049999999999998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3" customFormat="1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21.097000000000001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501</v>
      </c>
      <c r="D246" s="182" t="s">
        <v>162</v>
      </c>
      <c r="E246" s="183" t="s">
        <v>502</v>
      </c>
      <c r="F246" s="184" t="s">
        <v>503</v>
      </c>
      <c r="G246" s="185" t="s">
        <v>212</v>
      </c>
      <c r="H246" s="186">
        <v>56.97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167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167</v>
      </c>
      <c r="BM246" s="18" t="s">
        <v>504</v>
      </c>
    </row>
    <row r="247" spans="2:65" s="11" customFormat="1" x14ac:dyDescent="0.3">
      <c r="B247" s="194"/>
      <c r="C247" s="195"/>
      <c r="D247" s="196" t="s">
        <v>169</v>
      </c>
      <c r="E247" s="197" t="s">
        <v>19</v>
      </c>
      <c r="F247" s="198" t="s">
        <v>450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169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160</v>
      </c>
    </row>
    <row r="248" spans="2:65" s="12" customFormat="1" x14ac:dyDescent="0.3">
      <c r="B248" s="206"/>
      <c r="C248" s="207"/>
      <c r="D248" s="196" t="s">
        <v>169</v>
      </c>
      <c r="E248" s="208" t="s">
        <v>19</v>
      </c>
      <c r="F248" s="209" t="s">
        <v>452</v>
      </c>
      <c r="G248" s="207"/>
      <c r="H248" s="210">
        <v>35.869999999999997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x14ac:dyDescent="0.3">
      <c r="B249" s="206"/>
      <c r="C249" s="207"/>
      <c r="D249" s="196" t="s">
        <v>169</v>
      </c>
      <c r="E249" s="208" t="s">
        <v>19</v>
      </c>
      <c r="F249" s="209" t="s">
        <v>453</v>
      </c>
      <c r="G249" s="207"/>
      <c r="H249" s="210">
        <v>15.611000000000001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x14ac:dyDescent="0.3">
      <c r="B250" s="206"/>
      <c r="C250" s="207"/>
      <c r="D250" s="196" t="s">
        <v>169</v>
      </c>
      <c r="E250" s="208" t="s">
        <v>19</v>
      </c>
      <c r="F250" s="209" t="s">
        <v>454</v>
      </c>
      <c r="G250" s="207"/>
      <c r="H250" s="210">
        <v>5.4889999999999999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3" customFormat="1" x14ac:dyDescent="0.3">
      <c r="B251" s="217"/>
      <c r="C251" s="218"/>
      <c r="D251" s="219" t="s">
        <v>169</v>
      </c>
      <c r="E251" s="220" t="s">
        <v>19</v>
      </c>
      <c r="F251" s="221" t="s">
        <v>182</v>
      </c>
      <c r="G251" s="218"/>
      <c r="H251" s="222">
        <v>56.97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169</v>
      </c>
      <c r="AU251" s="228" t="s">
        <v>81</v>
      </c>
      <c r="AV251" s="13" t="s">
        <v>167</v>
      </c>
      <c r="AW251" s="13" t="s">
        <v>35</v>
      </c>
      <c r="AX251" s="13" t="s">
        <v>78</v>
      </c>
      <c r="AY251" s="228" t="s">
        <v>160</v>
      </c>
    </row>
    <row r="252" spans="2:65" s="1" customFormat="1" ht="22.5" customHeight="1" x14ac:dyDescent="0.3">
      <c r="B252" s="35"/>
      <c r="C252" s="182" t="s">
        <v>505</v>
      </c>
      <c r="D252" s="182" t="s">
        <v>162</v>
      </c>
      <c r="E252" s="183" t="s">
        <v>506</v>
      </c>
      <c r="F252" s="184" t="s">
        <v>507</v>
      </c>
      <c r="G252" s="185" t="s">
        <v>212</v>
      </c>
      <c r="H252" s="186">
        <v>653.67899999999997</v>
      </c>
      <c r="I252" s="187"/>
      <c r="J252" s="188">
        <f>ROUND(I252*H252,2)</f>
        <v>0</v>
      </c>
      <c r="K252" s="184" t="s">
        <v>166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AR252" s="18" t="s">
        <v>167</v>
      </c>
      <c r="AT252" s="18" t="s">
        <v>162</v>
      </c>
      <c r="AU252" s="18" t="s">
        <v>81</v>
      </c>
      <c r="AY252" s="18" t="s">
        <v>160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167</v>
      </c>
      <c r="BM252" s="18" t="s">
        <v>508</v>
      </c>
    </row>
    <row r="253" spans="2:65" s="12" customFormat="1" x14ac:dyDescent="0.3">
      <c r="B253" s="206"/>
      <c r="C253" s="207"/>
      <c r="D253" s="196" t="s">
        <v>169</v>
      </c>
      <c r="E253" s="208" t="s">
        <v>19</v>
      </c>
      <c r="F253" s="209" t="s">
        <v>509</v>
      </c>
      <c r="G253" s="207"/>
      <c r="H253" s="210">
        <v>653.67899999999997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3" customFormat="1" x14ac:dyDescent="0.3">
      <c r="B254" s="217"/>
      <c r="C254" s="218"/>
      <c r="D254" s="219" t="s">
        <v>169</v>
      </c>
      <c r="E254" s="220" t="s">
        <v>19</v>
      </c>
      <c r="F254" s="221" t="s">
        <v>182</v>
      </c>
      <c r="G254" s="218"/>
      <c r="H254" s="222">
        <v>653.67899999999997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169</v>
      </c>
      <c r="AU254" s="228" t="s">
        <v>81</v>
      </c>
      <c r="AV254" s="13" t="s">
        <v>167</v>
      </c>
      <c r="AW254" s="13" t="s">
        <v>35</v>
      </c>
      <c r="AX254" s="13" t="s">
        <v>78</v>
      </c>
      <c r="AY254" s="228" t="s">
        <v>160</v>
      </c>
    </row>
    <row r="255" spans="2:65" s="1" customFormat="1" ht="31.5" customHeight="1" x14ac:dyDescent="0.3">
      <c r="B255" s="35"/>
      <c r="C255" s="182" t="s">
        <v>510</v>
      </c>
      <c r="D255" s="182" t="s">
        <v>162</v>
      </c>
      <c r="E255" s="183" t="s">
        <v>511</v>
      </c>
      <c r="F255" s="184" t="s">
        <v>512</v>
      </c>
      <c r="G255" s="185" t="s">
        <v>212</v>
      </c>
      <c r="H255" s="186">
        <v>5249.46</v>
      </c>
      <c r="I255" s="187"/>
      <c r="J255" s="188">
        <f>ROUND(I255*H255,2)</f>
        <v>0</v>
      </c>
      <c r="K255" s="184" t="s">
        <v>166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167</v>
      </c>
      <c r="AT255" s="18" t="s">
        <v>162</v>
      </c>
      <c r="AU255" s="18" t="s">
        <v>81</v>
      </c>
      <c r="AY255" s="18" t="s">
        <v>160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167</v>
      </c>
      <c r="BM255" s="18" t="s">
        <v>513</v>
      </c>
    </row>
    <row r="256" spans="2:65" s="12" customFormat="1" x14ac:dyDescent="0.3">
      <c r="B256" s="206"/>
      <c r="C256" s="207"/>
      <c r="D256" s="196" t="s">
        <v>169</v>
      </c>
      <c r="E256" s="208" t="s">
        <v>19</v>
      </c>
      <c r="F256" s="209" t="s">
        <v>514</v>
      </c>
      <c r="G256" s="207"/>
      <c r="H256" s="210">
        <v>5249.46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5249.46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515</v>
      </c>
      <c r="D258" s="182" t="s">
        <v>162</v>
      </c>
      <c r="E258" s="183" t="s">
        <v>516</v>
      </c>
      <c r="F258" s="184" t="s">
        <v>517</v>
      </c>
      <c r="G258" s="185" t="s">
        <v>212</v>
      </c>
      <c r="H258" s="186">
        <v>1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518</v>
      </c>
    </row>
    <row r="259" spans="2:65" s="12" customFormat="1" x14ac:dyDescent="0.3">
      <c r="B259" s="206"/>
      <c r="C259" s="207"/>
      <c r="D259" s="196" t="s">
        <v>169</v>
      </c>
      <c r="E259" s="208" t="s">
        <v>19</v>
      </c>
      <c r="F259" s="209" t="s">
        <v>519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3" customFormat="1" x14ac:dyDescent="0.3">
      <c r="B260" s="217"/>
      <c r="C260" s="218"/>
      <c r="D260" s="219" t="s">
        <v>169</v>
      </c>
      <c r="E260" s="220" t="s">
        <v>19</v>
      </c>
      <c r="F260" s="221" t="s">
        <v>182</v>
      </c>
      <c r="G260" s="218"/>
      <c r="H260" s="222">
        <v>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169</v>
      </c>
      <c r="AU260" s="228" t="s">
        <v>81</v>
      </c>
      <c r="AV260" s="13" t="s">
        <v>167</v>
      </c>
      <c r="AW260" s="13" t="s">
        <v>35</v>
      </c>
      <c r="AX260" s="13" t="s">
        <v>78</v>
      </c>
      <c r="AY260" s="228" t="s">
        <v>160</v>
      </c>
    </row>
    <row r="261" spans="2:65" s="1" customFormat="1" ht="31.5" customHeight="1" x14ac:dyDescent="0.3">
      <c r="B261" s="35"/>
      <c r="C261" s="182" t="s">
        <v>520</v>
      </c>
      <c r="D261" s="182" t="s">
        <v>162</v>
      </c>
      <c r="E261" s="183" t="s">
        <v>521</v>
      </c>
      <c r="F261" s="184" t="s">
        <v>522</v>
      </c>
      <c r="G261" s="185" t="s">
        <v>212</v>
      </c>
      <c r="H261" s="186">
        <v>10</v>
      </c>
      <c r="I261" s="187"/>
      <c r="J261" s="188">
        <f>ROUND(I261*H261,2)</f>
        <v>0</v>
      </c>
      <c r="K261" s="184" t="s">
        <v>166</v>
      </c>
      <c r="L261" s="55"/>
      <c r="M261" s="189" t="s">
        <v>19</v>
      </c>
      <c r="N261" s="190" t="s">
        <v>42</v>
      </c>
      <c r="O261" s="3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8" t="s">
        <v>167</v>
      </c>
      <c r="AT261" s="18" t="s">
        <v>162</v>
      </c>
      <c r="AU261" s="18" t="s">
        <v>81</v>
      </c>
      <c r="AY261" s="18" t="s">
        <v>160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78</v>
      </c>
      <c r="BK261" s="193">
        <f>ROUND(I261*H261,2)</f>
        <v>0</v>
      </c>
      <c r="BL261" s="18" t="s">
        <v>167</v>
      </c>
      <c r="BM261" s="18" t="s">
        <v>523</v>
      </c>
    </row>
    <row r="262" spans="2:65" s="12" customFormat="1" x14ac:dyDescent="0.3">
      <c r="B262" s="206"/>
      <c r="C262" s="207"/>
      <c r="D262" s="196" t="s">
        <v>169</v>
      </c>
      <c r="E262" s="208" t="s">
        <v>19</v>
      </c>
      <c r="F262" s="209" t="s">
        <v>524</v>
      </c>
      <c r="G262" s="207"/>
      <c r="H262" s="210">
        <v>10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3" customFormat="1" x14ac:dyDescent="0.3">
      <c r="B263" s="217"/>
      <c r="C263" s="218"/>
      <c r="D263" s="219" t="s">
        <v>169</v>
      </c>
      <c r="E263" s="220" t="s">
        <v>19</v>
      </c>
      <c r="F263" s="221" t="s">
        <v>182</v>
      </c>
      <c r="G263" s="218"/>
      <c r="H263" s="222">
        <v>10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169</v>
      </c>
      <c r="AU263" s="228" t="s">
        <v>81</v>
      </c>
      <c r="AV263" s="13" t="s">
        <v>167</v>
      </c>
      <c r="AW263" s="13" t="s">
        <v>35</v>
      </c>
      <c r="AX263" s="13" t="s">
        <v>78</v>
      </c>
      <c r="AY263" s="228" t="s">
        <v>160</v>
      </c>
    </row>
    <row r="264" spans="2:65" s="1" customFormat="1" ht="22.5" customHeight="1" x14ac:dyDescent="0.3">
      <c r="B264" s="35"/>
      <c r="C264" s="182" t="s">
        <v>525</v>
      </c>
      <c r="D264" s="182" t="s">
        <v>162</v>
      </c>
      <c r="E264" s="183" t="s">
        <v>526</v>
      </c>
      <c r="F264" s="184" t="s">
        <v>527</v>
      </c>
      <c r="G264" s="185" t="s">
        <v>248</v>
      </c>
      <c r="H264" s="186">
        <v>12.32</v>
      </c>
      <c r="I264" s="187"/>
      <c r="J264" s="188">
        <f>ROUND(I264*H264,2)</f>
        <v>0</v>
      </c>
      <c r="K264" s="184" t="s">
        <v>166</v>
      </c>
      <c r="L264" s="55"/>
      <c r="M264" s="189" t="s">
        <v>19</v>
      </c>
      <c r="N264" s="190" t="s">
        <v>42</v>
      </c>
      <c r="O264" s="3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8" t="s">
        <v>167</v>
      </c>
      <c r="AT264" s="18" t="s">
        <v>162</v>
      </c>
      <c r="AU264" s="18" t="s">
        <v>81</v>
      </c>
      <c r="AY264" s="18" t="s">
        <v>160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78</v>
      </c>
      <c r="BK264" s="193">
        <f>ROUND(I264*H264,2)</f>
        <v>0</v>
      </c>
      <c r="BL264" s="18" t="s">
        <v>167</v>
      </c>
      <c r="BM264" s="18" t="s">
        <v>528</v>
      </c>
    </row>
    <row r="265" spans="2:65" s="11" customFormat="1" x14ac:dyDescent="0.3">
      <c r="B265" s="194"/>
      <c r="C265" s="195"/>
      <c r="D265" s="196" t="s">
        <v>169</v>
      </c>
      <c r="E265" s="197" t="s">
        <v>19</v>
      </c>
      <c r="F265" s="198" t="s">
        <v>529</v>
      </c>
      <c r="G265" s="195"/>
      <c r="H265" s="199" t="s">
        <v>19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169</v>
      </c>
      <c r="AU265" s="205" t="s">
        <v>81</v>
      </c>
      <c r="AV265" s="11" t="s">
        <v>78</v>
      </c>
      <c r="AW265" s="11" t="s">
        <v>35</v>
      </c>
      <c r="AX265" s="11" t="s">
        <v>71</v>
      </c>
      <c r="AY265" s="205" t="s">
        <v>160</v>
      </c>
    </row>
    <row r="266" spans="2:65" s="12" customFormat="1" x14ac:dyDescent="0.3">
      <c r="B266" s="206"/>
      <c r="C266" s="207"/>
      <c r="D266" s="196" t="s">
        <v>169</v>
      </c>
      <c r="E266" s="208" t="s">
        <v>19</v>
      </c>
      <c r="F266" s="209" t="s">
        <v>530</v>
      </c>
      <c r="G266" s="207"/>
      <c r="H266" s="210">
        <v>12.32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65" s="13" customFormat="1" x14ac:dyDescent="0.3">
      <c r="B267" s="217"/>
      <c r="C267" s="218"/>
      <c r="D267" s="219" t="s">
        <v>169</v>
      </c>
      <c r="E267" s="220" t="s">
        <v>19</v>
      </c>
      <c r="F267" s="221" t="s">
        <v>182</v>
      </c>
      <c r="G267" s="218"/>
      <c r="H267" s="222">
        <v>12.32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169</v>
      </c>
      <c r="AU267" s="228" t="s">
        <v>81</v>
      </c>
      <c r="AV267" s="13" t="s">
        <v>167</v>
      </c>
      <c r="AW267" s="13" t="s">
        <v>35</v>
      </c>
      <c r="AX267" s="13" t="s">
        <v>78</v>
      </c>
      <c r="AY267" s="228" t="s">
        <v>160</v>
      </c>
    </row>
    <row r="268" spans="2:65" s="1" customFormat="1" ht="22.5" customHeight="1" x14ac:dyDescent="0.3">
      <c r="B268" s="35"/>
      <c r="C268" s="182" t="s">
        <v>531</v>
      </c>
      <c r="D268" s="182" t="s">
        <v>162</v>
      </c>
      <c r="E268" s="183" t="s">
        <v>532</v>
      </c>
      <c r="F268" s="184" t="s">
        <v>533</v>
      </c>
      <c r="G268" s="185" t="s">
        <v>265</v>
      </c>
      <c r="H268" s="186">
        <v>1178.422</v>
      </c>
      <c r="I268" s="187"/>
      <c r="J268" s="188">
        <f>ROUND(I268*H268,2)</f>
        <v>0</v>
      </c>
      <c r="K268" s="184" t="s">
        <v>166</v>
      </c>
      <c r="L268" s="55"/>
      <c r="M268" s="189" t="s">
        <v>19</v>
      </c>
      <c r="N268" s="190" t="s">
        <v>42</v>
      </c>
      <c r="O268" s="3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AR268" s="18" t="s">
        <v>167</v>
      </c>
      <c r="AT268" s="18" t="s">
        <v>162</v>
      </c>
      <c r="AU268" s="18" t="s">
        <v>81</v>
      </c>
      <c r="AY268" s="18" t="s">
        <v>160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78</v>
      </c>
      <c r="BK268" s="193">
        <f>ROUND(I268*H268,2)</f>
        <v>0</v>
      </c>
      <c r="BL268" s="18" t="s">
        <v>167</v>
      </c>
      <c r="BM268" s="18" t="s">
        <v>534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535</v>
      </c>
      <c r="G269" s="207"/>
      <c r="H269" s="210">
        <v>1176.6220000000001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536</v>
      </c>
      <c r="G270" s="207"/>
      <c r="H270" s="210">
        <v>1.8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3" customFormat="1" x14ac:dyDescent="0.3">
      <c r="B271" s="217"/>
      <c r="C271" s="218"/>
      <c r="D271" s="219" t="s">
        <v>169</v>
      </c>
      <c r="E271" s="220" t="s">
        <v>19</v>
      </c>
      <c r="F271" s="221" t="s">
        <v>182</v>
      </c>
      <c r="G271" s="218"/>
      <c r="H271" s="222">
        <v>1178.422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169</v>
      </c>
      <c r="AU271" s="228" t="s">
        <v>81</v>
      </c>
      <c r="AV271" s="13" t="s">
        <v>167</v>
      </c>
      <c r="AW271" s="13" t="s">
        <v>35</v>
      </c>
      <c r="AX271" s="13" t="s">
        <v>78</v>
      </c>
      <c r="AY271" s="228" t="s">
        <v>160</v>
      </c>
    </row>
    <row r="272" spans="2:65" s="1" customFormat="1" ht="22.5" customHeight="1" x14ac:dyDescent="0.3">
      <c r="B272" s="35"/>
      <c r="C272" s="182" t="s">
        <v>537</v>
      </c>
      <c r="D272" s="182" t="s">
        <v>162</v>
      </c>
      <c r="E272" s="183" t="s">
        <v>538</v>
      </c>
      <c r="F272" s="184" t="s">
        <v>539</v>
      </c>
      <c r="G272" s="185" t="s">
        <v>212</v>
      </c>
      <c r="H272" s="186">
        <v>59.975999999999999</v>
      </c>
      <c r="I272" s="187"/>
      <c r="J272" s="188">
        <f>ROUND(I272*H272,2)</f>
        <v>0</v>
      </c>
      <c r="K272" s="184" t="s">
        <v>166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167</v>
      </c>
      <c r="AT272" s="18" t="s">
        <v>162</v>
      </c>
      <c r="AU272" s="18" t="s">
        <v>81</v>
      </c>
      <c r="AY272" s="18" t="s">
        <v>160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167</v>
      </c>
      <c r="BM272" s="18" t="s">
        <v>540</v>
      </c>
    </row>
    <row r="273" spans="2:65" s="11" customFormat="1" x14ac:dyDescent="0.3">
      <c r="B273" s="194"/>
      <c r="C273" s="195"/>
      <c r="D273" s="196" t="s">
        <v>169</v>
      </c>
      <c r="E273" s="197" t="s">
        <v>19</v>
      </c>
      <c r="F273" s="198" t="s">
        <v>450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x14ac:dyDescent="0.3">
      <c r="B274" s="206"/>
      <c r="C274" s="207"/>
      <c r="D274" s="196" t="s">
        <v>169</v>
      </c>
      <c r="E274" s="208" t="s">
        <v>19</v>
      </c>
      <c r="F274" s="209" t="s">
        <v>541</v>
      </c>
      <c r="G274" s="207"/>
      <c r="H274" s="210">
        <v>78.066999999999993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2" customFormat="1" x14ac:dyDescent="0.3">
      <c r="B275" s="206"/>
      <c r="C275" s="207"/>
      <c r="D275" s="196" t="s">
        <v>169</v>
      </c>
      <c r="E275" s="208" t="s">
        <v>19</v>
      </c>
      <c r="F275" s="209" t="s">
        <v>542</v>
      </c>
      <c r="G275" s="207"/>
      <c r="H275" s="210">
        <v>-3.62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2" customFormat="1" x14ac:dyDescent="0.3">
      <c r="B276" s="206"/>
      <c r="C276" s="207"/>
      <c r="D276" s="196" t="s">
        <v>169</v>
      </c>
      <c r="E276" s="208" t="s">
        <v>19</v>
      </c>
      <c r="F276" s="209" t="s">
        <v>543</v>
      </c>
      <c r="G276" s="207"/>
      <c r="H276" s="210">
        <v>-14.476000000000001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65" s="12" customFormat="1" x14ac:dyDescent="0.3">
      <c r="B277" s="206"/>
      <c r="C277" s="207"/>
      <c r="D277" s="196" t="s">
        <v>169</v>
      </c>
      <c r="E277" s="208" t="s">
        <v>19</v>
      </c>
      <c r="F277" s="209" t="s">
        <v>544</v>
      </c>
      <c r="G277" s="207"/>
      <c r="H277" s="210">
        <v>-0.81899999999999995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1" customFormat="1" x14ac:dyDescent="0.3">
      <c r="B278" s="194"/>
      <c r="C278" s="195"/>
      <c r="D278" s="196" t="s">
        <v>169</v>
      </c>
      <c r="E278" s="197" t="s">
        <v>19</v>
      </c>
      <c r="F278" s="198" t="s">
        <v>545</v>
      </c>
      <c r="G278" s="195"/>
      <c r="H278" s="199" t="s">
        <v>19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169</v>
      </c>
      <c r="AU278" s="205" t="s">
        <v>81</v>
      </c>
      <c r="AV278" s="11" t="s">
        <v>78</v>
      </c>
      <c r="AW278" s="11" t="s">
        <v>35</v>
      </c>
      <c r="AX278" s="11" t="s">
        <v>71</v>
      </c>
      <c r="AY278" s="205" t="s">
        <v>160</v>
      </c>
    </row>
    <row r="279" spans="2:65" s="12" customFormat="1" x14ac:dyDescent="0.3">
      <c r="B279" s="206"/>
      <c r="C279" s="207"/>
      <c r="D279" s="196" t="s">
        <v>169</v>
      </c>
      <c r="E279" s="208" t="s">
        <v>19</v>
      </c>
      <c r="F279" s="209" t="s">
        <v>546</v>
      </c>
      <c r="G279" s="207"/>
      <c r="H279" s="210">
        <v>0.82399999999999995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65" s="13" customFormat="1" x14ac:dyDescent="0.3">
      <c r="B280" s="217"/>
      <c r="C280" s="218"/>
      <c r="D280" s="219" t="s">
        <v>169</v>
      </c>
      <c r="E280" s="220" t="s">
        <v>19</v>
      </c>
      <c r="F280" s="221" t="s">
        <v>182</v>
      </c>
      <c r="G280" s="218"/>
      <c r="H280" s="222">
        <v>59.975999999999999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169</v>
      </c>
      <c r="AU280" s="228" t="s">
        <v>81</v>
      </c>
      <c r="AV280" s="13" t="s">
        <v>167</v>
      </c>
      <c r="AW280" s="13" t="s">
        <v>35</v>
      </c>
      <c r="AX280" s="13" t="s">
        <v>78</v>
      </c>
      <c r="AY280" s="228" t="s">
        <v>160</v>
      </c>
    </row>
    <row r="281" spans="2:65" s="1" customFormat="1" ht="22.5" customHeight="1" x14ac:dyDescent="0.3">
      <c r="B281" s="35"/>
      <c r="C281" s="247" t="s">
        <v>547</v>
      </c>
      <c r="D281" s="247" t="s">
        <v>548</v>
      </c>
      <c r="E281" s="248" t="s">
        <v>549</v>
      </c>
      <c r="F281" s="249" t="s">
        <v>550</v>
      </c>
      <c r="G281" s="250" t="s">
        <v>212</v>
      </c>
      <c r="H281" s="251">
        <v>59.975999999999999</v>
      </c>
      <c r="I281" s="252"/>
      <c r="J281" s="253">
        <f>ROUND(I281*H281,2)</f>
        <v>0</v>
      </c>
      <c r="K281" s="249" t="s">
        <v>19</v>
      </c>
      <c r="L281" s="254"/>
      <c r="M281" s="255" t="s">
        <v>19</v>
      </c>
      <c r="N281" s="256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235</v>
      </c>
      <c r="AT281" s="18" t="s">
        <v>548</v>
      </c>
      <c r="AU281" s="18" t="s">
        <v>81</v>
      </c>
      <c r="AY281" s="18" t="s">
        <v>160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167</v>
      </c>
      <c r="BM281" s="18" t="s">
        <v>551</v>
      </c>
    </row>
    <row r="282" spans="2:65" s="1" customFormat="1" ht="22.5" customHeight="1" x14ac:dyDescent="0.3">
      <c r="B282" s="35"/>
      <c r="C282" s="182" t="s">
        <v>552</v>
      </c>
      <c r="D282" s="182" t="s">
        <v>162</v>
      </c>
      <c r="E282" s="183" t="s">
        <v>553</v>
      </c>
      <c r="F282" s="184" t="s">
        <v>554</v>
      </c>
      <c r="G282" s="185" t="s">
        <v>212</v>
      </c>
      <c r="H282" s="186">
        <v>12.997</v>
      </c>
      <c r="I282" s="187"/>
      <c r="J282" s="188">
        <f>ROUND(I282*H282,2)</f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167</v>
      </c>
      <c r="BM282" s="18" t="s">
        <v>555</v>
      </c>
    </row>
    <row r="283" spans="2:65" s="11" customFormat="1" x14ac:dyDescent="0.3">
      <c r="B283" s="194"/>
      <c r="C283" s="195"/>
      <c r="D283" s="196" t="s">
        <v>169</v>
      </c>
      <c r="E283" s="197" t="s">
        <v>19</v>
      </c>
      <c r="F283" s="198" t="s">
        <v>450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169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160</v>
      </c>
    </row>
    <row r="284" spans="2:65" s="12" customFormat="1" x14ac:dyDescent="0.3">
      <c r="B284" s="206"/>
      <c r="C284" s="207"/>
      <c r="D284" s="196" t="s">
        <v>169</v>
      </c>
      <c r="E284" s="208" t="s">
        <v>19</v>
      </c>
      <c r="F284" s="209" t="s">
        <v>556</v>
      </c>
      <c r="G284" s="207"/>
      <c r="H284" s="210">
        <v>4.6459999999999999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65" s="12" customFormat="1" x14ac:dyDescent="0.3">
      <c r="B285" s="206"/>
      <c r="C285" s="207"/>
      <c r="D285" s="196" t="s">
        <v>169</v>
      </c>
      <c r="E285" s="208" t="s">
        <v>19</v>
      </c>
      <c r="F285" s="209" t="s">
        <v>557</v>
      </c>
      <c r="G285" s="207"/>
      <c r="H285" s="210">
        <v>5.0880000000000001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65" s="12" customFormat="1" x14ac:dyDescent="0.3">
      <c r="B286" s="206"/>
      <c r="C286" s="207"/>
      <c r="D286" s="196" t="s">
        <v>169</v>
      </c>
      <c r="E286" s="208" t="s">
        <v>19</v>
      </c>
      <c r="F286" s="209" t="s">
        <v>558</v>
      </c>
      <c r="G286" s="207"/>
      <c r="H286" s="210">
        <v>2.9249999999999998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2" customFormat="1" x14ac:dyDescent="0.3">
      <c r="B287" s="206"/>
      <c r="C287" s="207"/>
      <c r="D287" s="196" t="s">
        <v>169</v>
      </c>
      <c r="E287" s="208" t="s">
        <v>19</v>
      </c>
      <c r="F287" s="209" t="s">
        <v>559</v>
      </c>
      <c r="G287" s="207"/>
      <c r="H287" s="210">
        <v>0.98199999999999998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2" customFormat="1" x14ac:dyDescent="0.3">
      <c r="B288" s="206"/>
      <c r="C288" s="207"/>
      <c r="D288" s="196" t="s">
        <v>169</v>
      </c>
      <c r="E288" s="208" t="s">
        <v>19</v>
      </c>
      <c r="F288" s="209" t="s">
        <v>560</v>
      </c>
      <c r="G288" s="207"/>
      <c r="H288" s="210">
        <v>0.83499999999999996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4" customFormat="1" x14ac:dyDescent="0.3">
      <c r="B289" s="229"/>
      <c r="C289" s="230"/>
      <c r="D289" s="196" t="s">
        <v>169</v>
      </c>
      <c r="E289" s="231" t="s">
        <v>19</v>
      </c>
      <c r="F289" s="232" t="s">
        <v>234</v>
      </c>
      <c r="G289" s="230"/>
      <c r="H289" s="233">
        <v>14.476000000000001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169</v>
      </c>
      <c r="AU289" s="239" t="s">
        <v>81</v>
      </c>
      <c r="AV289" s="14" t="s">
        <v>186</v>
      </c>
      <c r="AW289" s="14" t="s">
        <v>35</v>
      </c>
      <c r="AX289" s="14" t="s">
        <v>71</v>
      </c>
      <c r="AY289" s="239" t="s">
        <v>160</v>
      </c>
    </row>
    <row r="290" spans="2:65" s="12" customFormat="1" x14ac:dyDescent="0.3">
      <c r="B290" s="206"/>
      <c r="C290" s="207"/>
      <c r="D290" s="196" t="s">
        <v>169</v>
      </c>
      <c r="E290" s="208" t="s">
        <v>19</v>
      </c>
      <c r="F290" s="209" t="s">
        <v>561</v>
      </c>
      <c r="G290" s="207"/>
      <c r="H290" s="210">
        <v>-1.4790000000000001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4" customFormat="1" x14ac:dyDescent="0.3">
      <c r="B291" s="229"/>
      <c r="C291" s="230"/>
      <c r="D291" s="196" t="s">
        <v>169</v>
      </c>
      <c r="E291" s="231" t="s">
        <v>19</v>
      </c>
      <c r="F291" s="232" t="s">
        <v>234</v>
      </c>
      <c r="G291" s="230"/>
      <c r="H291" s="233">
        <v>-1.4790000000000001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169</v>
      </c>
      <c r="AU291" s="239" t="s">
        <v>81</v>
      </c>
      <c r="AV291" s="14" t="s">
        <v>186</v>
      </c>
      <c r="AW291" s="14" t="s">
        <v>35</v>
      </c>
      <c r="AX291" s="14" t="s">
        <v>71</v>
      </c>
      <c r="AY291" s="239" t="s">
        <v>160</v>
      </c>
    </row>
    <row r="292" spans="2:65" s="13" customFormat="1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12.997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247" t="s">
        <v>562</v>
      </c>
      <c r="D293" s="247" t="s">
        <v>548</v>
      </c>
      <c r="E293" s="248" t="s">
        <v>563</v>
      </c>
      <c r="F293" s="249" t="s">
        <v>564</v>
      </c>
      <c r="G293" s="250" t="s">
        <v>265</v>
      </c>
      <c r="H293" s="251">
        <v>24.564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</v>
      </c>
      <c r="R293" s="191">
        <f>Q293*H293</f>
        <v>24.564</v>
      </c>
      <c r="S293" s="191">
        <v>0</v>
      </c>
      <c r="T293" s="192">
        <f>S293*H293</f>
        <v>0</v>
      </c>
      <c r="AR293" s="18" t="s">
        <v>235</v>
      </c>
      <c r="AT293" s="18" t="s">
        <v>548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565</v>
      </c>
    </row>
    <row r="294" spans="2:65" s="12" customFormat="1" x14ac:dyDescent="0.3">
      <c r="B294" s="206"/>
      <c r="C294" s="207"/>
      <c r="D294" s="196" t="s">
        <v>169</v>
      </c>
      <c r="E294" s="208" t="s">
        <v>19</v>
      </c>
      <c r="F294" s="209" t="s">
        <v>566</v>
      </c>
      <c r="G294" s="207"/>
      <c r="H294" s="210">
        <v>24.564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3" customFormat="1" x14ac:dyDescent="0.3">
      <c r="B295" s="217"/>
      <c r="C295" s="218"/>
      <c r="D295" s="219" t="s">
        <v>169</v>
      </c>
      <c r="E295" s="220" t="s">
        <v>19</v>
      </c>
      <c r="F295" s="221" t="s">
        <v>182</v>
      </c>
      <c r="G295" s="218"/>
      <c r="H295" s="222">
        <v>24.564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169</v>
      </c>
      <c r="AU295" s="228" t="s">
        <v>81</v>
      </c>
      <c r="AV295" s="13" t="s">
        <v>167</v>
      </c>
      <c r="AW295" s="13" t="s">
        <v>35</v>
      </c>
      <c r="AX295" s="13" t="s">
        <v>78</v>
      </c>
      <c r="AY295" s="228" t="s">
        <v>160</v>
      </c>
    </row>
    <row r="296" spans="2:65" s="1" customFormat="1" ht="31.5" customHeight="1" x14ac:dyDescent="0.3">
      <c r="B296" s="35"/>
      <c r="C296" s="182" t="s">
        <v>567</v>
      </c>
      <c r="D296" s="182" t="s">
        <v>162</v>
      </c>
      <c r="E296" s="183" t="s">
        <v>568</v>
      </c>
      <c r="F296" s="184" t="s">
        <v>569</v>
      </c>
      <c r="G296" s="185" t="s">
        <v>248</v>
      </c>
      <c r="H296" s="186">
        <v>29.77</v>
      </c>
      <c r="I296" s="187"/>
      <c r="J296" s="188">
        <f>ROUND(I296*H296,2)</f>
        <v>0</v>
      </c>
      <c r="K296" s="184" t="s">
        <v>166</v>
      </c>
      <c r="L296" s="55"/>
      <c r="M296" s="189" t="s">
        <v>19</v>
      </c>
      <c r="N296" s="190" t="s">
        <v>42</v>
      </c>
      <c r="O296" s="3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18" t="s">
        <v>167</v>
      </c>
      <c r="AT296" s="18" t="s">
        <v>162</v>
      </c>
      <c r="AU296" s="18" t="s">
        <v>81</v>
      </c>
      <c r="AY296" s="18" t="s">
        <v>160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78</v>
      </c>
      <c r="BK296" s="193">
        <f>ROUND(I296*H296,2)</f>
        <v>0</v>
      </c>
      <c r="BL296" s="18" t="s">
        <v>167</v>
      </c>
      <c r="BM296" s="18" t="s">
        <v>570</v>
      </c>
    </row>
    <row r="297" spans="2:65" s="1" customFormat="1" ht="31.5" customHeight="1" x14ac:dyDescent="0.3">
      <c r="B297" s="35"/>
      <c r="C297" s="182" t="s">
        <v>571</v>
      </c>
      <c r="D297" s="182" t="s">
        <v>162</v>
      </c>
      <c r="E297" s="183" t="s">
        <v>572</v>
      </c>
      <c r="F297" s="184" t="s">
        <v>573</v>
      </c>
      <c r="G297" s="185" t="s">
        <v>248</v>
      </c>
      <c r="H297" s="186">
        <v>36.75</v>
      </c>
      <c r="I297" s="187"/>
      <c r="J297" s="188">
        <f>ROUND(I297*H297,2)</f>
        <v>0</v>
      </c>
      <c r="K297" s="184" t="s">
        <v>166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167</v>
      </c>
      <c r="AT297" s="18" t="s">
        <v>162</v>
      </c>
      <c r="AU297" s="18" t="s">
        <v>81</v>
      </c>
      <c r="AY297" s="18" t="s">
        <v>160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167</v>
      </c>
      <c r="BM297" s="18" t="s">
        <v>574</v>
      </c>
    </row>
    <row r="298" spans="2:65" s="1" customFormat="1" ht="31.5" customHeight="1" x14ac:dyDescent="0.3">
      <c r="B298" s="35"/>
      <c r="C298" s="182" t="s">
        <v>575</v>
      </c>
      <c r="D298" s="182" t="s">
        <v>162</v>
      </c>
      <c r="E298" s="183" t="s">
        <v>576</v>
      </c>
      <c r="F298" s="184" t="s">
        <v>577</v>
      </c>
      <c r="G298" s="185" t="s">
        <v>212</v>
      </c>
      <c r="H298" s="186">
        <v>1</v>
      </c>
      <c r="I298" s="187"/>
      <c r="J298" s="188">
        <f>ROUND(I298*H298,2)</f>
        <v>0</v>
      </c>
      <c r="K298" s="184" t="s">
        <v>166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AR298" s="18" t="s">
        <v>167</v>
      </c>
      <c r="AT298" s="18" t="s">
        <v>162</v>
      </c>
      <c r="AU298" s="18" t="s">
        <v>81</v>
      </c>
      <c r="AY298" s="18" t="s">
        <v>160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167</v>
      </c>
      <c r="BM298" s="18" t="s">
        <v>578</v>
      </c>
    </row>
    <row r="299" spans="2:65" s="11" customFormat="1" x14ac:dyDescent="0.3">
      <c r="B299" s="194"/>
      <c r="C299" s="195"/>
      <c r="D299" s="196" t="s">
        <v>169</v>
      </c>
      <c r="E299" s="197" t="s">
        <v>19</v>
      </c>
      <c r="F299" s="198" t="s">
        <v>579</v>
      </c>
      <c r="G299" s="195"/>
      <c r="H299" s="199" t="s">
        <v>19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169</v>
      </c>
      <c r="AU299" s="205" t="s">
        <v>81</v>
      </c>
      <c r="AV299" s="11" t="s">
        <v>78</v>
      </c>
      <c r="AW299" s="11" t="s">
        <v>35</v>
      </c>
      <c r="AX299" s="11" t="s">
        <v>71</v>
      </c>
      <c r="AY299" s="205" t="s">
        <v>160</v>
      </c>
    </row>
    <row r="300" spans="2:65" s="12" customFormat="1" x14ac:dyDescent="0.3">
      <c r="B300" s="206"/>
      <c r="C300" s="207"/>
      <c r="D300" s="196" t="s">
        <v>169</v>
      </c>
      <c r="E300" s="208" t="s">
        <v>19</v>
      </c>
      <c r="F300" s="209" t="s">
        <v>519</v>
      </c>
      <c r="G300" s="207"/>
      <c r="H300" s="210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3" customFormat="1" x14ac:dyDescent="0.3">
      <c r="B301" s="217"/>
      <c r="C301" s="218"/>
      <c r="D301" s="219" t="s">
        <v>169</v>
      </c>
      <c r="E301" s="220" t="s">
        <v>19</v>
      </c>
      <c r="F301" s="221" t="s">
        <v>182</v>
      </c>
      <c r="G301" s="218"/>
      <c r="H301" s="222">
        <v>1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169</v>
      </c>
      <c r="AU301" s="228" t="s">
        <v>81</v>
      </c>
      <c r="AV301" s="13" t="s">
        <v>167</v>
      </c>
      <c r="AW301" s="13" t="s">
        <v>35</v>
      </c>
      <c r="AX301" s="13" t="s">
        <v>78</v>
      </c>
      <c r="AY301" s="228" t="s">
        <v>160</v>
      </c>
    </row>
    <row r="302" spans="2:65" s="1" customFormat="1" ht="22.5" customHeight="1" x14ac:dyDescent="0.3">
      <c r="B302" s="35"/>
      <c r="C302" s="182" t="s">
        <v>580</v>
      </c>
      <c r="D302" s="182" t="s">
        <v>162</v>
      </c>
      <c r="E302" s="183" t="s">
        <v>581</v>
      </c>
      <c r="F302" s="184" t="s">
        <v>582</v>
      </c>
      <c r="G302" s="185" t="s">
        <v>248</v>
      </c>
      <c r="H302" s="186">
        <v>29.77</v>
      </c>
      <c r="I302" s="187"/>
      <c r="J302" s="188">
        <f>ROUND(I302*H302,2)</f>
        <v>0</v>
      </c>
      <c r="K302" s="184" t="s">
        <v>166</v>
      </c>
      <c r="L302" s="55"/>
      <c r="M302" s="189" t="s">
        <v>19</v>
      </c>
      <c r="N302" s="190" t="s">
        <v>42</v>
      </c>
      <c r="O302" s="3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18" t="s">
        <v>167</v>
      </c>
      <c r="AT302" s="18" t="s">
        <v>162</v>
      </c>
      <c r="AU302" s="18" t="s">
        <v>81</v>
      </c>
      <c r="AY302" s="18" t="s">
        <v>160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78</v>
      </c>
      <c r="BK302" s="193">
        <f>ROUND(I302*H302,2)</f>
        <v>0</v>
      </c>
      <c r="BL302" s="18" t="s">
        <v>167</v>
      </c>
      <c r="BM302" s="18" t="s">
        <v>583</v>
      </c>
    </row>
    <row r="303" spans="2:65" s="12" customFormat="1" x14ac:dyDescent="0.3">
      <c r="B303" s="206"/>
      <c r="C303" s="207"/>
      <c r="D303" s="196" t="s">
        <v>169</v>
      </c>
      <c r="E303" s="208" t="s">
        <v>19</v>
      </c>
      <c r="F303" s="209" t="s">
        <v>584</v>
      </c>
      <c r="G303" s="207"/>
      <c r="H303" s="210">
        <v>29.77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3" customFormat="1" x14ac:dyDescent="0.3">
      <c r="B304" s="217"/>
      <c r="C304" s="218"/>
      <c r="D304" s="219" t="s">
        <v>169</v>
      </c>
      <c r="E304" s="220" t="s">
        <v>19</v>
      </c>
      <c r="F304" s="221" t="s">
        <v>182</v>
      </c>
      <c r="G304" s="218"/>
      <c r="H304" s="222">
        <v>29.77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169</v>
      </c>
      <c r="AU304" s="228" t="s">
        <v>81</v>
      </c>
      <c r="AV304" s="13" t="s">
        <v>167</v>
      </c>
      <c r="AW304" s="13" t="s">
        <v>35</v>
      </c>
      <c r="AX304" s="13" t="s">
        <v>78</v>
      </c>
      <c r="AY304" s="228" t="s">
        <v>160</v>
      </c>
    </row>
    <row r="305" spans="2:65" s="1" customFormat="1" ht="22.5" customHeight="1" x14ac:dyDescent="0.3">
      <c r="B305" s="35"/>
      <c r="C305" s="247" t="s">
        <v>585</v>
      </c>
      <c r="D305" s="247" t="s">
        <v>548</v>
      </c>
      <c r="E305" s="248" t="s">
        <v>586</v>
      </c>
      <c r="F305" s="249" t="s">
        <v>587</v>
      </c>
      <c r="G305" s="250" t="s">
        <v>212</v>
      </c>
      <c r="H305" s="251">
        <v>3.0659999999999998</v>
      </c>
      <c r="I305" s="252"/>
      <c r="J305" s="253">
        <f>ROUND(I305*H305,2)</f>
        <v>0</v>
      </c>
      <c r="K305" s="249" t="s">
        <v>19</v>
      </c>
      <c r="L305" s="254"/>
      <c r="M305" s="255" t="s">
        <v>19</v>
      </c>
      <c r="N305" s="256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235</v>
      </c>
      <c r="AT305" s="18" t="s">
        <v>548</v>
      </c>
      <c r="AU305" s="18" t="s">
        <v>81</v>
      </c>
      <c r="AY305" s="18" t="s">
        <v>160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167</v>
      </c>
      <c r="BM305" s="18" t="s">
        <v>588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589</v>
      </c>
      <c r="G306" s="207"/>
      <c r="H306" s="210">
        <v>3.0659999999999998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3" customFormat="1" x14ac:dyDescent="0.3">
      <c r="B307" s="217"/>
      <c r="C307" s="218"/>
      <c r="D307" s="219" t="s">
        <v>169</v>
      </c>
      <c r="E307" s="220" t="s">
        <v>19</v>
      </c>
      <c r="F307" s="221" t="s">
        <v>182</v>
      </c>
      <c r="G307" s="218"/>
      <c r="H307" s="222">
        <v>3.0659999999999998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169</v>
      </c>
      <c r="AU307" s="228" t="s">
        <v>81</v>
      </c>
      <c r="AV307" s="13" t="s">
        <v>167</v>
      </c>
      <c r="AW307" s="13" t="s">
        <v>35</v>
      </c>
      <c r="AX307" s="13" t="s">
        <v>78</v>
      </c>
      <c r="AY307" s="228" t="s">
        <v>160</v>
      </c>
    </row>
    <row r="308" spans="2:65" s="1" customFormat="1" ht="22.5" customHeight="1" x14ac:dyDescent="0.3">
      <c r="B308" s="35"/>
      <c r="C308" s="182" t="s">
        <v>590</v>
      </c>
      <c r="D308" s="182" t="s">
        <v>162</v>
      </c>
      <c r="E308" s="183" t="s">
        <v>591</v>
      </c>
      <c r="F308" s="184" t="s">
        <v>592</v>
      </c>
      <c r="G308" s="185" t="s">
        <v>248</v>
      </c>
      <c r="H308" s="186">
        <v>29.77</v>
      </c>
      <c r="I308" s="187"/>
      <c r="J308" s="188">
        <f>ROUND(I308*H308,2)</f>
        <v>0</v>
      </c>
      <c r="K308" s="184" t="s">
        <v>166</v>
      </c>
      <c r="L308" s="55"/>
      <c r="M308" s="189" t="s">
        <v>19</v>
      </c>
      <c r="N308" s="190" t="s">
        <v>42</v>
      </c>
      <c r="O308" s="3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18" t="s">
        <v>167</v>
      </c>
      <c r="AT308" s="18" t="s">
        <v>162</v>
      </c>
      <c r="AU308" s="18" t="s">
        <v>81</v>
      </c>
      <c r="AY308" s="18" t="s">
        <v>160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78</v>
      </c>
      <c r="BK308" s="193">
        <f>ROUND(I308*H308,2)</f>
        <v>0</v>
      </c>
      <c r="BL308" s="18" t="s">
        <v>167</v>
      </c>
      <c r="BM308" s="18" t="s">
        <v>593</v>
      </c>
    </row>
    <row r="309" spans="2:65" s="1" customFormat="1" ht="22.5" customHeight="1" x14ac:dyDescent="0.3">
      <c r="B309" s="35"/>
      <c r="C309" s="247" t="s">
        <v>594</v>
      </c>
      <c r="D309" s="247" t="s">
        <v>548</v>
      </c>
      <c r="E309" s="248" t="s">
        <v>595</v>
      </c>
      <c r="F309" s="249" t="s">
        <v>596</v>
      </c>
      <c r="G309" s="250" t="s">
        <v>597</v>
      </c>
      <c r="H309" s="251">
        <v>0.76700000000000002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1E-3</v>
      </c>
      <c r="R309" s="191">
        <f>Q309*H309</f>
        <v>7.67E-4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598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599</v>
      </c>
      <c r="G310" s="207"/>
      <c r="H310" s="210">
        <v>0.76700000000000002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3" customFormat="1" x14ac:dyDescent="0.3">
      <c r="B311" s="217"/>
      <c r="C311" s="218"/>
      <c r="D311" s="219" t="s">
        <v>169</v>
      </c>
      <c r="E311" s="220" t="s">
        <v>19</v>
      </c>
      <c r="F311" s="221" t="s">
        <v>182</v>
      </c>
      <c r="G311" s="218"/>
      <c r="H311" s="222">
        <v>0.76700000000000002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169</v>
      </c>
      <c r="AU311" s="228" t="s">
        <v>81</v>
      </c>
      <c r="AV311" s="13" t="s">
        <v>167</v>
      </c>
      <c r="AW311" s="13" t="s">
        <v>35</v>
      </c>
      <c r="AX311" s="13" t="s">
        <v>78</v>
      </c>
      <c r="AY311" s="228" t="s">
        <v>160</v>
      </c>
    </row>
    <row r="312" spans="2:65" s="1" customFormat="1" ht="22.5" customHeight="1" x14ac:dyDescent="0.3">
      <c r="B312" s="35"/>
      <c r="C312" s="182" t="s">
        <v>600</v>
      </c>
      <c r="D312" s="182" t="s">
        <v>162</v>
      </c>
      <c r="E312" s="183" t="s">
        <v>601</v>
      </c>
      <c r="F312" s="184" t="s">
        <v>602</v>
      </c>
      <c r="G312" s="185" t="s">
        <v>248</v>
      </c>
      <c r="H312" s="186">
        <v>36.75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603</v>
      </c>
    </row>
    <row r="313" spans="2:65" s="1" customFormat="1" ht="22.5" customHeight="1" x14ac:dyDescent="0.3">
      <c r="B313" s="35"/>
      <c r="C313" s="247" t="s">
        <v>604</v>
      </c>
      <c r="D313" s="247" t="s">
        <v>548</v>
      </c>
      <c r="E313" s="248" t="s">
        <v>595</v>
      </c>
      <c r="F313" s="249" t="s">
        <v>596</v>
      </c>
      <c r="G313" s="250" t="s">
        <v>597</v>
      </c>
      <c r="H313" s="251">
        <v>0.94599999999999995</v>
      </c>
      <c r="I313" s="252"/>
      <c r="J313" s="253">
        <f>ROUND(I313*H313,2)</f>
        <v>0</v>
      </c>
      <c r="K313" s="249" t="s">
        <v>19</v>
      </c>
      <c r="L313" s="254"/>
      <c r="M313" s="255" t="s">
        <v>19</v>
      </c>
      <c r="N313" s="256" t="s">
        <v>42</v>
      </c>
      <c r="O313" s="36"/>
      <c r="P313" s="191">
        <f>O313*H313</f>
        <v>0</v>
      </c>
      <c r="Q313" s="191">
        <v>1E-3</v>
      </c>
      <c r="R313" s="191">
        <f>Q313*H313</f>
        <v>9.4600000000000001E-4</v>
      </c>
      <c r="S313" s="191">
        <v>0</v>
      </c>
      <c r="T313" s="192">
        <f>S313*H313</f>
        <v>0</v>
      </c>
      <c r="AR313" s="18" t="s">
        <v>235</v>
      </c>
      <c r="AT313" s="18" t="s">
        <v>548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605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606</v>
      </c>
      <c r="G314" s="207"/>
      <c r="H314" s="210">
        <v>0.94599999999999995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3" customFormat="1" x14ac:dyDescent="0.3">
      <c r="B315" s="217"/>
      <c r="C315" s="218"/>
      <c r="D315" s="219" t="s">
        <v>169</v>
      </c>
      <c r="E315" s="220" t="s">
        <v>19</v>
      </c>
      <c r="F315" s="221" t="s">
        <v>182</v>
      </c>
      <c r="G315" s="218"/>
      <c r="H315" s="222">
        <v>0.94599999999999995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169</v>
      </c>
      <c r="AU315" s="228" t="s">
        <v>81</v>
      </c>
      <c r="AV315" s="13" t="s">
        <v>167</v>
      </c>
      <c r="AW315" s="13" t="s">
        <v>35</v>
      </c>
      <c r="AX315" s="13" t="s">
        <v>78</v>
      </c>
      <c r="AY315" s="228" t="s">
        <v>160</v>
      </c>
    </row>
    <row r="316" spans="2:65" s="1" customFormat="1" ht="22.5" customHeight="1" x14ac:dyDescent="0.3">
      <c r="B316" s="35"/>
      <c r="C316" s="182" t="s">
        <v>607</v>
      </c>
      <c r="D316" s="182" t="s">
        <v>162</v>
      </c>
      <c r="E316" s="183" t="s">
        <v>608</v>
      </c>
      <c r="F316" s="184" t="s">
        <v>609</v>
      </c>
      <c r="G316" s="185" t="s">
        <v>248</v>
      </c>
      <c r="H316" s="186">
        <v>1589.19</v>
      </c>
      <c r="I316" s="187"/>
      <c r="J316" s="188">
        <f>ROUND(I316*H316,2)</f>
        <v>0</v>
      </c>
      <c r="K316" s="184" t="s">
        <v>166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167</v>
      </c>
      <c r="AT316" s="18" t="s">
        <v>162</v>
      </c>
      <c r="AU316" s="18" t="s">
        <v>81</v>
      </c>
      <c r="AY316" s="18" t="s">
        <v>160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167</v>
      </c>
      <c r="BM316" s="18" t="s">
        <v>610</v>
      </c>
    </row>
    <row r="317" spans="2:65" s="11" customFormat="1" x14ac:dyDescent="0.3">
      <c r="B317" s="194"/>
      <c r="C317" s="195"/>
      <c r="D317" s="196" t="s">
        <v>169</v>
      </c>
      <c r="E317" s="197" t="s">
        <v>19</v>
      </c>
      <c r="F317" s="198" t="s">
        <v>415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2" customFormat="1" x14ac:dyDescent="0.3">
      <c r="B318" s="206"/>
      <c r="C318" s="207"/>
      <c r="D318" s="196" t="s">
        <v>169</v>
      </c>
      <c r="E318" s="208" t="s">
        <v>19</v>
      </c>
      <c r="F318" s="209" t="s">
        <v>611</v>
      </c>
      <c r="G318" s="207"/>
      <c r="H318" s="210">
        <v>19.48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4" customFormat="1" x14ac:dyDescent="0.3">
      <c r="B319" s="229"/>
      <c r="C319" s="230"/>
      <c r="D319" s="196" t="s">
        <v>169</v>
      </c>
      <c r="E319" s="231" t="s">
        <v>19</v>
      </c>
      <c r="F319" s="232" t="s">
        <v>234</v>
      </c>
      <c r="G319" s="230"/>
      <c r="H319" s="233">
        <v>19.48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169</v>
      </c>
      <c r="AU319" s="239" t="s">
        <v>81</v>
      </c>
      <c r="AV319" s="14" t="s">
        <v>186</v>
      </c>
      <c r="AW319" s="14" t="s">
        <v>35</v>
      </c>
      <c r="AX319" s="14" t="s">
        <v>71</v>
      </c>
      <c r="AY319" s="239" t="s">
        <v>160</v>
      </c>
    </row>
    <row r="320" spans="2:65" s="11" customFormat="1" x14ac:dyDescent="0.3">
      <c r="B320" s="194"/>
      <c r="C320" s="195"/>
      <c r="D320" s="196" t="s">
        <v>169</v>
      </c>
      <c r="E320" s="197" t="s">
        <v>19</v>
      </c>
      <c r="F320" s="198" t="s">
        <v>417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355</v>
      </c>
      <c r="G321" s="207"/>
      <c r="H321" s="210">
        <v>59.18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4" customFormat="1" x14ac:dyDescent="0.3">
      <c r="B322" s="229"/>
      <c r="C322" s="230"/>
      <c r="D322" s="196" t="s">
        <v>169</v>
      </c>
      <c r="E322" s="231" t="s">
        <v>19</v>
      </c>
      <c r="F322" s="232" t="s">
        <v>234</v>
      </c>
      <c r="G322" s="230"/>
      <c r="H322" s="233">
        <v>59.18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169</v>
      </c>
      <c r="AU322" s="239" t="s">
        <v>81</v>
      </c>
      <c r="AV322" s="14" t="s">
        <v>186</v>
      </c>
      <c r="AW322" s="14" t="s">
        <v>35</v>
      </c>
      <c r="AX322" s="14" t="s">
        <v>71</v>
      </c>
      <c r="AY322" s="239" t="s">
        <v>160</v>
      </c>
    </row>
    <row r="323" spans="2:65" s="11" customFormat="1" x14ac:dyDescent="0.3">
      <c r="B323" s="194"/>
      <c r="C323" s="195"/>
      <c r="D323" s="196" t="s">
        <v>169</v>
      </c>
      <c r="E323" s="197" t="s">
        <v>19</v>
      </c>
      <c r="F323" s="198" t="s">
        <v>352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169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160</v>
      </c>
    </row>
    <row r="324" spans="2:65" s="12" customFormat="1" x14ac:dyDescent="0.3">
      <c r="B324" s="206"/>
      <c r="C324" s="207"/>
      <c r="D324" s="196" t="s">
        <v>169</v>
      </c>
      <c r="E324" s="208" t="s">
        <v>19</v>
      </c>
      <c r="F324" s="209" t="s">
        <v>612</v>
      </c>
      <c r="G324" s="207"/>
      <c r="H324" s="210">
        <v>1376.75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1" customFormat="1" x14ac:dyDescent="0.3">
      <c r="B325" s="194"/>
      <c r="C325" s="195"/>
      <c r="D325" s="196" t="s">
        <v>169</v>
      </c>
      <c r="E325" s="197" t="s">
        <v>19</v>
      </c>
      <c r="F325" s="198" t="s">
        <v>420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x14ac:dyDescent="0.3">
      <c r="B326" s="206"/>
      <c r="C326" s="207"/>
      <c r="D326" s="196" t="s">
        <v>169</v>
      </c>
      <c r="E326" s="208" t="s">
        <v>19</v>
      </c>
      <c r="F326" s="209" t="s">
        <v>613</v>
      </c>
      <c r="G326" s="207"/>
      <c r="H326" s="210">
        <v>80.84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1457.59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1" customFormat="1" x14ac:dyDescent="0.3">
      <c r="B328" s="194"/>
      <c r="C328" s="195"/>
      <c r="D328" s="196" t="s">
        <v>169</v>
      </c>
      <c r="E328" s="197" t="s">
        <v>19</v>
      </c>
      <c r="F328" s="198" t="s">
        <v>423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x14ac:dyDescent="0.3">
      <c r="B329" s="206"/>
      <c r="C329" s="207"/>
      <c r="D329" s="196" t="s">
        <v>169</v>
      </c>
      <c r="E329" s="208" t="s">
        <v>19</v>
      </c>
      <c r="F329" s="209" t="s">
        <v>614</v>
      </c>
      <c r="G329" s="207"/>
      <c r="H329" s="210">
        <v>52.94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4" customFormat="1" x14ac:dyDescent="0.3">
      <c r="B330" s="229"/>
      <c r="C330" s="230"/>
      <c r="D330" s="196" t="s">
        <v>169</v>
      </c>
      <c r="E330" s="231" t="s">
        <v>19</v>
      </c>
      <c r="F330" s="232" t="s">
        <v>234</v>
      </c>
      <c r="G330" s="230"/>
      <c r="H330" s="233">
        <v>52.94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169</v>
      </c>
      <c r="AU330" s="239" t="s">
        <v>81</v>
      </c>
      <c r="AV330" s="14" t="s">
        <v>186</v>
      </c>
      <c r="AW330" s="14" t="s">
        <v>35</v>
      </c>
      <c r="AX330" s="14" t="s">
        <v>71</v>
      </c>
      <c r="AY330" s="239" t="s">
        <v>160</v>
      </c>
    </row>
    <row r="331" spans="2:65" s="13" customFormat="1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1589.19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182" t="s">
        <v>615</v>
      </c>
      <c r="D332" s="182" t="s">
        <v>162</v>
      </c>
      <c r="E332" s="183" t="s">
        <v>616</v>
      </c>
      <c r="F332" s="184" t="s">
        <v>617</v>
      </c>
      <c r="G332" s="185" t="s">
        <v>248</v>
      </c>
      <c r="H332" s="186">
        <v>24.43</v>
      </c>
      <c r="I332" s="187"/>
      <c r="J332" s="188">
        <f>ROUND(I332*H332,2)</f>
        <v>0</v>
      </c>
      <c r="K332" s="184" t="s">
        <v>166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167</v>
      </c>
      <c r="AT332" s="18" t="s">
        <v>162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618</v>
      </c>
    </row>
    <row r="333" spans="2:65" s="11" customFormat="1" x14ac:dyDescent="0.3">
      <c r="B333" s="194"/>
      <c r="C333" s="195"/>
      <c r="D333" s="196" t="s">
        <v>169</v>
      </c>
      <c r="E333" s="197" t="s">
        <v>19</v>
      </c>
      <c r="F333" s="198" t="s">
        <v>425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x14ac:dyDescent="0.3">
      <c r="B334" s="206"/>
      <c r="C334" s="207"/>
      <c r="D334" s="196" t="s">
        <v>169</v>
      </c>
      <c r="E334" s="208" t="s">
        <v>19</v>
      </c>
      <c r="F334" s="209" t="s">
        <v>619</v>
      </c>
      <c r="G334" s="207"/>
      <c r="H334" s="210">
        <v>24.43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3" customFormat="1" x14ac:dyDescent="0.3">
      <c r="B335" s="217"/>
      <c r="C335" s="218"/>
      <c r="D335" s="219" t="s">
        <v>169</v>
      </c>
      <c r="E335" s="220" t="s">
        <v>19</v>
      </c>
      <c r="F335" s="221" t="s">
        <v>182</v>
      </c>
      <c r="G335" s="218"/>
      <c r="H335" s="222">
        <v>24.43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169</v>
      </c>
      <c r="AU335" s="228" t="s">
        <v>81</v>
      </c>
      <c r="AV335" s="13" t="s">
        <v>167</v>
      </c>
      <c r="AW335" s="13" t="s">
        <v>35</v>
      </c>
      <c r="AX335" s="13" t="s">
        <v>78</v>
      </c>
      <c r="AY335" s="228" t="s">
        <v>160</v>
      </c>
    </row>
    <row r="336" spans="2:65" s="1" customFormat="1" ht="22.5" customHeight="1" x14ac:dyDescent="0.3">
      <c r="B336" s="35"/>
      <c r="C336" s="182" t="s">
        <v>620</v>
      </c>
      <c r="D336" s="182" t="s">
        <v>162</v>
      </c>
      <c r="E336" s="183" t="s">
        <v>621</v>
      </c>
      <c r="F336" s="184" t="s">
        <v>622</v>
      </c>
      <c r="G336" s="185" t="s">
        <v>248</v>
      </c>
      <c r="H336" s="186">
        <v>12.32</v>
      </c>
      <c r="I336" s="187"/>
      <c r="J336" s="188">
        <f>ROUND(I336*H336,2)</f>
        <v>0</v>
      </c>
      <c r="K336" s="184" t="s">
        <v>166</v>
      </c>
      <c r="L336" s="55"/>
      <c r="M336" s="189" t="s">
        <v>19</v>
      </c>
      <c r="N336" s="190" t="s">
        <v>42</v>
      </c>
      <c r="O336" s="3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8" t="s">
        <v>167</v>
      </c>
      <c r="AT336" s="18" t="s">
        <v>162</v>
      </c>
      <c r="AU336" s="18" t="s">
        <v>81</v>
      </c>
      <c r="AY336" s="18" t="s">
        <v>160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78</v>
      </c>
      <c r="BK336" s="193">
        <f>ROUND(I336*H336,2)</f>
        <v>0</v>
      </c>
      <c r="BL336" s="18" t="s">
        <v>167</v>
      </c>
      <c r="BM336" s="18" t="s">
        <v>623</v>
      </c>
    </row>
    <row r="337" spans="2:65" s="11" customFormat="1" x14ac:dyDescent="0.3">
      <c r="B337" s="194"/>
      <c r="C337" s="195"/>
      <c r="D337" s="196" t="s">
        <v>169</v>
      </c>
      <c r="E337" s="197" t="s">
        <v>19</v>
      </c>
      <c r="F337" s="198" t="s">
        <v>529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x14ac:dyDescent="0.3">
      <c r="B338" s="206"/>
      <c r="C338" s="207"/>
      <c r="D338" s="196" t="s">
        <v>169</v>
      </c>
      <c r="E338" s="208" t="s">
        <v>19</v>
      </c>
      <c r="F338" s="209" t="s">
        <v>530</v>
      </c>
      <c r="G338" s="207"/>
      <c r="H338" s="210">
        <v>12.32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3" customFormat="1" x14ac:dyDescent="0.3">
      <c r="B339" s="217"/>
      <c r="C339" s="218"/>
      <c r="D339" s="219" t="s">
        <v>169</v>
      </c>
      <c r="E339" s="220" t="s">
        <v>19</v>
      </c>
      <c r="F339" s="221" t="s">
        <v>182</v>
      </c>
      <c r="G339" s="218"/>
      <c r="H339" s="222">
        <v>12.32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169</v>
      </c>
      <c r="AU339" s="228" t="s">
        <v>81</v>
      </c>
      <c r="AV339" s="13" t="s">
        <v>167</v>
      </c>
      <c r="AW339" s="13" t="s">
        <v>35</v>
      </c>
      <c r="AX339" s="13" t="s">
        <v>78</v>
      </c>
      <c r="AY339" s="228" t="s">
        <v>160</v>
      </c>
    </row>
    <row r="340" spans="2:65" s="1" customFormat="1" ht="22.5" customHeight="1" x14ac:dyDescent="0.3">
      <c r="B340" s="35"/>
      <c r="C340" s="182" t="s">
        <v>624</v>
      </c>
      <c r="D340" s="182" t="s">
        <v>162</v>
      </c>
      <c r="E340" s="183" t="s">
        <v>625</v>
      </c>
      <c r="F340" s="184" t="s">
        <v>626</v>
      </c>
      <c r="G340" s="185" t="s">
        <v>248</v>
      </c>
      <c r="H340" s="186">
        <v>36.75</v>
      </c>
      <c r="I340" s="187"/>
      <c r="J340" s="188">
        <f>ROUND(I340*H340,2)</f>
        <v>0</v>
      </c>
      <c r="K340" s="184" t="s">
        <v>166</v>
      </c>
      <c r="L340" s="55"/>
      <c r="M340" s="189" t="s">
        <v>19</v>
      </c>
      <c r="N340" s="190" t="s">
        <v>42</v>
      </c>
      <c r="O340" s="36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8" t="s">
        <v>167</v>
      </c>
      <c r="AT340" s="18" t="s">
        <v>162</v>
      </c>
      <c r="AU340" s="18" t="s">
        <v>81</v>
      </c>
      <c r="AY340" s="18" t="s">
        <v>160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167</v>
      </c>
      <c r="BM340" s="18" t="s">
        <v>627</v>
      </c>
    </row>
    <row r="341" spans="2:65" s="11" customFormat="1" x14ac:dyDescent="0.3">
      <c r="B341" s="194"/>
      <c r="C341" s="195"/>
      <c r="D341" s="196" t="s">
        <v>169</v>
      </c>
      <c r="E341" s="197" t="s">
        <v>19</v>
      </c>
      <c r="F341" s="198" t="s">
        <v>529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169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160</v>
      </c>
    </row>
    <row r="342" spans="2:65" s="12" customFormat="1" x14ac:dyDescent="0.3">
      <c r="B342" s="206"/>
      <c r="C342" s="207"/>
      <c r="D342" s="196" t="s">
        <v>169</v>
      </c>
      <c r="E342" s="208" t="s">
        <v>19</v>
      </c>
      <c r="F342" s="209" t="s">
        <v>530</v>
      </c>
      <c r="G342" s="207"/>
      <c r="H342" s="210">
        <v>12.32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1" customFormat="1" x14ac:dyDescent="0.3">
      <c r="B343" s="194"/>
      <c r="C343" s="195"/>
      <c r="D343" s="196" t="s">
        <v>169</v>
      </c>
      <c r="E343" s="197" t="s">
        <v>19</v>
      </c>
      <c r="F343" s="198" t="s">
        <v>425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x14ac:dyDescent="0.3">
      <c r="B344" s="206"/>
      <c r="C344" s="207"/>
      <c r="D344" s="196" t="s">
        <v>169</v>
      </c>
      <c r="E344" s="208" t="s">
        <v>19</v>
      </c>
      <c r="F344" s="209" t="s">
        <v>619</v>
      </c>
      <c r="G344" s="207"/>
      <c r="H344" s="210">
        <v>24.43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3" customFormat="1" x14ac:dyDescent="0.3">
      <c r="B345" s="217"/>
      <c r="C345" s="218"/>
      <c r="D345" s="219" t="s">
        <v>169</v>
      </c>
      <c r="E345" s="220" t="s">
        <v>19</v>
      </c>
      <c r="F345" s="221" t="s">
        <v>182</v>
      </c>
      <c r="G345" s="218"/>
      <c r="H345" s="222">
        <v>36.75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169</v>
      </c>
      <c r="AU345" s="228" t="s">
        <v>81</v>
      </c>
      <c r="AV345" s="13" t="s">
        <v>167</v>
      </c>
      <c r="AW345" s="13" t="s">
        <v>35</v>
      </c>
      <c r="AX345" s="13" t="s">
        <v>78</v>
      </c>
      <c r="AY345" s="228" t="s">
        <v>160</v>
      </c>
    </row>
    <row r="346" spans="2:65" s="1" customFormat="1" ht="22.5" customHeight="1" x14ac:dyDescent="0.3">
      <c r="B346" s="35"/>
      <c r="C346" s="247" t="s">
        <v>628</v>
      </c>
      <c r="D346" s="247" t="s">
        <v>548</v>
      </c>
      <c r="E346" s="248" t="s">
        <v>586</v>
      </c>
      <c r="F346" s="249" t="s">
        <v>587</v>
      </c>
      <c r="G346" s="250" t="s">
        <v>212</v>
      </c>
      <c r="H346" s="251">
        <v>3.7850000000000001</v>
      </c>
      <c r="I346" s="252"/>
      <c r="J346" s="253">
        <f>ROUND(I346*H346,2)</f>
        <v>0</v>
      </c>
      <c r="K346" s="249" t="s">
        <v>19</v>
      </c>
      <c r="L346" s="254"/>
      <c r="M346" s="255" t="s">
        <v>19</v>
      </c>
      <c r="N346" s="256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235</v>
      </c>
      <c r="AT346" s="18" t="s">
        <v>548</v>
      </c>
      <c r="AU346" s="18" t="s">
        <v>81</v>
      </c>
      <c r="AY346" s="18" t="s">
        <v>160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167</v>
      </c>
      <c r="BM346" s="18" t="s">
        <v>629</v>
      </c>
    </row>
    <row r="347" spans="2:65" s="12" customFormat="1" x14ac:dyDescent="0.3">
      <c r="B347" s="206"/>
      <c r="C347" s="207"/>
      <c r="D347" s="196" t="s">
        <v>169</v>
      </c>
      <c r="E347" s="208" t="s">
        <v>19</v>
      </c>
      <c r="F347" s="209" t="s">
        <v>630</v>
      </c>
      <c r="G347" s="207"/>
      <c r="H347" s="210">
        <v>3.7850000000000001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169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160</v>
      </c>
    </row>
    <row r="348" spans="2:65" s="13" customFormat="1" x14ac:dyDescent="0.3">
      <c r="B348" s="217"/>
      <c r="C348" s="218"/>
      <c r="D348" s="219" t="s">
        <v>169</v>
      </c>
      <c r="E348" s="220" t="s">
        <v>19</v>
      </c>
      <c r="F348" s="221" t="s">
        <v>182</v>
      </c>
      <c r="G348" s="218"/>
      <c r="H348" s="222">
        <v>3.7850000000000001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169</v>
      </c>
      <c r="AU348" s="228" t="s">
        <v>81</v>
      </c>
      <c r="AV348" s="13" t="s">
        <v>167</v>
      </c>
      <c r="AW348" s="13" t="s">
        <v>35</v>
      </c>
      <c r="AX348" s="13" t="s">
        <v>78</v>
      </c>
      <c r="AY348" s="228" t="s">
        <v>160</v>
      </c>
    </row>
    <row r="349" spans="2:65" s="1" customFormat="1" ht="22.5" customHeight="1" x14ac:dyDescent="0.3">
      <c r="B349" s="35"/>
      <c r="C349" s="182" t="s">
        <v>631</v>
      </c>
      <c r="D349" s="182" t="s">
        <v>162</v>
      </c>
      <c r="E349" s="183" t="s">
        <v>632</v>
      </c>
      <c r="F349" s="184" t="s">
        <v>633</v>
      </c>
      <c r="G349" s="185" t="s">
        <v>248</v>
      </c>
      <c r="H349" s="186">
        <v>29.77</v>
      </c>
      <c r="I349" s="187"/>
      <c r="J349" s="188">
        <f t="shared" ref="J349:J356" si="0">ROUND(I349*H349,2)</f>
        <v>0</v>
      </c>
      <c r="K349" s="184" t="s">
        <v>166</v>
      </c>
      <c r="L349" s="55"/>
      <c r="M349" s="189" t="s">
        <v>19</v>
      </c>
      <c r="N349" s="190" t="s">
        <v>42</v>
      </c>
      <c r="O349" s="36"/>
      <c r="P349" s="191">
        <f t="shared" ref="P349:P356" si="1">O349*H349</f>
        <v>0</v>
      </c>
      <c r="Q349" s="191">
        <v>0</v>
      </c>
      <c r="R349" s="191">
        <f t="shared" ref="R349:R356" si="2">Q349*H349</f>
        <v>0</v>
      </c>
      <c r="S349" s="191">
        <v>0</v>
      </c>
      <c r="T349" s="192">
        <f t="shared" ref="T349:T356" si="3">S349*H349</f>
        <v>0</v>
      </c>
      <c r="AR349" s="18" t="s">
        <v>167</v>
      </c>
      <c r="AT349" s="18" t="s">
        <v>162</v>
      </c>
      <c r="AU349" s="18" t="s">
        <v>81</v>
      </c>
      <c r="AY349" s="18" t="s">
        <v>160</v>
      </c>
      <c r="BE349" s="193">
        <f t="shared" ref="BE349:BE356" si="4">IF(N349="základní",J349,0)</f>
        <v>0</v>
      </c>
      <c r="BF349" s="193">
        <f t="shared" ref="BF349:BF356" si="5">IF(N349="snížená",J349,0)</f>
        <v>0</v>
      </c>
      <c r="BG349" s="193">
        <f t="shared" ref="BG349:BG356" si="6">IF(N349="zákl. přenesená",J349,0)</f>
        <v>0</v>
      </c>
      <c r="BH349" s="193">
        <f t="shared" ref="BH349:BH356" si="7">IF(N349="sníž. přenesená",J349,0)</f>
        <v>0</v>
      </c>
      <c r="BI349" s="193">
        <f t="shared" ref="BI349:BI356" si="8">IF(N349="nulová",J349,0)</f>
        <v>0</v>
      </c>
      <c r="BJ349" s="18" t="s">
        <v>78</v>
      </c>
      <c r="BK349" s="193">
        <f t="shared" ref="BK349:BK356" si="9">ROUND(I349*H349,2)</f>
        <v>0</v>
      </c>
      <c r="BL349" s="18" t="s">
        <v>167</v>
      </c>
      <c r="BM349" s="18" t="s">
        <v>634</v>
      </c>
    </row>
    <row r="350" spans="2:65" s="1" customFormat="1" ht="22.5" customHeight="1" x14ac:dyDescent="0.3">
      <c r="B350" s="35"/>
      <c r="C350" s="182" t="s">
        <v>635</v>
      </c>
      <c r="D350" s="182" t="s">
        <v>162</v>
      </c>
      <c r="E350" s="183" t="s">
        <v>636</v>
      </c>
      <c r="F350" s="184" t="s">
        <v>637</v>
      </c>
      <c r="G350" s="185" t="s">
        <v>248</v>
      </c>
      <c r="H350" s="186">
        <v>29.77</v>
      </c>
      <c r="I350" s="187"/>
      <c r="J350" s="188">
        <f t="shared" si="0"/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 t="shared" si="1"/>
        <v>0</v>
      </c>
      <c r="Q350" s="191">
        <v>0</v>
      </c>
      <c r="R350" s="191">
        <f t="shared" si="2"/>
        <v>0</v>
      </c>
      <c r="S350" s="191">
        <v>0</v>
      </c>
      <c r="T350" s="192">
        <f t="shared" si="3"/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8" t="s">
        <v>78</v>
      </c>
      <c r="BK350" s="193">
        <f t="shared" si="9"/>
        <v>0</v>
      </c>
      <c r="BL350" s="18" t="s">
        <v>167</v>
      </c>
      <c r="BM350" s="18" t="s">
        <v>638</v>
      </c>
    </row>
    <row r="351" spans="2:65" s="1" customFormat="1" ht="22.5" customHeight="1" x14ac:dyDescent="0.3">
      <c r="B351" s="35"/>
      <c r="C351" s="182" t="s">
        <v>639</v>
      </c>
      <c r="D351" s="182" t="s">
        <v>162</v>
      </c>
      <c r="E351" s="183" t="s">
        <v>640</v>
      </c>
      <c r="F351" s="184" t="s">
        <v>641</v>
      </c>
      <c r="G351" s="185" t="s">
        <v>248</v>
      </c>
      <c r="H351" s="186">
        <v>29.77</v>
      </c>
      <c r="I351" s="187"/>
      <c r="J351" s="188">
        <f t="shared" si="0"/>
        <v>0</v>
      </c>
      <c r="K351" s="184" t="s">
        <v>166</v>
      </c>
      <c r="L351" s="55"/>
      <c r="M351" s="189" t="s">
        <v>19</v>
      </c>
      <c r="N351" s="190" t="s">
        <v>42</v>
      </c>
      <c r="O351" s="36"/>
      <c r="P351" s="191">
        <f t="shared" si="1"/>
        <v>0</v>
      </c>
      <c r="Q351" s="191">
        <v>0</v>
      </c>
      <c r="R351" s="191">
        <f t="shared" si="2"/>
        <v>0</v>
      </c>
      <c r="S351" s="191">
        <v>0</v>
      </c>
      <c r="T351" s="192">
        <f t="shared" si="3"/>
        <v>0</v>
      </c>
      <c r="AR351" s="18" t="s">
        <v>167</v>
      </c>
      <c r="AT351" s="18" t="s">
        <v>162</v>
      </c>
      <c r="AU351" s="18" t="s">
        <v>81</v>
      </c>
      <c r="AY351" s="18" t="s">
        <v>160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8" t="s">
        <v>78</v>
      </c>
      <c r="BK351" s="193">
        <f t="shared" si="9"/>
        <v>0</v>
      </c>
      <c r="BL351" s="18" t="s">
        <v>167</v>
      </c>
      <c r="BM351" s="18" t="s">
        <v>642</v>
      </c>
    </row>
    <row r="352" spans="2:65" s="1" customFormat="1" ht="22.5" customHeight="1" x14ac:dyDescent="0.3">
      <c r="B352" s="35"/>
      <c r="C352" s="182" t="s">
        <v>643</v>
      </c>
      <c r="D352" s="182" t="s">
        <v>162</v>
      </c>
      <c r="E352" s="183" t="s">
        <v>644</v>
      </c>
      <c r="F352" s="184" t="s">
        <v>645</v>
      </c>
      <c r="G352" s="185" t="s">
        <v>248</v>
      </c>
      <c r="H352" s="186">
        <v>36.75</v>
      </c>
      <c r="I352" s="187"/>
      <c r="J352" s="188">
        <f t="shared" si="0"/>
        <v>0</v>
      </c>
      <c r="K352" s="184" t="s">
        <v>166</v>
      </c>
      <c r="L352" s="55"/>
      <c r="M352" s="189" t="s">
        <v>19</v>
      </c>
      <c r="N352" s="190" t="s">
        <v>42</v>
      </c>
      <c r="O352" s="36"/>
      <c r="P352" s="191">
        <f t="shared" si="1"/>
        <v>0</v>
      </c>
      <c r="Q352" s="191">
        <v>0</v>
      </c>
      <c r="R352" s="191">
        <f t="shared" si="2"/>
        <v>0</v>
      </c>
      <c r="S352" s="191">
        <v>0</v>
      </c>
      <c r="T352" s="192">
        <f t="shared" si="3"/>
        <v>0</v>
      </c>
      <c r="AR352" s="18" t="s">
        <v>167</v>
      </c>
      <c r="AT352" s="18" t="s">
        <v>162</v>
      </c>
      <c r="AU352" s="18" t="s">
        <v>81</v>
      </c>
      <c r="AY352" s="18" t="s">
        <v>160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8" t="s">
        <v>78</v>
      </c>
      <c r="BK352" s="193">
        <f t="shared" si="9"/>
        <v>0</v>
      </c>
      <c r="BL352" s="18" t="s">
        <v>167</v>
      </c>
      <c r="BM352" s="18" t="s">
        <v>646</v>
      </c>
    </row>
    <row r="353" spans="2:65" s="1" customFormat="1" ht="22.5" customHeight="1" x14ac:dyDescent="0.3">
      <c r="B353" s="35"/>
      <c r="C353" s="182" t="s">
        <v>647</v>
      </c>
      <c r="D353" s="182" t="s">
        <v>162</v>
      </c>
      <c r="E353" s="183" t="s">
        <v>648</v>
      </c>
      <c r="F353" s="184" t="s">
        <v>649</v>
      </c>
      <c r="G353" s="185" t="s">
        <v>248</v>
      </c>
      <c r="H353" s="186">
        <v>36.75</v>
      </c>
      <c r="I353" s="187"/>
      <c r="J353" s="188">
        <f t="shared" si="0"/>
        <v>0</v>
      </c>
      <c r="K353" s="184" t="s">
        <v>166</v>
      </c>
      <c r="L353" s="55"/>
      <c r="M353" s="189" t="s">
        <v>19</v>
      </c>
      <c r="N353" s="190" t="s">
        <v>42</v>
      </c>
      <c r="O353" s="36"/>
      <c r="P353" s="191">
        <f t="shared" si="1"/>
        <v>0</v>
      </c>
      <c r="Q353" s="191">
        <v>0</v>
      </c>
      <c r="R353" s="191">
        <f t="shared" si="2"/>
        <v>0</v>
      </c>
      <c r="S353" s="191">
        <v>0</v>
      </c>
      <c r="T353" s="192">
        <f t="shared" si="3"/>
        <v>0</v>
      </c>
      <c r="AR353" s="18" t="s">
        <v>167</v>
      </c>
      <c r="AT353" s="18" t="s">
        <v>162</v>
      </c>
      <c r="AU353" s="18" t="s">
        <v>81</v>
      </c>
      <c r="AY353" s="18" t="s">
        <v>160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8" t="s">
        <v>78</v>
      </c>
      <c r="BK353" s="193">
        <f t="shared" si="9"/>
        <v>0</v>
      </c>
      <c r="BL353" s="18" t="s">
        <v>167</v>
      </c>
      <c r="BM353" s="18" t="s">
        <v>650</v>
      </c>
    </row>
    <row r="354" spans="2:65" s="1" customFormat="1" ht="22.5" customHeight="1" x14ac:dyDescent="0.3">
      <c r="B354" s="35"/>
      <c r="C354" s="182" t="s">
        <v>651</v>
      </c>
      <c r="D354" s="182" t="s">
        <v>162</v>
      </c>
      <c r="E354" s="183" t="s">
        <v>652</v>
      </c>
      <c r="F354" s="184" t="s">
        <v>653</v>
      </c>
      <c r="G354" s="185" t="s">
        <v>248</v>
      </c>
      <c r="H354" s="186">
        <v>36.75</v>
      </c>
      <c r="I354" s="187"/>
      <c r="J354" s="188">
        <f t="shared" si="0"/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 t="shared" si="1"/>
        <v>0</v>
      </c>
      <c r="Q354" s="191">
        <v>0</v>
      </c>
      <c r="R354" s="191">
        <f t="shared" si="2"/>
        <v>0</v>
      </c>
      <c r="S354" s="191">
        <v>0</v>
      </c>
      <c r="T354" s="192">
        <f t="shared" si="3"/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8" t="s">
        <v>78</v>
      </c>
      <c r="BK354" s="193">
        <f t="shared" si="9"/>
        <v>0</v>
      </c>
      <c r="BL354" s="18" t="s">
        <v>167</v>
      </c>
      <c r="BM354" s="18" t="s">
        <v>654</v>
      </c>
    </row>
    <row r="355" spans="2:65" s="1" customFormat="1" ht="22.5" customHeight="1" x14ac:dyDescent="0.3">
      <c r="B355" s="35"/>
      <c r="C355" s="182" t="s">
        <v>655</v>
      </c>
      <c r="D355" s="182" t="s">
        <v>162</v>
      </c>
      <c r="E355" s="183" t="s">
        <v>656</v>
      </c>
      <c r="F355" s="184" t="s">
        <v>657</v>
      </c>
      <c r="G355" s="185" t="s">
        <v>248</v>
      </c>
      <c r="H355" s="186">
        <v>29.77</v>
      </c>
      <c r="I355" s="187"/>
      <c r="J355" s="188">
        <f t="shared" si="0"/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 t="shared" si="1"/>
        <v>0</v>
      </c>
      <c r="Q355" s="191">
        <v>0</v>
      </c>
      <c r="R355" s="191">
        <f t="shared" si="2"/>
        <v>0</v>
      </c>
      <c r="S355" s="191">
        <v>0</v>
      </c>
      <c r="T355" s="192">
        <f t="shared" si="3"/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 t="shared" si="4"/>
        <v>0</v>
      </c>
      <c r="BF355" s="193">
        <f t="shared" si="5"/>
        <v>0</v>
      </c>
      <c r="BG355" s="193">
        <f t="shared" si="6"/>
        <v>0</v>
      </c>
      <c r="BH355" s="193">
        <f t="shared" si="7"/>
        <v>0</v>
      </c>
      <c r="BI355" s="193">
        <f t="shared" si="8"/>
        <v>0</v>
      </c>
      <c r="BJ355" s="18" t="s">
        <v>78</v>
      </c>
      <c r="BK355" s="193">
        <f t="shared" si="9"/>
        <v>0</v>
      </c>
      <c r="BL355" s="18" t="s">
        <v>167</v>
      </c>
      <c r="BM355" s="18" t="s">
        <v>658</v>
      </c>
    </row>
    <row r="356" spans="2:65" s="1" customFormat="1" ht="22.5" customHeight="1" x14ac:dyDescent="0.3">
      <c r="B356" s="35"/>
      <c r="C356" s="182" t="s">
        <v>659</v>
      </c>
      <c r="D356" s="182" t="s">
        <v>162</v>
      </c>
      <c r="E356" s="183" t="s">
        <v>660</v>
      </c>
      <c r="F356" s="184" t="s">
        <v>661</v>
      </c>
      <c r="G356" s="185" t="s">
        <v>248</v>
      </c>
      <c r="H356" s="186">
        <v>36.75</v>
      </c>
      <c r="I356" s="187"/>
      <c r="J356" s="188">
        <f t="shared" si="0"/>
        <v>0</v>
      </c>
      <c r="K356" s="184" t="s">
        <v>166</v>
      </c>
      <c r="L356" s="55"/>
      <c r="M356" s="189" t="s">
        <v>19</v>
      </c>
      <c r="N356" s="190" t="s">
        <v>42</v>
      </c>
      <c r="O356" s="36"/>
      <c r="P356" s="191">
        <f t="shared" si="1"/>
        <v>0</v>
      </c>
      <c r="Q356" s="191">
        <v>0</v>
      </c>
      <c r="R356" s="191">
        <f t="shared" si="2"/>
        <v>0</v>
      </c>
      <c r="S356" s="191">
        <v>0</v>
      </c>
      <c r="T356" s="192">
        <f t="shared" si="3"/>
        <v>0</v>
      </c>
      <c r="AR356" s="18" t="s">
        <v>167</v>
      </c>
      <c r="AT356" s="18" t="s">
        <v>162</v>
      </c>
      <c r="AU356" s="18" t="s">
        <v>81</v>
      </c>
      <c r="AY356" s="18" t="s">
        <v>160</v>
      </c>
      <c r="BE356" s="193">
        <f t="shared" si="4"/>
        <v>0</v>
      </c>
      <c r="BF356" s="193">
        <f t="shared" si="5"/>
        <v>0</v>
      </c>
      <c r="BG356" s="193">
        <f t="shared" si="6"/>
        <v>0</v>
      </c>
      <c r="BH356" s="193">
        <f t="shared" si="7"/>
        <v>0</v>
      </c>
      <c r="BI356" s="193">
        <f t="shared" si="8"/>
        <v>0</v>
      </c>
      <c r="BJ356" s="18" t="s">
        <v>78</v>
      </c>
      <c r="BK356" s="193">
        <f t="shared" si="9"/>
        <v>0</v>
      </c>
      <c r="BL356" s="18" t="s">
        <v>167</v>
      </c>
      <c r="BM356" s="18" t="s">
        <v>662</v>
      </c>
    </row>
    <row r="357" spans="2:65" s="10" customFormat="1" ht="29.85" customHeight="1" x14ac:dyDescent="0.3">
      <c r="B357" s="165"/>
      <c r="C357" s="166"/>
      <c r="D357" s="179" t="s">
        <v>70</v>
      </c>
      <c r="E357" s="180" t="s">
        <v>81</v>
      </c>
      <c r="F357" s="180" t="s">
        <v>663</v>
      </c>
      <c r="G357" s="166"/>
      <c r="H357" s="166"/>
      <c r="I357" s="169"/>
      <c r="J357" s="181">
        <f>BK357</f>
        <v>0</v>
      </c>
      <c r="K357" s="166"/>
      <c r="L357" s="171"/>
      <c r="M357" s="172"/>
      <c r="N357" s="173"/>
      <c r="O357" s="173"/>
      <c r="P357" s="174">
        <f>SUM(P358:P373)</f>
        <v>0</v>
      </c>
      <c r="Q357" s="173"/>
      <c r="R357" s="174">
        <f>SUM(R358:R373)</f>
        <v>0.43035204049999998</v>
      </c>
      <c r="S357" s="173"/>
      <c r="T357" s="175">
        <f>SUM(T358:T373)</f>
        <v>0</v>
      </c>
      <c r="AR357" s="176" t="s">
        <v>78</v>
      </c>
      <c r="AT357" s="177" t="s">
        <v>70</v>
      </c>
      <c r="AU357" s="177" t="s">
        <v>78</v>
      </c>
      <c r="AY357" s="176" t="s">
        <v>160</v>
      </c>
      <c r="BK357" s="178">
        <f>SUM(BK358:BK373)</f>
        <v>0</v>
      </c>
    </row>
    <row r="358" spans="2:65" s="1" customFormat="1" ht="31.5" customHeight="1" x14ac:dyDescent="0.3">
      <c r="B358" s="35"/>
      <c r="C358" s="182" t="s">
        <v>664</v>
      </c>
      <c r="D358" s="182" t="s">
        <v>162</v>
      </c>
      <c r="E358" s="183" t="s">
        <v>665</v>
      </c>
      <c r="F358" s="184" t="s">
        <v>666</v>
      </c>
      <c r="G358" s="185" t="s">
        <v>212</v>
      </c>
      <c r="H358" s="186">
        <v>37.786000000000001</v>
      </c>
      <c r="I358" s="187"/>
      <c r="J358" s="188">
        <f>ROUND(I358*H358,2)</f>
        <v>0</v>
      </c>
      <c r="K358" s="184" t="s">
        <v>19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667</v>
      </c>
    </row>
    <row r="359" spans="2:65" s="12" customFormat="1" x14ac:dyDescent="0.3">
      <c r="B359" s="206"/>
      <c r="C359" s="207"/>
      <c r="D359" s="196" t="s">
        <v>169</v>
      </c>
      <c r="E359" s="208" t="s">
        <v>19</v>
      </c>
      <c r="F359" s="209" t="s">
        <v>442</v>
      </c>
      <c r="G359" s="207"/>
      <c r="H359" s="210">
        <v>45.956000000000003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668</v>
      </c>
      <c r="G360" s="207"/>
      <c r="H360" s="210">
        <v>-8.17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37.786000000000001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669</v>
      </c>
      <c r="D362" s="182" t="s">
        <v>162</v>
      </c>
      <c r="E362" s="183" t="s">
        <v>670</v>
      </c>
      <c r="F362" s="184" t="s">
        <v>671</v>
      </c>
      <c r="G362" s="185" t="s">
        <v>248</v>
      </c>
      <c r="H362" s="186">
        <v>388.07499999999999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1.6694E-4</v>
      </c>
      <c r="R362" s="191">
        <f>Q362*H362</f>
        <v>6.4785240499999994E-2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672</v>
      </c>
    </row>
    <row r="363" spans="2:65" s="12" customFormat="1" x14ac:dyDescent="0.3">
      <c r="B363" s="206"/>
      <c r="C363" s="207"/>
      <c r="D363" s="196" t="s">
        <v>169</v>
      </c>
      <c r="E363" s="208" t="s">
        <v>19</v>
      </c>
      <c r="F363" s="209" t="s">
        <v>673</v>
      </c>
      <c r="G363" s="207"/>
      <c r="H363" s="210">
        <v>388.07499999999999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3" customFormat="1" x14ac:dyDescent="0.3">
      <c r="B364" s="217"/>
      <c r="C364" s="218"/>
      <c r="D364" s="219" t="s">
        <v>169</v>
      </c>
      <c r="E364" s="220" t="s">
        <v>19</v>
      </c>
      <c r="F364" s="221" t="s">
        <v>182</v>
      </c>
      <c r="G364" s="218"/>
      <c r="H364" s="222">
        <v>388.07499999999999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169</v>
      </c>
      <c r="AU364" s="228" t="s">
        <v>81</v>
      </c>
      <c r="AV364" s="13" t="s">
        <v>167</v>
      </c>
      <c r="AW364" s="13" t="s">
        <v>35</v>
      </c>
      <c r="AX364" s="13" t="s">
        <v>78</v>
      </c>
      <c r="AY364" s="228" t="s">
        <v>160</v>
      </c>
    </row>
    <row r="365" spans="2:65" s="1" customFormat="1" ht="22.5" customHeight="1" x14ac:dyDescent="0.3">
      <c r="B365" s="35"/>
      <c r="C365" s="247" t="s">
        <v>674</v>
      </c>
      <c r="D365" s="247" t="s">
        <v>548</v>
      </c>
      <c r="E365" s="248" t="s">
        <v>675</v>
      </c>
      <c r="F365" s="249" t="s">
        <v>676</v>
      </c>
      <c r="G365" s="250" t="s">
        <v>248</v>
      </c>
      <c r="H365" s="251">
        <v>426.88299999999998</v>
      </c>
      <c r="I365" s="252"/>
      <c r="J365" s="253">
        <f>ROUND(I365*H365,2)</f>
        <v>0</v>
      </c>
      <c r="K365" s="249" t="s">
        <v>19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2.9999999999999997E-4</v>
      </c>
      <c r="R365" s="191">
        <f>Q365*H365</f>
        <v>0.12806489999999998</v>
      </c>
      <c r="S365" s="191">
        <v>0</v>
      </c>
      <c r="T365" s="192">
        <f>S365*H365</f>
        <v>0</v>
      </c>
      <c r="AR365" s="18" t="s">
        <v>235</v>
      </c>
      <c r="AT365" s="18" t="s">
        <v>548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677</v>
      </c>
    </row>
    <row r="366" spans="2:65" s="12" customFormat="1" x14ac:dyDescent="0.3">
      <c r="B366" s="206"/>
      <c r="C366" s="207"/>
      <c r="D366" s="196" t="s">
        <v>169</v>
      </c>
      <c r="E366" s="208" t="s">
        <v>19</v>
      </c>
      <c r="F366" s="209" t="s">
        <v>678</v>
      </c>
      <c r="G366" s="207"/>
      <c r="H366" s="210">
        <v>426.88299999999998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3" customFormat="1" x14ac:dyDescent="0.3">
      <c r="B367" s="217"/>
      <c r="C367" s="218"/>
      <c r="D367" s="219" t="s">
        <v>169</v>
      </c>
      <c r="E367" s="220" t="s">
        <v>19</v>
      </c>
      <c r="F367" s="221" t="s">
        <v>182</v>
      </c>
      <c r="G367" s="218"/>
      <c r="H367" s="222">
        <v>426.88299999999998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169</v>
      </c>
      <c r="AU367" s="228" t="s">
        <v>81</v>
      </c>
      <c r="AV367" s="13" t="s">
        <v>167</v>
      </c>
      <c r="AW367" s="13" t="s">
        <v>35</v>
      </c>
      <c r="AX367" s="13" t="s">
        <v>78</v>
      </c>
      <c r="AY367" s="228" t="s">
        <v>160</v>
      </c>
    </row>
    <row r="368" spans="2:65" s="1" customFormat="1" ht="22.5" customHeight="1" x14ac:dyDescent="0.3">
      <c r="B368" s="35"/>
      <c r="C368" s="182" t="s">
        <v>679</v>
      </c>
      <c r="D368" s="182" t="s">
        <v>162</v>
      </c>
      <c r="E368" s="183" t="s">
        <v>680</v>
      </c>
      <c r="F368" s="184" t="s">
        <v>681</v>
      </c>
      <c r="G368" s="185" t="s">
        <v>212</v>
      </c>
      <c r="H368" s="186">
        <v>8.17</v>
      </c>
      <c r="I368" s="187"/>
      <c r="J368" s="188">
        <f>ROUND(I368*H368,2)</f>
        <v>0</v>
      </c>
      <c r="K368" s="184" t="s">
        <v>166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18" t="s">
        <v>167</v>
      </c>
      <c r="AT368" s="18" t="s">
        <v>162</v>
      </c>
      <c r="AU368" s="18" t="s">
        <v>81</v>
      </c>
      <c r="AY368" s="18" t="s">
        <v>160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167</v>
      </c>
      <c r="BM368" s="18" t="s">
        <v>682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683</v>
      </c>
      <c r="G369" s="207"/>
      <c r="H369" s="210">
        <v>8.17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8.17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684</v>
      </c>
      <c r="D371" s="182" t="s">
        <v>162</v>
      </c>
      <c r="E371" s="183" t="s">
        <v>685</v>
      </c>
      <c r="F371" s="184" t="s">
        <v>686</v>
      </c>
      <c r="G371" s="185" t="s">
        <v>189</v>
      </c>
      <c r="H371" s="186">
        <v>204.25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1.1628000000000001E-3</v>
      </c>
      <c r="R371" s="191">
        <f>Q371*H371</f>
        <v>0.23750190000000002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687</v>
      </c>
    </row>
    <row r="372" spans="2:65" s="12" customFormat="1" x14ac:dyDescent="0.3">
      <c r="B372" s="206"/>
      <c r="C372" s="207"/>
      <c r="D372" s="196" t="s">
        <v>169</v>
      </c>
      <c r="E372" s="208" t="s">
        <v>19</v>
      </c>
      <c r="F372" s="209" t="s">
        <v>688</v>
      </c>
      <c r="G372" s="207"/>
      <c r="H372" s="210">
        <v>204.25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3" customFormat="1" x14ac:dyDescent="0.3">
      <c r="B373" s="217"/>
      <c r="C373" s="218"/>
      <c r="D373" s="196" t="s">
        <v>169</v>
      </c>
      <c r="E373" s="240" t="s">
        <v>19</v>
      </c>
      <c r="F373" s="241" t="s">
        <v>182</v>
      </c>
      <c r="G373" s="218"/>
      <c r="H373" s="242">
        <v>204.25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169</v>
      </c>
      <c r="AU373" s="228" t="s">
        <v>81</v>
      </c>
      <c r="AV373" s="13" t="s">
        <v>167</v>
      </c>
      <c r="AW373" s="13" t="s">
        <v>35</v>
      </c>
      <c r="AX373" s="13" t="s">
        <v>78</v>
      </c>
      <c r="AY373" s="228" t="s">
        <v>160</v>
      </c>
    </row>
    <row r="374" spans="2:65" s="10" customFormat="1" ht="29.85" customHeight="1" x14ac:dyDescent="0.3">
      <c r="B374" s="165"/>
      <c r="C374" s="166"/>
      <c r="D374" s="179" t="s">
        <v>70</v>
      </c>
      <c r="E374" s="180" t="s">
        <v>167</v>
      </c>
      <c r="F374" s="180" t="s">
        <v>689</v>
      </c>
      <c r="G374" s="166"/>
      <c r="H374" s="166"/>
      <c r="I374" s="169"/>
      <c r="J374" s="181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78</v>
      </c>
      <c r="AT374" s="177" t="s">
        <v>70</v>
      </c>
      <c r="AU374" s="177" t="s">
        <v>78</v>
      </c>
      <c r="AY374" s="176" t="s">
        <v>160</v>
      </c>
      <c r="BK374" s="178">
        <f>SUM(BK375:BK382)</f>
        <v>0</v>
      </c>
    </row>
    <row r="375" spans="2:65" s="1" customFormat="1" ht="22.5" customHeight="1" x14ac:dyDescent="0.3">
      <c r="B375" s="35"/>
      <c r="C375" s="182" t="s">
        <v>690</v>
      </c>
      <c r="D375" s="182" t="s">
        <v>162</v>
      </c>
      <c r="E375" s="183" t="s">
        <v>691</v>
      </c>
      <c r="F375" s="184" t="s">
        <v>692</v>
      </c>
      <c r="G375" s="185" t="s">
        <v>212</v>
      </c>
      <c r="H375" s="186">
        <v>3.62</v>
      </c>
      <c r="I375" s="187"/>
      <c r="J375" s="188">
        <f>ROUND(I375*H375,2)</f>
        <v>0</v>
      </c>
      <c r="K375" s="184" t="s">
        <v>166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167</v>
      </c>
      <c r="AT375" s="18" t="s">
        <v>162</v>
      </c>
      <c r="AU375" s="18" t="s">
        <v>81</v>
      </c>
      <c r="AY375" s="18" t="s">
        <v>160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167</v>
      </c>
      <c r="BM375" s="18" t="s">
        <v>693</v>
      </c>
    </row>
    <row r="376" spans="2:65" s="11" customFormat="1" x14ac:dyDescent="0.3">
      <c r="B376" s="194"/>
      <c r="C376" s="195"/>
      <c r="D376" s="196" t="s">
        <v>169</v>
      </c>
      <c r="E376" s="197" t="s">
        <v>19</v>
      </c>
      <c r="F376" s="198" t="s">
        <v>450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169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160</v>
      </c>
    </row>
    <row r="377" spans="2:65" s="12" customFormat="1" x14ac:dyDescent="0.3">
      <c r="B377" s="206"/>
      <c r="C377" s="207"/>
      <c r="D377" s="196" t="s">
        <v>169</v>
      </c>
      <c r="E377" s="208" t="s">
        <v>19</v>
      </c>
      <c r="F377" s="209" t="s">
        <v>694</v>
      </c>
      <c r="G377" s="207"/>
      <c r="H377" s="210">
        <v>1.1619999999999999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2" customFormat="1" x14ac:dyDescent="0.3">
      <c r="B378" s="206"/>
      <c r="C378" s="207"/>
      <c r="D378" s="196" t="s">
        <v>169</v>
      </c>
      <c r="E378" s="208" t="s">
        <v>19</v>
      </c>
      <c r="F378" s="209" t="s">
        <v>695</v>
      </c>
      <c r="G378" s="207"/>
      <c r="H378" s="210">
        <v>1.272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65" s="12" customFormat="1" x14ac:dyDescent="0.3">
      <c r="B379" s="206"/>
      <c r="C379" s="207"/>
      <c r="D379" s="196" t="s">
        <v>169</v>
      </c>
      <c r="E379" s="208" t="s">
        <v>19</v>
      </c>
      <c r="F379" s="209" t="s">
        <v>696</v>
      </c>
      <c r="G379" s="207"/>
      <c r="H379" s="210">
        <v>0.73099999999999998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2" customFormat="1" x14ac:dyDescent="0.3">
      <c r="B380" s="206"/>
      <c r="C380" s="207"/>
      <c r="D380" s="196" t="s">
        <v>169</v>
      </c>
      <c r="E380" s="208" t="s">
        <v>19</v>
      </c>
      <c r="F380" s="209" t="s">
        <v>697</v>
      </c>
      <c r="G380" s="207"/>
      <c r="H380" s="210">
        <v>0.246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2" customFormat="1" x14ac:dyDescent="0.3">
      <c r="B381" s="206"/>
      <c r="C381" s="207"/>
      <c r="D381" s="196" t="s">
        <v>169</v>
      </c>
      <c r="E381" s="208" t="s">
        <v>19</v>
      </c>
      <c r="F381" s="209" t="s">
        <v>698</v>
      </c>
      <c r="G381" s="207"/>
      <c r="H381" s="210">
        <v>0.20899999999999999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3" customFormat="1" x14ac:dyDescent="0.3">
      <c r="B382" s="217"/>
      <c r="C382" s="218"/>
      <c r="D382" s="196" t="s">
        <v>169</v>
      </c>
      <c r="E382" s="240" t="s">
        <v>19</v>
      </c>
      <c r="F382" s="241" t="s">
        <v>182</v>
      </c>
      <c r="G382" s="218"/>
      <c r="H382" s="242">
        <v>3.62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169</v>
      </c>
      <c r="AU382" s="228" t="s">
        <v>81</v>
      </c>
      <c r="AV382" s="13" t="s">
        <v>167</v>
      </c>
      <c r="AW382" s="13" t="s">
        <v>35</v>
      </c>
      <c r="AX382" s="13" t="s">
        <v>78</v>
      </c>
      <c r="AY382" s="228" t="s">
        <v>160</v>
      </c>
    </row>
    <row r="383" spans="2:65" s="10" customFormat="1" ht="29.85" customHeight="1" x14ac:dyDescent="0.3">
      <c r="B383" s="165"/>
      <c r="C383" s="166"/>
      <c r="D383" s="179" t="s">
        <v>70</v>
      </c>
      <c r="E383" s="180" t="s">
        <v>201</v>
      </c>
      <c r="F383" s="180" t="s">
        <v>699</v>
      </c>
      <c r="G383" s="166"/>
      <c r="H383" s="166"/>
      <c r="I383" s="169"/>
      <c r="J383" s="181">
        <f>BK383</f>
        <v>0</v>
      </c>
      <c r="K383" s="166"/>
      <c r="L383" s="171"/>
      <c r="M383" s="172"/>
      <c r="N383" s="173"/>
      <c r="O383" s="173"/>
      <c r="P383" s="174">
        <f>SUM(P384:P557)</f>
        <v>0</v>
      </c>
      <c r="Q383" s="173"/>
      <c r="R383" s="174">
        <f>SUM(R384:R557)</f>
        <v>62.962964050000004</v>
      </c>
      <c r="S383" s="173"/>
      <c r="T383" s="175">
        <f>SUM(T384:T557)</f>
        <v>0</v>
      </c>
      <c r="AR383" s="176" t="s">
        <v>78</v>
      </c>
      <c r="AT383" s="177" t="s">
        <v>70</v>
      </c>
      <c r="AU383" s="177" t="s">
        <v>78</v>
      </c>
      <c r="AY383" s="176" t="s">
        <v>160</v>
      </c>
      <c r="BK383" s="178">
        <f>SUM(BK384:BK557)</f>
        <v>0</v>
      </c>
    </row>
    <row r="384" spans="2:65" s="1" customFormat="1" ht="22.5" customHeight="1" x14ac:dyDescent="0.3">
      <c r="B384" s="35"/>
      <c r="C384" s="182" t="s">
        <v>700</v>
      </c>
      <c r="D384" s="182" t="s">
        <v>162</v>
      </c>
      <c r="E384" s="183" t="s">
        <v>701</v>
      </c>
      <c r="F384" s="184" t="s">
        <v>702</v>
      </c>
      <c r="G384" s="185" t="s">
        <v>248</v>
      </c>
      <c r="H384" s="186">
        <v>59.18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703</v>
      </c>
    </row>
    <row r="385" spans="2:65" s="11" customFormat="1" x14ac:dyDescent="0.3">
      <c r="B385" s="194"/>
      <c r="C385" s="195"/>
      <c r="D385" s="196" t="s">
        <v>169</v>
      </c>
      <c r="E385" s="197" t="s">
        <v>19</v>
      </c>
      <c r="F385" s="198" t="s">
        <v>704</v>
      </c>
      <c r="G385" s="195"/>
      <c r="H385" s="199" t="s">
        <v>19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169</v>
      </c>
      <c r="AU385" s="205" t="s">
        <v>81</v>
      </c>
      <c r="AV385" s="11" t="s">
        <v>78</v>
      </c>
      <c r="AW385" s="11" t="s">
        <v>35</v>
      </c>
      <c r="AX385" s="11" t="s">
        <v>71</v>
      </c>
      <c r="AY385" s="205" t="s">
        <v>160</v>
      </c>
    </row>
    <row r="386" spans="2:65" s="12" customFormat="1" x14ac:dyDescent="0.3">
      <c r="B386" s="206"/>
      <c r="C386" s="207"/>
      <c r="D386" s="196" t="s">
        <v>169</v>
      </c>
      <c r="E386" s="208" t="s">
        <v>19</v>
      </c>
      <c r="F386" s="209" t="s">
        <v>355</v>
      </c>
      <c r="G386" s="207"/>
      <c r="H386" s="210">
        <v>59.18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3" customFormat="1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59.18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182" t="s">
        <v>705</v>
      </c>
      <c r="D388" s="182" t="s">
        <v>162</v>
      </c>
      <c r="E388" s="183" t="s">
        <v>706</v>
      </c>
      <c r="F388" s="184" t="s">
        <v>707</v>
      </c>
      <c r="G388" s="185" t="s">
        <v>248</v>
      </c>
      <c r="H388" s="186">
        <v>78.66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708</v>
      </c>
    </row>
    <row r="389" spans="2:65" s="11" customFormat="1" x14ac:dyDescent="0.3">
      <c r="B389" s="194"/>
      <c r="C389" s="195"/>
      <c r="D389" s="196" t="s">
        <v>169</v>
      </c>
      <c r="E389" s="197" t="s">
        <v>19</v>
      </c>
      <c r="F389" s="198" t="s">
        <v>415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x14ac:dyDescent="0.3">
      <c r="B390" s="206"/>
      <c r="C390" s="207"/>
      <c r="D390" s="196" t="s">
        <v>169</v>
      </c>
      <c r="E390" s="208" t="s">
        <v>19</v>
      </c>
      <c r="F390" s="209" t="s">
        <v>611</v>
      </c>
      <c r="G390" s="207"/>
      <c r="H390" s="210">
        <v>19.48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4" customFormat="1" x14ac:dyDescent="0.3">
      <c r="B391" s="229"/>
      <c r="C391" s="230"/>
      <c r="D391" s="196" t="s">
        <v>169</v>
      </c>
      <c r="E391" s="231" t="s">
        <v>19</v>
      </c>
      <c r="F391" s="232" t="s">
        <v>234</v>
      </c>
      <c r="G391" s="230"/>
      <c r="H391" s="233">
        <v>19.48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169</v>
      </c>
      <c r="AU391" s="239" t="s">
        <v>81</v>
      </c>
      <c r="AV391" s="14" t="s">
        <v>186</v>
      </c>
      <c r="AW391" s="14" t="s">
        <v>35</v>
      </c>
      <c r="AX391" s="14" t="s">
        <v>71</v>
      </c>
      <c r="AY391" s="239" t="s">
        <v>160</v>
      </c>
    </row>
    <row r="392" spans="2:65" s="11" customFormat="1" x14ac:dyDescent="0.3">
      <c r="B392" s="194"/>
      <c r="C392" s="195"/>
      <c r="D392" s="196" t="s">
        <v>169</v>
      </c>
      <c r="E392" s="197" t="s">
        <v>19</v>
      </c>
      <c r="F392" s="198" t="s">
        <v>709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x14ac:dyDescent="0.3">
      <c r="B393" s="206"/>
      <c r="C393" s="207"/>
      <c r="D393" s="196" t="s">
        <v>169</v>
      </c>
      <c r="E393" s="208" t="s">
        <v>19</v>
      </c>
      <c r="F393" s="209" t="s">
        <v>710</v>
      </c>
      <c r="G393" s="207"/>
      <c r="H393" s="210">
        <v>23.44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1" customFormat="1" x14ac:dyDescent="0.3">
      <c r="B394" s="194"/>
      <c r="C394" s="195"/>
      <c r="D394" s="196" t="s">
        <v>169</v>
      </c>
      <c r="E394" s="197" t="s">
        <v>19</v>
      </c>
      <c r="F394" s="198" t="s">
        <v>711</v>
      </c>
      <c r="G394" s="195"/>
      <c r="H394" s="199" t="s">
        <v>19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169</v>
      </c>
      <c r="AU394" s="205" t="s">
        <v>81</v>
      </c>
      <c r="AV394" s="11" t="s">
        <v>78</v>
      </c>
      <c r="AW394" s="11" t="s">
        <v>35</v>
      </c>
      <c r="AX394" s="11" t="s">
        <v>71</v>
      </c>
      <c r="AY394" s="205" t="s">
        <v>160</v>
      </c>
    </row>
    <row r="395" spans="2:65" s="12" customFormat="1" x14ac:dyDescent="0.3">
      <c r="B395" s="206"/>
      <c r="C395" s="207"/>
      <c r="D395" s="196" t="s">
        <v>169</v>
      </c>
      <c r="E395" s="208" t="s">
        <v>19</v>
      </c>
      <c r="F395" s="209" t="s">
        <v>712</v>
      </c>
      <c r="G395" s="207"/>
      <c r="H395" s="210">
        <v>25.15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1" customFormat="1" x14ac:dyDescent="0.3">
      <c r="B396" s="194"/>
      <c r="C396" s="195"/>
      <c r="D396" s="196" t="s">
        <v>169</v>
      </c>
      <c r="E396" s="197" t="s">
        <v>19</v>
      </c>
      <c r="F396" s="198" t="s">
        <v>713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169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160</v>
      </c>
    </row>
    <row r="397" spans="2:65" s="12" customFormat="1" x14ac:dyDescent="0.3">
      <c r="B397" s="206"/>
      <c r="C397" s="207"/>
      <c r="D397" s="196" t="s">
        <v>169</v>
      </c>
      <c r="E397" s="208" t="s">
        <v>19</v>
      </c>
      <c r="F397" s="209" t="s">
        <v>714</v>
      </c>
      <c r="G397" s="207"/>
      <c r="H397" s="210">
        <v>6.29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1" customFormat="1" x14ac:dyDescent="0.3">
      <c r="B398" s="194"/>
      <c r="C398" s="195"/>
      <c r="D398" s="196" t="s">
        <v>169</v>
      </c>
      <c r="E398" s="197" t="s">
        <v>19</v>
      </c>
      <c r="F398" s="198" t="s">
        <v>715</v>
      </c>
      <c r="G398" s="195"/>
      <c r="H398" s="199" t="s">
        <v>19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169</v>
      </c>
      <c r="AU398" s="205" t="s">
        <v>81</v>
      </c>
      <c r="AV398" s="11" t="s">
        <v>78</v>
      </c>
      <c r="AW398" s="11" t="s">
        <v>35</v>
      </c>
      <c r="AX398" s="11" t="s">
        <v>71</v>
      </c>
      <c r="AY398" s="205" t="s">
        <v>160</v>
      </c>
    </row>
    <row r="399" spans="2:65" s="12" customFormat="1" x14ac:dyDescent="0.3">
      <c r="B399" s="206"/>
      <c r="C399" s="207"/>
      <c r="D399" s="196" t="s">
        <v>169</v>
      </c>
      <c r="E399" s="208" t="s">
        <v>19</v>
      </c>
      <c r="F399" s="209" t="s">
        <v>716</v>
      </c>
      <c r="G399" s="207"/>
      <c r="H399" s="210">
        <v>4.3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65" s="14" customFormat="1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59.18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65" s="13" customFormat="1" x14ac:dyDescent="0.3">
      <c r="B401" s="217"/>
      <c r="C401" s="218"/>
      <c r="D401" s="219" t="s">
        <v>169</v>
      </c>
      <c r="E401" s="220" t="s">
        <v>19</v>
      </c>
      <c r="F401" s="221" t="s">
        <v>182</v>
      </c>
      <c r="G401" s="218"/>
      <c r="H401" s="222">
        <v>78.66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169</v>
      </c>
      <c r="AU401" s="228" t="s">
        <v>81</v>
      </c>
      <c r="AV401" s="13" t="s">
        <v>167</v>
      </c>
      <c r="AW401" s="13" t="s">
        <v>35</v>
      </c>
      <c r="AX401" s="13" t="s">
        <v>78</v>
      </c>
      <c r="AY401" s="228" t="s">
        <v>160</v>
      </c>
    </row>
    <row r="402" spans="2:65" s="1" customFormat="1" ht="22.5" customHeight="1" x14ac:dyDescent="0.3">
      <c r="B402" s="35"/>
      <c r="C402" s="182" t="s">
        <v>717</v>
      </c>
      <c r="D402" s="182" t="s">
        <v>162</v>
      </c>
      <c r="E402" s="183" t="s">
        <v>718</v>
      </c>
      <c r="F402" s="184" t="s">
        <v>719</v>
      </c>
      <c r="G402" s="185" t="s">
        <v>248</v>
      </c>
      <c r="H402" s="186">
        <v>52.94</v>
      </c>
      <c r="I402" s="187"/>
      <c r="J402" s="188">
        <f>ROUND(I402*H402,2)</f>
        <v>0</v>
      </c>
      <c r="K402" s="184" t="s">
        <v>166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720</v>
      </c>
    </row>
    <row r="403" spans="2:65" s="11" customFormat="1" x14ac:dyDescent="0.3">
      <c r="B403" s="194"/>
      <c r="C403" s="195"/>
      <c r="D403" s="196" t="s">
        <v>169</v>
      </c>
      <c r="E403" s="197" t="s">
        <v>19</v>
      </c>
      <c r="F403" s="198" t="s">
        <v>423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169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160</v>
      </c>
    </row>
    <row r="404" spans="2:65" s="12" customFormat="1" x14ac:dyDescent="0.3">
      <c r="B404" s="206"/>
      <c r="C404" s="207"/>
      <c r="D404" s="196" t="s">
        <v>169</v>
      </c>
      <c r="E404" s="208" t="s">
        <v>19</v>
      </c>
      <c r="F404" s="209" t="s">
        <v>614</v>
      </c>
      <c r="G404" s="207"/>
      <c r="H404" s="210">
        <v>52.94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3" customFormat="1" x14ac:dyDescent="0.3">
      <c r="B405" s="217"/>
      <c r="C405" s="218"/>
      <c r="D405" s="219" t="s">
        <v>169</v>
      </c>
      <c r="E405" s="220" t="s">
        <v>19</v>
      </c>
      <c r="F405" s="221" t="s">
        <v>182</v>
      </c>
      <c r="G405" s="218"/>
      <c r="H405" s="222">
        <v>52.94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169</v>
      </c>
      <c r="AU405" s="228" t="s">
        <v>81</v>
      </c>
      <c r="AV405" s="13" t="s">
        <v>167</v>
      </c>
      <c r="AW405" s="13" t="s">
        <v>35</v>
      </c>
      <c r="AX405" s="13" t="s">
        <v>78</v>
      </c>
      <c r="AY405" s="228" t="s">
        <v>160</v>
      </c>
    </row>
    <row r="406" spans="2:65" s="1" customFormat="1" ht="22.5" customHeight="1" x14ac:dyDescent="0.3">
      <c r="B406" s="35"/>
      <c r="C406" s="182" t="s">
        <v>721</v>
      </c>
      <c r="D406" s="182" t="s">
        <v>162</v>
      </c>
      <c r="E406" s="183" t="s">
        <v>722</v>
      </c>
      <c r="F406" s="184" t="s">
        <v>723</v>
      </c>
      <c r="G406" s="185" t="s">
        <v>248</v>
      </c>
      <c r="H406" s="186">
        <v>1457.59</v>
      </c>
      <c r="I406" s="187"/>
      <c r="J406" s="188">
        <f>ROUND(I406*H406,2)</f>
        <v>0</v>
      </c>
      <c r="K406" s="184" t="s">
        <v>166</v>
      </c>
      <c r="L406" s="55"/>
      <c r="M406" s="189" t="s">
        <v>19</v>
      </c>
      <c r="N406" s="190" t="s">
        <v>42</v>
      </c>
      <c r="O406" s="3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AR406" s="18" t="s">
        <v>167</v>
      </c>
      <c r="AT406" s="18" t="s">
        <v>162</v>
      </c>
      <c r="AU406" s="18" t="s">
        <v>81</v>
      </c>
      <c r="AY406" s="18" t="s">
        <v>160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78</v>
      </c>
      <c r="BK406" s="193">
        <f>ROUND(I406*H406,2)</f>
        <v>0</v>
      </c>
      <c r="BL406" s="18" t="s">
        <v>167</v>
      </c>
      <c r="BM406" s="18" t="s">
        <v>724</v>
      </c>
    </row>
    <row r="407" spans="2:65" s="11" customFormat="1" x14ac:dyDescent="0.3">
      <c r="B407" s="194"/>
      <c r="C407" s="195"/>
      <c r="D407" s="196" t="s">
        <v>169</v>
      </c>
      <c r="E407" s="197" t="s">
        <v>19</v>
      </c>
      <c r="F407" s="198" t="s">
        <v>352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169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160</v>
      </c>
    </row>
    <row r="408" spans="2:65" s="12" customFormat="1" x14ac:dyDescent="0.3">
      <c r="B408" s="206"/>
      <c r="C408" s="207"/>
      <c r="D408" s="196" t="s">
        <v>169</v>
      </c>
      <c r="E408" s="208" t="s">
        <v>19</v>
      </c>
      <c r="F408" s="209" t="s">
        <v>353</v>
      </c>
      <c r="G408" s="207"/>
      <c r="H408" s="210">
        <v>1376.75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65" s="11" customFormat="1" x14ac:dyDescent="0.3">
      <c r="B409" s="194"/>
      <c r="C409" s="195"/>
      <c r="D409" s="196" t="s">
        <v>169</v>
      </c>
      <c r="E409" s="197" t="s">
        <v>19</v>
      </c>
      <c r="F409" s="198" t="s">
        <v>420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x14ac:dyDescent="0.3">
      <c r="B410" s="206"/>
      <c r="C410" s="207"/>
      <c r="D410" s="196" t="s">
        <v>169</v>
      </c>
      <c r="E410" s="208" t="s">
        <v>19</v>
      </c>
      <c r="F410" s="209" t="s">
        <v>725</v>
      </c>
      <c r="G410" s="207"/>
      <c r="H410" s="210">
        <v>1.59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726</v>
      </c>
      <c r="G411" s="207"/>
      <c r="H411" s="210">
        <v>79.25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3" customFormat="1" x14ac:dyDescent="0.3">
      <c r="B412" s="217"/>
      <c r="C412" s="218"/>
      <c r="D412" s="219" t="s">
        <v>169</v>
      </c>
      <c r="E412" s="220" t="s">
        <v>19</v>
      </c>
      <c r="F412" s="221" t="s">
        <v>182</v>
      </c>
      <c r="G412" s="218"/>
      <c r="H412" s="222">
        <v>1457.59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169</v>
      </c>
      <c r="AU412" s="228" t="s">
        <v>81</v>
      </c>
      <c r="AV412" s="13" t="s">
        <v>167</v>
      </c>
      <c r="AW412" s="13" t="s">
        <v>35</v>
      </c>
      <c r="AX412" s="13" t="s">
        <v>78</v>
      </c>
      <c r="AY412" s="228" t="s">
        <v>160</v>
      </c>
    </row>
    <row r="413" spans="2:65" s="1" customFormat="1" ht="22.5" customHeight="1" x14ac:dyDescent="0.3">
      <c r="B413" s="35"/>
      <c r="C413" s="182" t="s">
        <v>727</v>
      </c>
      <c r="D413" s="182" t="s">
        <v>162</v>
      </c>
      <c r="E413" s="183" t="s">
        <v>728</v>
      </c>
      <c r="F413" s="184" t="s">
        <v>729</v>
      </c>
      <c r="G413" s="185" t="s">
        <v>248</v>
      </c>
      <c r="H413" s="186">
        <v>1246.8</v>
      </c>
      <c r="I413" s="187"/>
      <c r="J413" s="188">
        <f>ROUND(I413*H413,2)</f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167</v>
      </c>
      <c r="BM413" s="18" t="s">
        <v>730</v>
      </c>
    </row>
    <row r="414" spans="2:65" s="11" customFormat="1" x14ac:dyDescent="0.3">
      <c r="B414" s="194"/>
      <c r="C414" s="195"/>
      <c r="D414" s="196" t="s">
        <v>169</v>
      </c>
      <c r="E414" s="197" t="s">
        <v>19</v>
      </c>
      <c r="F414" s="198" t="s">
        <v>352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169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160</v>
      </c>
    </row>
    <row r="415" spans="2:65" s="12" customFormat="1" x14ac:dyDescent="0.3">
      <c r="B415" s="206"/>
      <c r="C415" s="207"/>
      <c r="D415" s="196" t="s">
        <v>169</v>
      </c>
      <c r="E415" s="208" t="s">
        <v>19</v>
      </c>
      <c r="F415" s="209" t="s">
        <v>353</v>
      </c>
      <c r="G415" s="207"/>
      <c r="H415" s="210">
        <v>1376.75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1" customFormat="1" x14ac:dyDescent="0.3">
      <c r="B416" s="194"/>
      <c r="C416" s="195"/>
      <c r="D416" s="196" t="s">
        <v>169</v>
      </c>
      <c r="E416" s="197" t="s">
        <v>19</v>
      </c>
      <c r="F416" s="198" t="s">
        <v>731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169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160</v>
      </c>
    </row>
    <row r="417" spans="2:65" s="12" customFormat="1" x14ac:dyDescent="0.3">
      <c r="B417" s="206"/>
      <c r="C417" s="207"/>
      <c r="D417" s="196" t="s">
        <v>169</v>
      </c>
      <c r="E417" s="208" t="s">
        <v>19</v>
      </c>
      <c r="F417" s="209" t="s">
        <v>732</v>
      </c>
      <c r="G417" s="207"/>
      <c r="H417" s="210">
        <v>-102.125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1" customFormat="1" x14ac:dyDescent="0.3">
      <c r="B418" s="194"/>
      <c r="C418" s="195"/>
      <c r="D418" s="196" t="s">
        <v>169</v>
      </c>
      <c r="E418" s="197" t="s">
        <v>19</v>
      </c>
      <c r="F418" s="198" t="s">
        <v>356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x14ac:dyDescent="0.3">
      <c r="B419" s="206"/>
      <c r="C419" s="207"/>
      <c r="D419" s="196" t="s">
        <v>169</v>
      </c>
      <c r="E419" s="208" t="s">
        <v>19</v>
      </c>
      <c r="F419" s="209" t="s">
        <v>733</v>
      </c>
      <c r="G419" s="207"/>
      <c r="H419" s="210">
        <v>-27.824999999999999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3" customFormat="1" x14ac:dyDescent="0.3">
      <c r="B420" s="217"/>
      <c r="C420" s="218"/>
      <c r="D420" s="219" t="s">
        <v>169</v>
      </c>
      <c r="E420" s="220" t="s">
        <v>19</v>
      </c>
      <c r="F420" s="221" t="s">
        <v>182</v>
      </c>
      <c r="G420" s="218"/>
      <c r="H420" s="222">
        <v>1246.8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169</v>
      </c>
      <c r="AU420" s="228" t="s">
        <v>81</v>
      </c>
      <c r="AV420" s="13" t="s">
        <v>167</v>
      </c>
      <c r="AW420" s="13" t="s">
        <v>35</v>
      </c>
      <c r="AX420" s="13" t="s">
        <v>78</v>
      </c>
      <c r="AY420" s="228" t="s">
        <v>160</v>
      </c>
    </row>
    <row r="421" spans="2:65" s="1" customFormat="1" ht="22.5" customHeight="1" x14ac:dyDescent="0.3">
      <c r="B421" s="35"/>
      <c r="C421" s="182" t="s">
        <v>734</v>
      </c>
      <c r="D421" s="182" t="s">
        <v>162</v>
      </c>
      <c r="E421" s="183" t="s">
        <v>735</v>
      </c>
      <c r="F421" s="184" t="s">
        <v>736</v>
      </c>
      <c r="G421" s="185" t="s">
        <v>248</v>
      </c>
      <c r="H421" s="186">
        <v>19.48</v>
      </c>
      <c r="I421" s="187"/>
      <c r="J421" s="188">
        <f>ROUND(I421*H421,2)</f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167</v>
      </c>
      <c r="BM421" s="18" t="s">
        <v>737</v>
      </c>
    </row>
    <row r="422" spans="2:65" s="11" customFormat="1" x14ac:dyDescent="0.3">
      <c r="B422" s="194"/>
      <c r="C422" s="195"/>
      <c r="D422" s="196" t="s">
        <v>169</v>
      </c>
      <c r="E422" s="197" t="s">
        <v>19</v>
      </c>
      <c r="F422" s="198" t="s">
        <v>415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169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160</v>
      </c>
    </row>
    <row r="423" spans="2:65" s="12" customFormat="1" x14ac:dyDescent="0.3">
      <c r="B423" s="206"/>
      <c r="C423" s="207"/>
      <c r="D423" s="196" t="s">
        <v>169</v>
      </c>
      <c r="E423" s="208" t="s">
        <v>19</v>
      </c>
      <c r="F423" s="209" t="s">
        <v>611</v>
      </c>
      <c r="G423" s="207"/>
      <c r="H423" s="210">
        <v>19.48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3" customFormat="1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19.48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739</v>
      </c>
      <c r="F425" s="184" t="s">
        <v>740</v>
      </c>
      <c r="G425" s="185" t="s">
        <v>248</v>
      </c>
      <c r="H425" s="186">
        <v>1457.59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741</v>
      </c>
    </row>
    <row r="426" spans="2:65" s="11" customFormat="1" x14ac:dyDescent="0.3">
      <c r="B426" s="194"/>
      <c r="C426" s="195"/>
      <c r="D426" s="196" t="s">
        <v>169</v>
      </c>
      <c r="E426" s="197" t="s">
        <v>19</v>
      </c>
      <c r="F426" s="198" t="s">
        <v>352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x14ac:dyDescent="0.3">
      <c r="B427" s="206"/>
      <c r="C427" s="207"/>
      <c r="D427" s="196" t="s">
        <v>169</v>
      </c>
      <c r="E427" s="208" t="s">
        <v>19</v>
      </c>
      <c r="F427" s="209" t="s">
        <v>353</v>
      </c>
      <c r="G427" s="207"/>
      <c r="H427" s="210">
        <v>1376.75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1" customFormat="1" x14ac:dyDescent="0.3">
      <c r="B428" s="194"/>
      <c r="C428" s="195"/>
      <c r="D428" s="196" t="s">
        <v>169</v>
      </c>
      <c r="E428" s="197" t="s">
        <v>19</v>
      </c>
      <c r="F428" s="198" t="s">
        <v>420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725</v>
      </c>
      <c r="G429" s="207"/>
      <c r="H429" s="210">
        <v>1.59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x14ac:dyDescent="0.3">
      <c r="B430" s="206"/>
      <c r="C430" s="207"/>
      <c r="D430" s="196" t="s">
        <v>169</v>
      </c>
      <c r="E430" s="208" t="s">
        <v>19</v>
      </c>
      <c r="F430" s="209" t="s">
        <v>726</v>
      </c>
      <c r="G430" s="207"/>
      <c r="H430" s="210">
        <v>79.25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3" customFormat="1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1457.59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742</v>
      </c>
      <c r="D432" s="182" t="s">
        <v>162</v>
      </c>
      <c r="E432" s="183" t="s">
        <v>743</v>
      </c>
      <c r="F432" s="184" t="s">
        <v>744</v>
      </c>
      <c r="G432" s="185" t="s">
        <v>248</v>
      </c>
      <c r="H432" s="186">
        <v>1376.75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745</v>
      </c>
    </row>
    <row r="433" spans="2:65" s="11" customFormat="1" x14ac:dyDescent="0.3">
      <c r="B433" s="194"/>
      <c r="C433" s="195"/>
      <c r="D433" s="196" t="s">
        <v>169</v>
      </c>
      <c r="E433" s="197" t="s">
        <v>19</v>
      </c>
      <c r="F433" s="198" t="s">
        <v>352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x14ac:dyDescent="0.3">
      <c r="B434" s="206"/>
      <c r="C434" s="207"/>
      <c r="D434" s="196" t="s">
        <v>169</v>
      </c>
      <c r="E434" s="208" t="s">
        <v>19</v>
      </c>
      <c r="F434" s="209" t="s">
        <v>353</v>
      </c>
      <c r="G434" s="207"/>
      <c r="H434" s="210">
        <v>1376.75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3" customFormat="1" x14ac:dyDescent="0.3">
      <c r="B435" s="217"/>
      <c r="C435" s="218"/>
      <c r="D435" s="219" t="s">
        <v>169</v>
      </c>
      <c r="E435" s="220" t="s">
        <v>19</v>
      </c>
      <c r="F435" s="221" t="s">
        <v>182</v>
      </c>
      <c r="G435" s="218"/>
      <c r="H435" s="222">
        <v>1376.75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169</v>
      </c>
      <c r="AU435" s="228" t="s">
        <v>81</v>
      </c>
      <c r="AV435" s="13" t="s">
        <v>167</v>
      </c>
      <c r="AW435" s="13" t="s">
        <v>35</v>
      </c>
      <c r="AX435" s="13" t="s">
        <v>78</v>
      </c>
      <c r="AY435" s="228" t="s">
        <v>160</v>
      </c>
    </row>
    <row r="436" spans="2:65" s="1" customFormat="1" ht="31.5" customHeight="1" x14ac:dyDescent="0.3">
      <c r="B436" s="35"/>
      <c r="C436" s="182" t="s">
        <v>746</v>
      </c>
      <c r="D436" s="182" t="s">
        <v>162</v>
      </c>
      <c r="E436" s="183" t="s">
        <v>747</v>
      </c>
      <c r="F436" s="184" t="s">
        <v>748</v>
      </c>
      <c r="G436" s="185" t="s">
        <v>248</v>
      </c>
      <c r="H436" s="186">
        <v>37.774999999999999</v>
      </c>
      <c r="I436" s="187"/>
      <c r="J436" s="188">
        <f>ROUND(I436*H436,2)</f>
        <v>0</v>
      </c>
      <c r="K436" s="184" t="s">
        <v>166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9.8479999999999998E-2</v>
      </c>
      <c r="R436" s="191">
        <f>Q436*H436</f>
        <v>3.7200819999999997</v>
      </c>
      <c r="S436" s="191">
        <v>0</v>
      </c>
      <c r="T436" s="192">
        <f>S436*H436</f>
        <v>0</v>
      </c>
      <c r="AR436" s="18" t="s">
        <v>167</v>
      </c>
      <c r="AT436" s="18" t="s">
        <v>162</v>
      </c>
      <c r="AU436" s="18" t="s">
        <v>81</v>
      </c>
      <c r="AY436" s="18" t="s">
        <v>160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167</v>
      </c>
      <c r="BM436" s="18" t="s">
        <v>749</v>
      </c>
    </row>
    <row r="437" spans="2:65" s="11" customFormat="1" x14ac:dyDescent="0.3">
      <c r="B437" s="194"/>
      <c r="C437" s="195"/>
      <c r="D437" s="196" t="s">
        <v>169</v>
      </c>
      <c r="E437" s="197" t="s">
        <v>19</v>
      </c>
      <c r="F437" s="198" t="s">
        <v>338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169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160</v>
      </c>
    </row>
    <row r="438" spans="2:65" s="12" customFormat="1" x14ac:dyDescent="0.3">
      <c r="B438" s="206"/>
      <c r="C438" s="207"/>
      <c r="D438" s="196" t="s">
        <v>169</v>
      </c>
      <c r="E438" s="208" t="s">
        <v>19</v>
      </c>
      <c r="F438" s="209" t="s">
        <v>339</v>
      </c>
      <c r="G438" s="207"/>
      <c r="H438" s="210">
        <v>26.774999999999999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4" customFormat="1" x14ac:dyDescent="0.3">
      <c r="B439" s="229"/>
      <c r="C439" s="230"/>
      <c r="D439" s="196" t="s">
        <v>169</v>
      </c>
      <c r="E439" s="231" t="s">
        <v>19</v>
      </c>
      <c r="F439" s="232" t="s">
        <v>234</v>
      </c>
      <c r="G439" s="230"/>
      <c r="H439" s="233">
        <v>26.774999999999999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169</v>
      </c>
      <c r="AU439" s="239" t="s">
        <v>81</v>
      </c>
      <c r="AV439" s="14" t="s">
        <v>186</v>
      </c>
      <c r="AW439" s="14" t="s">
        <v>35</v>
      </c>
      <c r="AX439" s="14" t="s">
        <v>71</v>
      </c>
      <c r="AY439" s="239" t="s">
        <v>160</v>
      </c>
    </row>
    <row r="440" spans="2:65" s="11" customFormat="1" x14ac:dyDescent="0.3">
      <c r="B440" s="194"/>
      <c r="C440" s="195"/>
      <c r="D440" s="196" t="s">
        <v>169</v>
      </c>
      <c r="E440" s="197" t="s">
        <v>19</v>
      </c>
      <c r="F440" s="198" t="s">
        <v>340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169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160</v>
      </c>
    </row>
    <row r="441" spans="2:65" s="12" customFormat="1" x14ac:dyDescent="0.3">
      <c r="B441" s="206"/>
      <c r="C441" s="207"/>
      <c r="D441" s="196" t="s">
        <v>169</v>
      </c>
      <c r="E441" s="208" t="s">
        <v>19</v>
      </c>
      <c r="F441" s="209" t="s">
        <v>341</v>
      </c>
      <c r="G441" s="207"/>
      <c r="H441" s="210">
        <v>11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4" customFormat="1" x14ac:dyDescent="0.3">
      <c r="B442" s="229"/>
      <c r="C442" s="230"/>
      <c r="D442" s="196" t="s">
        <v>169</v>
      </c>
      <c r="E442" s="231" t="s">
        <v>19</v>
      </c>
      <c r="F442" s="232" t="s">
        <v>234</v>
      </c>
      <c r="G442" s="230"/>
      <c r="H442" s="233">
        <v>11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169</v>
      </c>
      <c r="AU442" s="239" t="s">
        <v>81</v>
      </c>
      <c r="AV442" s="14" t="s">
        <v>186</v>
      </c>
      <c r="AW442" s="14" t="s">
        <v>35</v>
      </c>
      <c r="AX442" s="14" t="s">
        <v>71</v>
      </c>
      <c r="AY442" s="239" t="s">
        <v>160</v>
      </c>
    </row>
    <row r="443" spans="2:65" s="13" customFormat="1" x14ac:dyDescent="0.3">
      <c r="B443" s="217"/>
      <c r="C443" s="218"/>
      <c r="D443" s="219" t="s">
        <v>169</v>
      </c>
      <c r="E443" s="220" t="s">
        <v>19</v>
      </c>
      <c r="F443" s="221" t="s">
        <v>182</v>
      </c>
      <c r="G443" s="218"/>
      <c r="H443" s="222">
        <v>37.774999999999999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169</v>
      </c>
      <c r="AU443" s="228" t="s">
        <v>81</v>
      </c>
      <c r="AV443" s="13" t="s">
        <v>167</v>
      </c>
      <c r="AW443" s="13" t="s">
        <v>35</v>
      </c>
      <c r="AX443" s="13" t="s">
        <v>78</v>
      </c>
      <c r="AY443" s="228" t="s">
        <v>160</v>
      </c>
    </row>
    <row r="444" spans="2:65" s="1" customFormat="1" ht="31.5" customHeight="1" x14ac:dyDescent="0.3">
      <c r="B444" s="35"/>
      <c r="C444" s="182" t="s">
        <v>750</v>
      </c>
      <c r="D444" s="182" t="s">
        <v>162</v>
      </c>
      <c r="E444" s="183" t="s">
        <v>751</v>
      </c>
      <c r="F444" s="184" t="s">
        <v>752</v>
      </c>
      <c r="G444" s="185" t="s">
        <v>248</v>
      </c>
      <c r="H444" s="186">
        <v>76.599999999999994</v>
      </c>
      <c r="I444" s="187"/>
      <c r="J444" s="188">
        <f>ROUND(I444*H444,2)</f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0.17726</v>
      </c>
      <c r="R444" s="191">
        <f>Q444*H444</f>
        <v>13.578116</v>
      </c>
      <c r="S444" s="191">
        <v>0</v>
      </c>
      <c r="T444" s="192">
        <f>S444*H444</f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167</v>
      </c>
      <c r="BM444" s="18" t="s">
        <v>753</v>
      </c>
    </row>
    <row r="445" spans="2:65" s="11" customFormat="1" x14ac:dyDescent="0.3">
      <c r="B445" s="194"/>
      <c r="C445" s="195"/>
      <c r="D445" s="196" t="s">
        <v>169</v>
      </c>
      <c r="E445" s="197" t="s">
        <v>19</v>
      </c>
      <c r="F445" s="198" t="s">
        <v>342</v>
      </c>
      <c r="G445" s="195"/>
      <c r="H445" s="199" t="s">
        <v>19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169</v>
      </c>
      <c r="AU445" s="205" t="s">
        <v>81</v>
      </c>
      <c r="AV445" s="11" t="s">
        <v>78</v>
      </c>
      <c r="AW445" s="11" t="s">
        <v>35</v>
      </c>
      <c r="AX445" s="11" t="s">
        <v>71</v>
      </c>
      <c r="AY445" s="205" t="s">
        <v>160</v>
      </c>
    </row>
    <row r="446" spans="2:65" s="12" customFormat="1" x14ac:dyDescent="0.3">
      <c r="B446" s="206"/>
      <c r="C446" s="207"/>
      <c r="D446" s="196" t="s">
        <v>169</v>
      </c>
      <c r="E446" s="208" t="s">
        <v>19</v>
      </c>
      <c r="F446" s="209" t="s">
        <v>343</v>
      </c>
      <c r="G446" s="207"/>
      <c r="H446" s="210">
        <v>17.074999999999999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2" customFormat="1" x14ac:dyDescent="0.3">
      <c r="B447" s="206"/>
      <c r="C447" s="207"/>
      <c r="D447" s="196" t="s">
        <v>169</v>
      </c>
      <c r="E447" s="208" t="s">
        <v>19</v>
      </c>
      <c r="F447" s="209" t="s">
        <v>344</v>
      </c>
      <c r="G447" s="207"/>
      <c r="H447" s="210">
        <v>1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2" customFormat="1" x14ac:dyDescent="0.3">
      <c r="B448" s="206"/>
      <c r="C448" s="207"/>
      <c r="D448" s="196" t="s">
        <v>169</v>
      </c>
      <c r="E448" s="208" t="s">
        <v>19</v>
      </c>
      <c r="F448" s="209" t="s">
        <v>345</v>
      </c>
      <c r="G448" s="207"/>
      <c r="H448" s="210">
        <v>2.75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346</v>
      </c>
      <c r="G449" s="207"/>
      <c r="H449" s="210">
        <v>4.125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24.95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1" customFormat="1" x14ac:dyDescent="0.3">
      <c r="B451" s="194"/>
      <c r="C451" s="195"/>
      <c r="D451" s="196" t="s">
        <v>169</v>
      </c>
      <c r="E451" s="197" t="s">
        <v>19</v>
      </c>
      <c r="F451" s="198" t="s">
        <v>347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x14ac:dyDescent="0.3">
      <c r="B452" s="206"/>
      <c r="C452" s="207"/>
      <c r="D452" s="196" t="s">
        <v>169</v>
      </c>
      <c r="E452" s="208" t="s">
        <v>19</v>
      </c>
      <c r="F452" s="209" t="s">
        <v>348</v>
      </c>
      <c r="G452" s="207"/>
      <c r="H452" s="210">
        <v>42.274999999999999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4" customFormat="1" x14ac:dyDescent="0.3">
      <c r="B453" s="229"/>
      <c r="C453" s="230"/>
      <c r="D453" s="196" t="s">
        <v>169</v>
      </c>
      <c r="E453" s="231" t="s">
        <v>19</v>
      </c>
      <c r="F453" s="232" t="s">
        <v>234</v>
      </c>
      <c r="G453" s="230"/>
      <c r="H453" s="233">
        <v>42.274999999999999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169</v>
      </c>
      <c r="AU453" s="239" t="s">
        <v>81</v>
      </c>
      <c r="AV453" s="14" t="s">
        <v>186</v>
      </c>
      <c r="AW453" s="14" t="s">
        <v>35</v>
      </c>
      <c r="AX453" s="14" t="s">
        <v>71</v>
      </c>
      <c r="AY453" s="239" t="s">
        <v>160</v>
      </c>
    </row>
    <row r="454" spans="2:65" s="11" customFormat="1" x14ac:dyDescent="0.3">
      <c r="B454" s="194"/>
      <c r="C454" s="195"/>
      <c r="D454" s="196" t="s">
        <v>169</v>
      </c>
      <c r="E454" s="197" t="s">
        <v>19</v>
      </c>
      <c r="F454" s="198" t="s">
        <v>754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x14ac:dyDescent="0.3">
      <c r="B455" s="206"/>
      <c r="C455" s="207"/>
      <c r="D455" s="196" t="s">
        <v>169</v>
      </c>
      <c r="E455" s="208" t="s">
        <v>19</v>
      </c>
      <c r="F455" s="209" t="s">
        <v>337</v>
      </c>
      <c r="G455" s="207"/>
      <c r="H455" s="210">
        <v>9.375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4" customFormat="1" x14ac:dyDescent="0.3">
      <c r="B456" s="229"/>
      <c r="C456" s="230"/>
      <c r="D456" s="196" t="s">
        <v>169</v>
      </c>
      <c r="E456" s="231" t="s">
        <v>19</v>
      </c>
      <c r="F456" s="232" t="s">
        <v>234</v>
      </c>
      <c r="G456" s="230"/>
      <c r="H456" s="233">
        <v>9.375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169</v>
      </c>
      <c r="AU456" s="239" t="s">
        <v>81</v>
      </c>
      <c r="AV456" s="14" t="s">
        <v>186</v>
      </c>
      <c r="AW456" s="14" t="s">
        <v>35</v>
      </c>
      <c r="AX456" s="14" t="s">
        <v>71</v>
      </c>
      <c r="AY456" s="239" t="s">
        <v>160</v>
      </c>
    </row>
    <row r="457" spans="2:65" s="13" customFormat="1" x14ac:dyDescent="0.3">
      <c r="B457" s="217"/>
      <c r="C457" s="218"/>
      <c r="D457" s="219" t="s">
        <v>169</v>
      </c>
      <c r="E457" s="220" t="s">
        <v>19</v>
      </c>
      <c r="F457" s="221" t="s">
        <v>182</v>
      </c>
      <c r="G457" s="218"/>
      <c r="H457" s="222">
        <v>76.599999999999994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169</v>
      </c>
      <c r="AU457" s="228" t="s">
        <v>81</v>
      </c>
      <c r="AV457" s="13" t="s">
        <v>167</v>
      </c>
      <c r="AW457" s="13" t="s">
        <v>35</v>
      </c>
      <c r="AX457" s="13" t="s">
        <v>78</v>
      </c>
      <c r="AY457" s="228" t="s">
        <v>160</v>
      </c>
    </row>
    <row r="458" spans="2:65" s="1" customFormat="1" ht="22.5" customHeight="1" x14ac:dyDescent="0.3">
      <c r="B458" s="35"/>
      <c r="C458" s="182" t="s">
        <v>755</v>
      </c>
      <c r="D458" s="182" t="s">
        <v>162</v>
      </c>
      <c r="E458" s="183" t="s">
        <v>756</v>
      </c>
      <c r="F458" s="184" t="s">
        <v>757</v>
      </c>
      <c r="G458" s="185" t="s">
        <v>248</v>
      </c>
      <c r="H458" s="186">
        <v>51.84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0.10434</v>
      </c>
      <c r="R458" s="191">
        <f>Q458*H458</f>
        <v>5.4089856000000003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758</v>
      </c>
    </row>
    <row r="459" spans="2:65" s="11" customFormat="1" x14ac:dyDescent="0.3">
      <c r="B459" s="194"/>
      <c r="C459" s="195"/>
      <c r="D459" s="196" t="s">
        <v>169</v>
      </c>
      <c r="E459" s="197" t="s">
        <v>19</v>
      </c>
      <c r="F459" s="198" t="s">
        <v>375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169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160</v>
      </c>
    </row>
    <row r="460" spans="2:65" s="12" customFormat="1" x14ac:dyDescent="0.3">
      <c r="B460" s="206"/>
      <c r="C460" s="207"/>
      <c r="D460" s="196" t="s">
        <v>169</v>
      </c>
      <c r="E460" s="208" t="s">
        <v>19</v>
      </c>
      <c r="F460" s="209" t="s">
        <v>376</v>
      </c>
      <c r="G460" s="207"/>
      <c r="H460" s="210">
        <v>51.84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3" customFormat="1" x14ac:dyDescent="0.3">
      <c r="B461" s="217"/>
      <c r="C461" s="218"/>
      <c r="D461" s="219" t="s">
        <v>169</v>
      </c>
      <c r="E461" s="220" t="s">
        <v>19</v>
      </c>
      <c r="F461" s="221" t="s">
        <v>182</v>
      </c>
      <c r="G461" s="218"/>
      <c r="H461" s="222">
        <v>51.84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" customFormat="1" ht="22.5" customHeight="1" x14ac:dyDescent="0.3">
      <c r="B462" s="35"/>
      <c r="C462" s="182" t="s">
        <v>759</v>
      </c>
      <c r="D462" s="182" t="s">
        <v>162</v>
      </c>
      <c r="E462" s="183" t="s">
        <v>760</v>
      </c>
      <c r="F462" s="184" t="s">
        <v>761</v>
      </c>
      <c r="G462" s="185" t="s">
        <v>248</v>
      </c>
      <c r="H462" s="186">
        <v>1376.75</v>
      </c>
      <c r="I462" s="187"/>
      <c r="J462" s="188">
        <f>ROUND(I462*H462,2)</f>
        <v>0</v>
      </c>
      <c r="K462" s="184" t="s">
        <v>166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3.4000000000000002E-4</v>
      </c>
      <c r="R462" s="191">
        <f>Q462*H462</f>
        <v>0.46809500000000004</v>
      </c>
      <c r="S462" s="191">
        <v>0</v>
      </c>
      <c r="T462" s="192">
        <f>S462*H462</f>
        <v>0</v>
      </c>
      <c r="AR462" s="18" t="s">
        <v>167</v>
      </c>
      <c r="AT462" s="18" t="s">
        <v>162</v>
      </c>
      <c r="AU462" s="18" t="s">
        <v>81</v>
      </c>
      <c r="AY462" s="18" t="s">
        <v>160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167</v>
      </c>
      <c r="BM462" s="18" t="s">
        <v>762</v>
      </c>
    </row>
    <row r="463" spans="2:65" s="11" customFormat="1" x14ac:dyDescent="0.3">
      <c r="B463" s="194"/>
      <c r="C463" s="195"/>
      <c r="D463" s="196" t="s">
        <v>169</v>
      </c>
      <c r="E463" s="197" t="s">
        <v>19</v>
      </c>
      <c r="F463" s="198" t="s">
        <v>352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169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160</v>
      </c>
    </row>
    <row r="464" spans="2:65" s="12" customFormat="1" x14ac:dyDescent="0.3">
      <c r="B464" s="206"/>
      <c r="C464" s="207"/>
      <c r="D464" s="196" t="s">
        <v>169</v>
      </c>
      <c r="E464" s="208" t="s">
        <v>19</v>
      </c>
      <c r="F464" s="209" t="s">
        <v>353</v>
      </c>
      <c r="G464" s="207"/>
      <c r="H464" s="210">
        <v>1376.75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3" customFormat="1" x14ac:dyDescent="0.3">
      <c r="B465" s="217"/>
      <c r="C465" s="218"/>
      <c r="D465" s="219" t="s">
        <v>169</v>
      </c>
      <c r="E465" s="220" t="s">
        <v>19</v>
      </c>
      <c r="F465" s="221" t="s">
        <v>182</v>
      </c>
      <c r="G465" s="218"/>
      <c r="H465" s="222">
        <v>1376.75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169</v>
      </c>
      <c r="AU465" s="228" t="s">
        <v>81</v>
      </c>
      <c r="AV465" s="13" t="s">
        <v>167</v>
      </c>
      <c r="AW465" s="13" t="s">
        <v>35</v>
      </c>
      <c r="AX465" s="13" t="s">
        <v>78</v>
      </c>
      <c r="AY465" s="228" t="s">
        <v>160</v>
      </c>
    </row>
    <row r="466" spans="2:65" s="1" customFormat="1" ht="22.5" customHeight="1" x14ac:dyDescent="0.3">
      <c r="B466" s="35"/>
      <c r="C466" s="182" t="s">
        <v>763</v>
      </c>
      <c r="D466" s="182" t="s">
        <v>162</v>
      </c>
      <c r="E466" s="183" t="s">
        <v>764</v>
      </c>
      <c r="F466" s="184" t="s">
        <v>765</v>
      </c>
      <c r="G466" s="185" t="s">
        <v>248</v>
      </c>
      <c r="H466" s="186">
        <v>2805.34</v>
      </c>
      <c r="I466" s="187"/>
      <c r="J466" s="188">
        <f>ROUND(I466*H466,2)</f>
        <v>0</v>
      </c>
      <c r="K466" s="184" t="s">
        <v>166</v>
      </c>
      <c r="L466" s="55"/>
      <c r="M466" s="189" t="s">
        <v>19</v>
      </c>
      <c r="N466" s="190" t="s">
        <v>42</v>
      </c>
      <c r="O466" s="36"/>
      <c r="P466" s="191">
        <f>O466*H466</f>
        <v>0</v>
      </c>
      <c r="Q466" s="191">
        <v>7.1000000000000002E-4</v>
      </c>
      <c r="R466" s="191">
        <f>Q466*H466</f>
        <v>1.9917914000000001</v>
      </c>
      <c r="S466" s="191">
        <v>0</v>
      </c>
      <c r="T466" s="192">
        <f>S466*H466</f>
        <v>0</v>
      </c>
      <c r="AR466" s="18" t="s">
        <v>167</v>
      </c>
      <c r="AT466" s="18" t="s">
        <v>162</v>
      </c>
      <c r="AU466" s="18" t="s">
        <v>81</v>
      </c>
      <c r="AY466" s="18" t="s">
        <v>160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78</v>
      </c>
      <c r="BK466" s="193">
        <f>ROUND(I466*H466,2)</f>
        <v>0</v>
      </c>
      <c r="BL466" s="18" t="s">
        <v>167</v>
      </c>
      <c r="BM466" s="18" t="s">
        <v>766</v>
      </c>
    </row>
    <row r="467" spans="2:65" s="11" customFormat="1" x14ac:dyDescent="0.3">
      <c r="B467" s="194"/>
      <c r="C467" s="195"/>
      <c r="D467" s="196" t="s">
        <v>169</v>
      </c>
      <c r="E467" s="197" t="s">
        <v>19</v>
      </c>
      <c r="F467" s="198" t="s">
        <v>352</v>
      </c>
      <c r="G467" s="195"/>
      <c r="H467" s="199" t="s">
        <v>19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169</v>
      </c>
      <c r="AU467" s="205" t="s">
        <v>81</v>
      </c>
      <c r="AV467" s="11" t="s">
        <v>78</v>
      </c>
      <c r="AW467" s="11" t="s">
        <v>35</v>
      </c>
      <c r="AX467" s="11" t="s">
        <v>71</v>
      </c>
      <c r="AY467" s="205" t="s">
        <v>160</v>
      </c>
    </row>
    <row r="468" spans="2:65" s="12" customFormat="1" x14ac:dyDescent="0.3">
      <c r="B468" s="206"/>
      <c r="C468" s="207"/>
      <c r="D468" s="196" t="s">
        <v>169</v>
      </c>
      <c r="E468" s="208" t="s">
        <v>19</v>
      </c>
      <c r="F468" s="209" t="s">
        <v>353</v>
      </c>
      <c r="G468" s="207"/>
      <c r="H468" s="210">
        <v>1376.75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65" s="14" customFormat="1" x14ac:dyDescent="0.3">
      <c r="B469" s="229"/>
      <c r="C469" s="230"/>
      <c r="D469" s="196" t="s">
        <v>169</v>
      </c>
      <c r="E469" s="231" t="s">
        <v>19</v>
      </c>
      <c r="F469" s="232" t="s">
        <v>234</v>
      </c>
      <c r="G469" s="230"/>
      <c r="H469" s="233">
        <v>1376.75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169</v>
      </c>
      <c r="AU469" s="239" t="s">
        <v>81</v>
      </c>
      <c r="AV469" s="14" t="s">
        <v>186</v>
      </c>
      <c r="AW469" s="14" t="s">
        <v>35</v>
      </c>
      <c r="AX469" s="14" t="s">
        <v>71</v>
      </c>
      <c r="AY469" s="239" t="s">
        <v>160</v>
      </c>
    </row>
    <row r="470" spans="2:65" s="12" customFormat="1" x14ac:dyDescent="0.3">
      <c r="B470" s="206"/>
      <c r="C470" s="207"/>
      <c r="D470" s="196" t="s">
        <v>169</v>
      </c>
      <c r="E470" s="208" t="s">
        <v>19</v>
      </c>
      <c r="F470" s="209" t="s">
        <v>612</v>
      </c>
      <c r="G470" s="207"/>
      <c r="H470" s="210">
        <v>1376.75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65" s="14" customFormat="1" x14ac:dyDescent="0.3">
      <c r="B471" s="229"/>
      <c r="C471" s="230"/>
      <c r="D471" s="196" t="s">
        <v>169</v>
      </c>
      <c r="E471" s="231" t="s">
        <v>19</v>
      </c>
      <c r="F471" s="232" t="s">
        <v>234</v>
      </c>
      <c r="G471" s="230"/>
      <c r="H471" s="233">
        <v>1376.75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AT471" s="239" t="s">
        <v>169</v>
      </c>
      <c r="AU471" s="239" t="s">
        <v>81</v>
      </c>
      <c r="AV471" s="14" t="s">
        <v>186</v>
      </c>
      <c r="AW471" s="14" t="s">
        <v>35</v>
      </c>
      <c r="AX471" s="14" t="s">
        <v>71</v>
      </c>
      <c r="AY471" s="239" t="s">
        <v>160</v>
      </c>
    </row>
    <row r="472" spans="2:65" s="11" customFormat="1" x14ac:dyDescent="0.3">
      <c r="B472" s="194"/>
      <c r="C472" s="195"/>
      <c r="D472" s="196" t="s">
        <v>169</v>
      </c>
      <c r="E472" s="197" t="s">
        <v>19</v>
      </c>
      <c r="F472" s="198" t="s">
        <v>375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x14ac:dyDescent="0.3">
      <c r="B473" s="206"/>
      <c r="C473" s="207"/>
      <c r="D473" s="196" t="s">
        <v>169</v>
      </c>
      <c r="E473" s="208" t="s">
        <v>19</v>
      </c>
      <c r="F473" s="209" t="s">
        <v>376</v>
      </c>
      <c r="G473" s="207"/>
      <c r="H473" s="210">
        <v>51.84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4" customFormat="1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51.84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65" s="13" customFormat="1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2805.34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31.5" customHeight="1" x14ac:dyDescent="0.3">
      <c r="B476" s="35"/>
      <c r="C476" s="182" t="s">
        <v>767</v>
      </c>
      <c r="D476" s="182" t="s">
        <v>162</v>
      </c>
      <c r="E476" s="183" t="s">
        <v>768</v>
      </c>
      <c r="F476" s="184" t="s">
        <v>769</v>
      </c>
      <c r="G476" s="185" t="s">
        <v>248</v>
      </c>
      <c r="H476" s="186">
        <v>1428.59</v>
      </c>
      <c r="I476" s="187"/>
      <c r="J476" s="188">
        <f>ROUND(I476*H476,2)</f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770</v>
      </c>
    </row>
    <row r="477" spans="2:65" s="11" customFormat="1" x14ac:dyDescent="0.3">
      <c r="B477" s="194"/>
      <c r="C477" s="195"/>
      <c r="D477" s="196" t="s">
        <v>169</v>
      </c>
      <c r="E477" s="197" t="s">
        <v>19</v>
      </c>
      <c r="F477" s="198" t="s">
        <v>352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169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160</v>
      </c>
    </row>
    <row r="478" spans="2:65" s="12" customFormat="1" x14ac:dyDescent="0.3">
      <c r="B478" s="206"/>
      <c r="C478" s="207"/>
      <c r="D478" s="196" t="s">
        <v>169</v>
      </c>
      <c r="E478" s="208" t="s">
        <v>19</v>
      </c>
      <c r="F478" s="209" t="s">
        <v>353</v>
      </c>
      <c r="G478" s="207"/>
      <c r="H478" s="210">
        <v>1376.75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65" s="14" customFormat="1" x14ac:dyDescent="0.3">
      <c r="B479" s="229"/>
      <c r="C479" s="230"/>
      <c r="D479" s="196" t="s">
        <v>169</v>
      </c>
      <c r="E479" s="231" t="s">
        <v>19</v>
      </c>
      <c r="F479" s="232" t="s">
        <v>234</v>
      </c>
      <c r="G479" s="230"/>
      <c r="H479" s="233">
        <v>1376.75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169</v>
      </c>
      <c r="AU479" s="239" t="s">
        <v>81</v>
      </c>
      <c r="AV479" s="14" t="s">
        <v>186</v>
      </c>
      <c r="AW479" s="14" t="s">
        <v>35</v>
      </c>
      <c r="AX479" s="14" t="s">
        <v>71</v>
      </c>
      <c r="AY479" s="239" t="s">
        <v>160</v>
      </c>
    </row>
    <row r="480" spans="2:65" s="11" customFormat="1" x14ac:dyDescent="0.3">
      <c r="B480" s="194"/>
      <c r="C480" s="195"/>
      <c r="D480" s="196" t="s">
        <v>169</v>
      </c>
      <c r="E480" s="197" t="s">
        <v>19</v>
      </c>
      <c r="F480" s="198" t="s">
        <v>375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169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160</v>
      </c>
    </row>
    <row r="481" spans="2:65" s="12" customFormat="1" x14ac:dyDescent="0.3">
      <c r="B481" s="206"/>
      <c r="C481" s="207"/>
      <c r="D481" s="196" t="s">
        <v>169</v>
      </c>
      <c r="E481" s="208" t="s">
        <v>19</v>
      </c>
      <c r="F481" s="209" t="s">
        <v>376</v>
      </c>
      <c r="G481" s="207"/>
      <c r="H481" s="210">
        <v>51.84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4" customFormat="1" x14ac:dyDescent="0.3">
      <c r="B482" s="229"/>
      <c r="C482" s="230"/>
      <c r="D482" s="196" t="s">
        <v>169</v>
      </c>
      <c r="E482" s="231" t="s">
        <v>19</v>
      </c>
      <c r="F482" s="232" t="s">
        <v>234</v>
      </c>
      <c r="G482" s="230"/>
      <c r="H482" s="233">
        <v>51.84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169</v>
      </c>
      <c r="AU482" s="239" t="s">
        <v>81</v>
      </c>
      <c r="AV482" s="14" t="s">
        <v>186</v>
      </c>
      <c r="AW482" s="14" t="s">
        <v>35</v>
      </c>
      <c r="AX482" s="14" t="s">
        <v>71</v>
      </c>
      <c r="AY482" s="239" t="s">
        <v>160</v>
      </c>
    </row>
    <row r="483" spans="2:65" s="13" customFormat="1" x14ac:dyDescent="0.3">
      <c r="B483" s="217"/>
      <c r="C483" s="218"/>
      <c r="D483" s="219" t="s">
        <v>169</v>
      </c>
      <c r="E483" s="220" t="s">
        <v>19</v>
      </c>
      <c r="F483" s="221" t="s">
        <v>182</v>
      </c>
      <c r="G483" s="218"/>
      <c r="H483" s="222">
        <v>1428.59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169</v>
      </c>
      <c r="AU483" s="228" t="s">
        <v>81</v>
      </c>
      <c r="AV483" s="13" t="s">
        <v>167</v>
      </c>
      <c r="AW483" s="13" t="s">
        <v>35</v>
      </c>
      <c r="AX483" s="13" t="s">
        <v>78</v>
      </c>
      <c r="AY483" s="228" t="s">
        <v>160</v>
      </c>
    </row>
    <row r="484" spans="2:65" s="1" customFormat="1" ht="22.5" customHeight="1" x14ac:dyDescent="0.3">
      <c r="B484" s="35"/>
      <c r="C484" s="182" t="s">
        <v>771</v>
      </c>
      <c r="D484" s="182" t="s">
        <v>162</v>
      </c>
      <c r="E484" s="183" t="s">
        <v>772</v>
      </c>
      <c r="F484" s="184" t="s">
        <v>773</v>
      </c>
      <c r="G484" s="185" t="s">
        <v>248</v>
      </c>
      <c r="H484" s="186">
        <v>1376.75</v>
      </c>
      <c r="I484" s="187"/>
      <c r="J484" s="188">
        <f>ROUND(I484*H484,2)</f>
        <v>0</v>
      </c>
      <c r="K484" s="184" t="s">
        <v>166</v>
      </c>
      <c r="L484" s="55"/>
      <c r="M484" s="189" t="s">
        <v>19</v>
      </c>
      <c r="N484" s="190" t="s">
        <v>42</v>
      </c>
      <c r="O484" s="36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8" t="s">
        <v>167</v>
      </c>
      <c r="AT484" s="18" t="s">
        <v>162</v>
      </c>
      <c r="AU484" s="18" t="s">
        <v>81</v>
      </c>
      <c r="AY484" s="18" t="s">
        <v>160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8" t="s">
        <v>78</v>
      </c>
      <c r="BK484" s="193">
        <f>ROUND(I484*H484,2)</f>
        <v>0</v>
      </c>
      <c r="BL484" s="18" t="s">
        <v>167</v>
      </c>
      <c r="BM484" s="18" t="s">
        <v>774</v>
      </c>
    </row>
    <row r="485" spans="2:65" s="11" customFormat="1" x14ac:dyDescent="0.3">
      <c r="B485" s="194"/>
      <c r="C485" s="195"/>
      <c r="D485" s="196" t="s">
        <v>169</v>
      </c>
      <c r="E485" s="197" t="s">
        <v>19</v>
      </c>
      <c r="F485" s="198" t="s">
        <v>352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169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160</v>
      </c>
    </row>
    <row r="486" spans="2:65" s="12" customFormat="1" x14ac:dyDescent="0.3">
      <c r="B486" s="206"/>
      <c r="C486" s="207"/>
      <c r="D486" s="196" t="s">
        <v>169</v>
      </c>
      <c r="E486" s="208" t="s">
        <v>19</v>
      </c>
      <c r="F486" s="209" t="s">
        <v>353</v>
      </c>
      <c r="G486" s="207"/>
      <c r="H486" s="210">
        <v>1376.75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3" customFormat="1" x14ac:dyDescent="0.3">
      <c r="B487" s="217"/>
      <c r="C487" s="218"/>
      <c r="D487" s="219" t="s">
        <v>169</v>
      </c>
      <c r="E487" s="220" t="s">
        <v>19</v>
      </c>
      <c r="F487" s="221" t="s">
        <v>182</v>
      </c>
      <c r="G487" s="218"/>
      <c r="H487" s="222">
        <v>1376.75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169</v>
      </c>
      <c r="AU487" s="228" t="s">
        <v>81</v>
      </c>
      <c r="AV487" s="13" t="s">
        <v>167</v>
      </c>
      <c r="AW487" s="13" t="s">
        <v>35</v>
      </c>
      <c r="AX487" s="13" t="s">
        <v>78</v>
      </c>
      <c r="AY487" s="228" t="s">
        <v>160</v>
      </c>
    </row>
    <row r="488" spans="2:65" s="1" customFormat="1" ht="22.5" customHeight="1" x14ac:dyDescent="0.3">
      <c r="B488" s="35"/>
      <c r="C488" s="182" t="s">
        <v>775</v>
      </c>
      <c r="D488" s="182" t="s">
        <v>162</v>
      </c>
      <c r="E488" s="183" t="s">
        <v>776</v>
      </c>
      <c r="F488" s="184" t="s">
        <v>777</v>
      </c>
      <c r="G488" s="185" t="s">
        <v>248</v>
      </c>
      <c r="H488" s="186">
        <v>164.18</v>
      </c>
      <c r="I488" s="187"/>
      <c r="J488" s="188">
        <f>ROUND(I488*H488,2)</f>
        <v>0</v>
      </c>
      <c r="K488" s="184" t="s">
        <v>166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8.4250000000000005E-2</v>
      </c>
      <c r="R488" s="191">
        <f>Q488*H488</f>
        <v>13.832165000000002</v>
      </c>
      <c r="S488" s="191">
        <v>0</v>
      </c>
      <c r="T488" s="192">
        <f>S488*H488</f>
        <v>0</v>
      </c>
      <c r="AR488" s="18" t="s">
        <v>167</v>
      </c>
      <c r="AT488" s="18" t="s">
        <v>162</v>
      </c>
      <c r="AU488" s="18" t="s">
        <v>81</v>
      </c>
      <c r="AY488" s="18" t="s">
        <v>160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167</v>
      </c>
      <c r="BM488" s="18" t="s">
        <v>778</v>
      </c>
    </row>
    <row r="489" spans="2:65" s="11" customFormat="1" x14ac:dyDescent="0.3">
      <c r="B489" s="194"/>
      <c r="C489" s="195"/>
      <c r="D489" s="196" t="s">
        <v>169</v>
      </c>
      <c r="E489" s="197" t="s">
        <v>19</v>
      </c>
      <c r="F489" s="198" t="s">
        <v>779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169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160</v>
      </c>
    </row>
    <row r="490" spans="2:65" s="11" customFormat="1" x14ac:dyDescent="0.3">
      <c r="B490" s="194"/>
      <c r="C490" s="195"/>
      <c r="D490" s="196" t="s">
        <v>169</v>
      </c>
      <c r="E490" s="197" t="s">
        <v>19</v>
      </c>
      <c r="F490" s="198" t="s">
        <v>709</v>
      </c>
      <c r="G490" s="195"/>
      <c r="H490" s="199" t="s">
        <v>19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169</v>
      </c>
      <c r="AU490" s="205" t="s">
        <v>81</v>
      </c>
      <c r="AV490" s="11" t="s">
        <v>78</v>
      </c>
      <c r="AW490" s="11" t="s">
        <v>35</v>
      </c>
      <c r="AX490" s="11" t="s">
        <v>71</v>
      </c>
      <c r="AY490" s="205" t="s">
        <v>160</v>
      </c>
    </row>
    <row r="491" spans="2:65" s="12" customFormat="1" x14ac:dyDescent="0.3">
      <c r="B491" s="206"/>
      <c r="C491" s="207"/>
      <c r="D491" s="196" t="s">
        <v>169</v>
      </c>
      <c r="E491" s="208" t="s">
        <v>19</v>
      </c>
      <c r="F491" s="209" t="s">
        <v>710</v>
      </c>
      <c r="G491" s="207"/>
      <c r="H491" s="210">
        <v>23.44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169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160</v>
      </c>
    </row>
    <row r="492" spans="2:65" s="14" customFormat="1" x14ac:dyDescent="0.3">
      <c r="B492" s="229"/>
      <c r="C492" s="230"/>
      <c r="D492" s="196" t="s">
        <v>169</v>
      </c>
      <c r="E492" s="231" t="s">
        <v>19</v>
      </c>
      <c r="F492" s="232" t="s">
        <v>234</v>
      </c>
      <c r="G492" s="230"/>
      <c r="H492" s="233">
        <v>23.44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169</v>
      </c>
      <c r="AU492" s="239" t="s">
        <v>81</v>
      </c>
      <c r="AV492" s="14" t="s">
        <v>186</v>
      </c>
      <c r="AW492" s="14" t="s">
        <v>35</v>
      </c>
      <c r="AX492" s="14" t="s">
        <v>71</v>
      </c>
      <c r="AY492" s="239" t="s">
        <v>160</v>
      </c>
    </row>
    <row r="493" spans="2:65" s="11" customFormat="1" x14ac:dyDescent="0.3">
      <c r="B493" s="194"/>
      <c r="C493" s="195"/>
      <c r="D493" s="196" t="s">
        <v>169</v>
      </c>
      <c r="E493" s="197" t="s">
        <v>19</v>
      </c>
      <c r="F493" s="198" t="s">
        <v>711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169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160</v>
      </c>
    </row>
    <row r="494" spans="2:65" s="12" customFormat="1" x14ac:dyDescent="0.3">
      <c r="B494" s="206"/>
      <c r="C494" s="207"/>
      <c r="D494" s="196" t="s">
        <v>169</v>
      </c>
      <c r="E494" s="208" t="s">
        <v>19</v>
      </c>
      <c r="F494" s="209" t="s">
        <v>712</v>
      </c>
      <c r="G494" s="207"/>
      <c r="H494" s="210">
        <v>25.15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4" customFormat="1" x14ac:dyDescent="0.3">
      <c r="B495" s="229"/>
      <c r="C495" s="230"/>
      <c r="D495" s="196" t="s">
        <v>169</v>
      </c>
      <c r="E495" s="231" t="s">
        <v>19</v>
      </c>
      <c r="F495" s="232" t="s">
        <v>234</v>
      </c>
      <c r="G495" s="230"/>
      <c r="H495" s="233">
        <v>25.15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169</v>
      </c>
      <c r="AU495" s="239" t="s">
        <v>81</v>
      </c>
      <c r="AV495" s="14" t="s">
        <v>186</v>
      </c>
      <c r="AW495" s="14" t="s">
        <v>35</v>
      </c>
      <c r="AX495" s="14" t="s">
        <v>71</v>
      </c>
      <c r="AY495" s="239" t="s">
        <v>160</v>
      </c>
    </row>
    <row r="496" spans="2:65" s="11" customFormat="1" x14ac:dyDescent="0.3">
      <c r="B496" s="194"/>
      <c r="C496" s="195"/>
      <c r="D496" s="196" t="s">
        <v>169</v>
      </c>
      <c r="E496" s="197" t="s">
        <v>19</v>
      </c>
      <c r="F496" s="198" t="s">
        <v>713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51" s="12" customFormat="1" x14ac:dyDescent="0.3">
      <c r="B497" s="206"/>
      <c r="C497" s="207"/>
      <c r="D497" s="196" t="s">
        <v>169</v>
      </c>
      <c r="E497" s="208" t="s">
        <v>19</v>
      </c>
      <c r="F497" s="209" t="s">
        <v>714</v>
      </c>
      <c r="G497" s="207"/>
      <c r="H497" s="210">
        <v>6.29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51" s="14" customFormat="1" x14ac:dyDescent="0.3">
      <c r="B498" s="229"/>
      <c r="C498" s="230"/>
      <c r="D498" s="196" t="s">
        <v>169</v>
      </c>
      <c r="E498" s="231" t="s">
        <v>19</v>
      </c>
      <c r="F498" s="232" t="s">
        <v>234</v>
      </c>
      <c r="G498" s="230"/>
      <c r="H498" s="233">
        <v>6.29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169</v>
      </c>
      <c r="AU498" s="239" t="s">
        <v>81</v>
      </c>
      <c r="AV498" s="14" t="s">
        <v>186</v>
      </c>
      <c r="AW498" s="14" t="s">
        <v>35</v>
      </c>
      <c r="AX498" s="14" t="s">
        <v>71</v>
      </c>
      <c r="AY498" s="239" t="s">
        <v>160</v>
      </c>
    </row>
    <row r="499" spans="2:51" s="11" customFormat="1" x14ac:dyDescent="0.3">
      <c r="B499" s="194"/>
      <c r="C499" s="195"/>
      <c r="D499" s="196" t="s">
        <v>169</v>
      </c>
      <c r="E499" s="197" t="s">
        <v>19</v>
      </c>
      <c r="F499" s="198" t="s">
        <v>715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169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160</v>
      </c>
    </row>
    <row r="500" spans="2:51" s="12" customFormat="1" x14ac:dyDescent="0.3">
      <c r="B500" s="206"/>
      <c r="C500" s="207"/>
      <c r="D500" s="196" t="s">
        <v>169</v>
      </c>
      <c r="E500" s="208" t="s">
        <v>19</v>
      </c>
      <c r="F500" s="209" t="s">
        <v>716</v>
      </c>
      <c r="G500" s="207"/>
      <c r="H500" s="210">
        <v>4.3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51" s="14" customFormat="1" x14ac:dyDescent="0.3">
      <c r="B501" s="229"/>
      <c r="C501" s="230"/>
      <c r="D501" s="196" t="s">
        <v>169</v>
      </c>
      <c r="E501" s="231" t="s">
        <v>19</v>
      </c>
      <c r="F501" s="232" t="s">
        <v>234</v>
      </c>
      <c r="G501" s="230"/>
      <c r="H501" s="233">
        <v>4.3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169</v>
      </c>
      <c r="AU501" s="239" t="s">
        <v>81</v>
      </c>
      <c r="AV501" s="14" t="s">
        <v>186</v>
      </c>
      <c r="AW501" s="14" t="s">
        <v>35</v>
      </c>
      <c r="AX501" s="14" t="s">
        <v>71</v>
      </c>
      <c r="AY501" s="239" t="s">
        <v>160</v>
      </c>
    </row>
    <row r="502" spans="2:51" s="11" customFormat="1" x14ac:dyDescent="0.3">
      <c r="B502" s="194"/>
      <c r="C502" s="195"/>
      <c r="D502" s="196" t="s">
        <v>169</v>
      </c>
      <c r="E502" s="197" t="s">
        <v>19</v>
      </c>
      <c r="F502" s="198" t="s">
        <v>338</v>
      </c>
      <c r="G502" s="195"/>
      <c r="H502" s="199" t="s">
        <v>19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169</v>
      </c>
      <c r="AU502" s="205" t="s">
        <v>81</v>
      </c>
      <c r="AV502" s="11" t="s">
        <v>78</v>
      </c>
      <c r="AW502" s="11" t="s">
        <v>35</v>
      </c>
      <c r="AX502" s="11" t="s">
        <v>71</v>
      </c>
      <c r="AY502" s="205" t="s">
        <v>160</v>
      </c>
    </row>
    <row r="503" spans="2:51" s="12" customFormat="1" x14ac:dyDescent="0.3">
      <c r="B503" s="206"/>
      <c r="C503" s="207"/>
      <c r="D503" s="196" t="s">
        <v>169</v>
      </c>
      <c r="E503" s="208" t="s">
        <v>19</v>
      </c>
      <c r="F503" s="209" t="s">
        <v>339</v>
      </c>
      <c r="G503" s="207"/>
      <c r="H503" s="210">
        <v>26.774999999999999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169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160</v>
      </c>
    </row>
    <row r="504" spans="2:51" s="14" customFormat="1" x14ac:dyDescent="0.3">
      <c r="B504" s="229"/>
      <c r="C504" s="230"/>
      <c r="D504" s="196" t="s">
        <v>169</v>
      </c>
      <c r="E504" s="231" t="s">
        <v>19</v>
      </c>
      <c r="F504" s="232" t="s">
        <v>234</v>
      </c>
      <c r="G504" s="230"/>
      <c r="H504" s="233">
        <v>26.774999999999999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169</v>
      </c>
      <c r="AU504" s="239" t="s">
        <v>81</v>
      </c>
      <c r="AV504" s="14" t="s">
        <v>186</v>
      </c>
      <c r="AW504" s="14" t="s">
        <v>35</v>
      </c>
      <c r="AX504" s="14" t="s">
        <v>71</v>
      </c>
      <c r="AY504" s="239" t="s">
        <v>160</v>
      </c>
    </row>
    <row r="505" spans="2:51" s="11" customFormat="1" x14ac:dyDescent="0.3">
      <c r="B505" s="194"/>
      <c r="C505" s="195"/>
      <c r="D505" s="196" t="s">
        <v>169</v>
      </c>
      <c r="E505" s="197" t="s">
        <v>19</v>
      </c>
      <c r="F505" s="198" t="s">
        <v>340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169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160</v>
      </c>
    </row>
    <row r="506" spans="2:51" s="12" customFormat="1" x14ac:dyDescent="0.3">
      <c r="B506" s="206"/>
      <c r="C506" s="207"/>
      <c r="D506" s="196" t="s">
        <v>169</v>
      </c>
      <c r="E506" s="208" t="s">
        <v>19</v>
      </c>
      <c r="F506" s="209" t="s">
        <v>341</v>
      </c>
      <c r="G506" s="207"/>
      <c r="H506" s="210">
        <v>11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51" s="14" customFormat="1" x14ac:dyDescent="0.3">
      <c r="B507" s="229"/>
      <c r="C507" s="230"/>
      <c r="D507" s="196" t="s">
        <v>169</v>
      </c>
      <c r="E507" s="231" t="s">
        <v>19</v>
      </c>
      <c r="F507" s="232" t="s">
        <v>234</v>
      </c>
      <c r="G507" s="230"/>
      <c r="H507" s="233">
        <v>11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169</v>
      </c>
      <c r="AU507" s="239" t="s">
        <v>81</v>
      </c>
      <c r="AV507" s="14" t="s">
        <v>186</v>
      </c>
      <c r="AW507" s="14" t="s">
        <v>35</v>
      </c>
      <c r="AX507" s="14" t="s">
        <v>71</v>
      </c>
      <c r="AY507" s="239" t="s">
        <v>160</v>
      </c>
    </row>
    <row r="508" spans="2:51" s="11" customFormat="1" x14ac:dyDescent="0.3">
      <c r="B508" s="194"/>
      <c r="C508" s="195"/>
      <c r="D508" s="196" t="s">
        <v>169</v>
      </c>
      <c r="E508" s="197" t="s">
        <v>19</v>
      </c>
      <c r="F508" s="198" t="s">
        <v>342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169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160</v>
      </c>
    </row>
    <row r="509" spans="2:51" s="12" customFormat="1" x14ac:dyDescent="0.3">
      <c r="B509" s="206"/>
      <c r="C509" s="207"/>
      <c r="D509" s="196" t="s">
        <v>169</v>
      </c>
      <c r="E509" s="208" t="s">
        <v>19</v>
      </c>
      <c r="F509" s="209" t="s">
        <v>343</v>
      </c>
      <c r="G509" s="207"/>
      <c r="H509" s="210">
        <v>17.074999999999999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51" s="12" customFormat="1" x14ac:dyDescent="0.3">
      <c r="B510" s="206"/>
      <c r="C510" s="207"/>
      <c r="D510" s="196" t="s">
        <v>169</v>
      </c>
      <c r="E510" s="208" t="s">
        <v>19</v>
      </c>
      <c r="F510" s="209" t="s">
        <v>344</v>
      </c>
      <c r="G510" s="207"/>
      <c r="H510" s="210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2" customFormat="1" x14ac:dyDescent="0.3">
      <c r="B511" s="206"/>
      <c r="C511" s="207"/>
      <c r="D511" s="196" t="s">
        <v>169</v>
      </c>
      <c r="E511" s="208" t="s">
        <v>19</v>
      </c>
      <c r="F511" s="209" t="s">
        <v>345</v>
      </c>
      <c r="G511" s="207"/>
      <c r="H511" s="210">
        <v>2.75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51" s="12" customFormat="1" x14ac:dyDescent="0.3">
      <c r="B512" s="206"/>
      <c r="C512" s="207"/>
      <c r="D512" s="196" t="s">
        <v>169</v>
      </c>
      <c r="E512" s="208" t="s">
        <v>19</v>
      </c>
      <c r="F512" s="209" t="s">
        <v>346</v>
      </c>
      <c r="G512" s="207"/>
      <c r="H512" s="210">
        <v>4.125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4" customFormat="1" x14ac:dyDescent="0.3">
      <c r="B513" s="229"/>
      <c r="C513" s="230"/>
      <c r="D513" s="196" t="s">
        <v>169</v>
      </c>
      <c r="E513" s="231" t="s">
        <v>19</v>
      </c>
      <c r="F513" s="232" t="s">
        <v>234</v>
      </c>
      <c r="G513" s="230"/>
      <c r="H513" s="233">
        <v>24.95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169</v>
      </c>
      <c r="AU513" s="239" t="s">
        <v>81</v>
      </c>
      <c r="AV513" s="14" t="s">
        <v>186</v>
      </c>
      <c r="AW513" s="14" t="s">
        <v>35</v>
      </c>
      <c r="AX513" s="14" t="s">
        <v>71</v>
      </c>
      <c r="AY513" s="239" t="s">
        <v>160</v>
      </c>
    </row>
    <row r="514" spans="2:65" s="11" customFormat="1" x14ac:dyDescent="0.3">
      <c r="B514" s="194"/>
      <c r="C514" s="195"/>
      <c r="D514" s="196" t="s">
        <v>169</v>
      </c>
      <c r="E514" s="197" t="s">
        <v>19</v>
      </c>
      <c r="F514" s="198" t="s">
        <v>780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169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160</v>
      </c>
    </row>
    <row r="515" spans="2:65" s="12" customFormat="1" x14ac:dyDescent="0.3">
      <c r="B515" s="206"/>
      <c r="C515" s="207"/>
      <c r="D515" s="196" t="s">
        <v>169</v>
      </c>
      <c r="E515" s="208" t="s">
        <v>19</v>
      </c>
      <c r="F515" s="209" t="s">
        <v>348</v>
      </c>
      <c r="G515" s="207"/>
      <c r="H515" s="210">
        <v>42.274999999999999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169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160</v>
      </c>
    </row>
    <row r="516" spans="2:65" s="14" customFormat="1" x14ac:dyDescent="0.3">
      <c r="B516" s="229"/>
      <c r="C516" s="230"/>
      <c r="D516" s="196" t="s">
        <v>169</v>
      </c>
      <c r="E516" s="231" t="s">
        <v>19</v>
      </c>
      <c r="F516" s="232" t="s">
        <v>234</v>
      </c>
      <c r="G516" s="230"/>
      <c r="H516" s="233">
        <v>42.274999999999999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169</v>
      </c>
      <c r="AU516" s="239" t="s">
        <v>81</v>
      </c>
      <c r="AV516" s="14" t="s">
        <v>186</v>
      </c>
      <c r="AW516" s="14" t="s">
        <v>35</v>
      </c>
      <c r="AX516" s="14" t="s">
        <v>71</v>
      </c>
      <c r="AY516" s="239" t="s">
        <v>160</v>
      </c>
    </row>
    <row r="517" spans="2:65" s="13" customFormat="1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164.18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247" t="s">
        <v>781</v>
      </c>
      <c r="D518" s="247" t="s">
        <v>548</v>
      </c>
      <c r="E518" s="248" t="s">
        <v>782</v>
      </c>
      <c r="F518" s="249" t="s">
        <v>783</v>
      </c>
      <c r="G518" s="250" t="s">
        <v>248</v>
      </c>
      <c r="H518" s="251">
        <v>4.4290000000000003</v>
      </c>
      <c r="I518" s="252"/>
      <c r="J518" s="253">
        <f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>O518*H518</f>
        <v>0</v>
      </c>
      <c r="Q518" s="191">
        <v>0.13100000000000001</v>
      </c>
      <c r="R518" s="191">
        <f>Q518*H518</f>
        <v>0.58019900000000002</v>
      </c>
      <c r="S518" s="191">
        <v>0</v>
      </c>
      <c r="T518" s="192">
        <f>S518*H518</f>
        <v>0</v>
      </c>
      <c r="AR518" s="18" t="s">
        <v>235</v>
      </c>
      <c r="AT518" s="18" t="s">
        <v>548</v>
      </c>
      <c r="AU518" s="18" t="s">
        <v>81</v>
      </c>
      <c r="AY518" s="18" t="s">
        <v>160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167</v>
      </c>
      <c r="BM518" s="18" t="s">
        <v>784</v>
      </c>
    </row>
    <row r="519" spans="2:65" s="12" customFormat="1" x14ac:dyDescent="0.3">
      <c r="B519" s="206"/>
      <c r="C519" s="207"/>
      <c r="D519" s="196" t="s">
        <v>169</v>
      </c>
      <c r="E519" s="208" t="s">
        <v>19</v>
      </c>
      <c r="F519" s="209" t="s">
        <v>785</v>
      </c>
      <c r="G519" s="207"/>
      <c r="H519" s="210">
        <v>4.4290000000000003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169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160</v>
      </c>
    </row>
    <row r="520" spans="2:65" s="13" customFormat="1" x14ac:dyDescent="0.3">
      <c r="B520" s="217"/>
      <c r="C520" s="218"/>
      <c r="D520" s="219" t="s">
        <v>169</v>
      </c>
      <c r="E520" s="220" t="s">
        <v>19</v>
      </c>
      <c r="F520" s="221" t="s">
        <v>182</v>
      </c>
      <c r="G520" s="218"/>
      <c r="H520" s="222">
        <v>4.4290000000000003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169</v>
      </c>
      <c r="AU520" s="228" t="s">
        <v>81</v>
      </c>
      <c r="AV520" s="13" t="s">
        <v>167</v>
      </c>
      <c r="AW520" s="13" t="s">
        <v>35</v>
      </c>
      <c r="AX520" s="13" t="s">
        <v>78</v>
      </c>
      <c r="AY520" s="228" t="s">
        <v>160</v>
      </c>
    </row>
    <row r="521" spans="2:65" s="1" customFormat="1" ht="22.5" customHeight="1" x14ac:dyDescent="0.3">
      <c r="B521" s="35"/>
      <c r="C521" s="247" t="s">
        <v>786</v>
      </c>
      <c r="D521" s="247" t="s">
        <v>548</v>
      </c>
      <c r="E521" s="248" t="s">
        <v>787</v>
      </c>
      <c r="F521" s="249" t="s">
        <v>788</v>
      </c>
      <c r="G521" s="250" t="s">
        <v>248</v>
      </c>
      <c r="H521" s="251">
        <v>6.4790000000000001</v>
      </c>
      <c r="I521" s="252"/>
      <c r="J521" s="253">
        <f>ROUND(I521*H521,2)</f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>O521*H521</f>
        <v>0</v>
      </c>
      <c r="Q521" s="191">
        <v>0.13100000000000001</v>
      </c>
      <c r="R521" s="191">
        <f>Q521*H521</f>
        <v>0.84874900000000009</v>
      </c>
      <c r="S521" s="191">
        <v>0</v>
      </c>
      <c r="T521" s="192">
        <f>S521*H521</f>
        <v>0</v>
      </c>
      <c r="AR521" s="18" t="s">
        <v>235</v>
      </c>
      <c r="AT521" s="18" t="s">
        <v>548</v>
      </c>
      <c r="AU521" s="18" t="s">
        <v>81</v>
      </c>
      <c r="AY521" s="18" t="s">
        <v>160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18" t="s">
        <v>78</v>
      </c>
      <c r="BK521" s="193">
        <f>ROUND(I521*H521,2)</f>
        <v>0</v>
      </c>
      <c r="BL521" s="18" t="s">
        <v>167</v>
      </c>
      <c r="BM521" s="18" t="s">
        <v>789</v>
      </c>
    </row>
    <row r="522" spans="2:65" s="12" customFormat="1" x14ac:dyDescent="0.3">
      <c r="B522" s="206"/>
      <c r="C522" s="207"/>
      <c r="D522" s="196" t="s">
        <v>169</v>
      </c>
      <c r="E522" s="208" t="s">
        <v>19</v>
      </c>
      <c r="F522" s="209" t="s">
        <v>790</v>
      </c>
      <c r="G522" s="207"/>
      <c r="H522" s="210">
        <v>6.4790000000000001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3" customFormat="1" x14ac:dyDescent="0.3">
      <c r="B523" s="217"/>
      <c r="C523" s="218"/>
      <c r="D523" s="219" t="s">
        <v>169</v>
      </c>
      <c r="E523" s="220" t="s">
        <v>19</v>
      </c>
      <c r="F523" s="221" t="s">
        <v>182</v>
      </c>
      <c r="G523" s="218"/>
      <c r="H523" s="222">
        <v>6.4790000000000001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169</v>
      </c>
      <c r="AU523" s="228" t="s">
        <v>81</v>
      </c>
      <c r="AV523" s="13" t="s">
        <v>167</v>
      </c>
      <c r="AW523" s="13" t="s">
        <v>35</v>
      </c>
      <c r="AX523" s="13" t="s">
        <v>78</v>
      </c>
      <c r="AY523" s="228" t="s">
        <v>160</v>
      </c>
    </row>
    <row r="524" spans="2:65" s="1" customFormat="1" ht="31.5" customHeight="1" x14ac:dyDescent="0.3">
      <c r="B524" s="35"/>
      <c r="C524" s="247" t="s">
        <v>791</v>
      </c>
      <c r="D524" s="247" t="s">
        <v>548</v>
      </c>
      <c r="E524" s="248" t="s">
        <v>792</v>
      </c>
      <c r="F524" s="249" t="s">
        <v>793</v>
      </c>
      <c r="G524" s="250" t="s">
        <v>248</v>
      </c>
      <c r="H524" s="251">
        <v>32.421999999999997</v>
      </c>
      <c r="I524" s="252"/>
      <c r="J524" s="253">
        <f>ROUND(I524*H524,2)</f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>O524*H524</f>
        <v>0</v>
      </c>
      <c r="Q524" s="191">
        <v>0.106</v>
      </c>
      <c r="R524" s="191">
        <f>Q524*H524</f>
        <v>3.4367319999999997</v>
      </c>
      <c r="S524" s="191">
        <v>0</v>
      </c>
      <c r="T524" s="192">
        <f>S524*H524</f>
        <v>0</v>
      </c>
      <c r="AR524" s="18" t="s">
        <v>235</v>
      </c>
      <c r="AT524" s="18" t="s">
        <v>548</v>
      </c>
      <c r="AU524" s="18" t="s">
        <v>81</v>
      </c>
      <c r="AY524" s="18" t="s">
        <v>160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78</v>
      </c>
      <c r="BK524" s="193">
        <f>ROUND(I524*H524,2)</f>
        <v>0</v>
      </c>
      <c r="BL524" s="18" t="s">
        <v>167</v>
      </c>
      <c r="BM524" s="18" t="s">
        <v>794</v>
      </c>
    </row>
    <row r="525" spans="2:65" s="11" customFormat="1" x14ac:dyDescent="0.3">
      <c r="B525" s="194"/>
      <c r="C525" s="195"/>
      <c r="D525" s="196" t="s">
        <v>169</v>
      </c>
      <c r="E525" s="197" t="s">
        <v>19</v>
      </c>
      <c r="F525" s="198" t="s">
        <v>711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169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160</v>
      </c>
    </row>
    <row r="526" spans="2:65" s="12" customFormat="1" x14ac:dyDescent="0.3">
      <c r="B526" s="206"/>
      <c r="C526" s="207"/>
      <c r="D526" s="196" t="s">
        <v>169</v>
      </c>
      <c r="E526" s="208" t="s">
        <v>19</v>
      </c>
      <c r="F526" s="209" t="s">
        <v>795</v>
      </c>
      <c r="G526" s="207"/>
      <c r="H526" s="210">
        <v>25.905000000000001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4" customFormat="1" x14ac:dyDescent="0.3">
      <c r="B527" s="229"/>
      <c r="C527" s="230"/>
      <c r="D527" s="196" t="s">
        <v>169</v>
      </c>
      <c r="E527" s="231" t="s">
        <v>19</v>
      </c>
      <c r="F527" s="232" t="s">
        <v>234</v>
      </c>
      <c r="G527" s="230"/>
      <c r="H527" s="233">
        <v>25.905000000000001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169</v>
      </c>
      <c r="AU527" s="239" t="s">
        <v>81</v>
      </c>
      <c r="AV527" s="14" t="s">
        <v>186</v>
      </c>
      <c r="AW527" s="14" t="s">
        <v>35</v>
      </c>
      <c r="AX527" s="14" t="s">
        <v>71</v>
      </c>
      <c r="AY527" s="239" t="s">
        <v>160</v>
      </c>
    </row>
    <row r="528" spans="2:65" s="11" customFormat="1" x14ac:dyDescent="0.3">
      <c r="B528" s="194"/>
      <c r="C528" s="195"/>
      <c r="D528" s="196" t="s">
        <v>169</v>
      </c>
      <c r="E528" s="197" t="s">
        <v>19</v>
      </c>
      <c r="F528" s="198" t="s">
        <v>796</v>
      </c>
      <c r="G528" s="195"/>
      <c r="H528" s="199" t="s">
        <v>19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169</v>
      </c>
      <c r="AU528" s="205" t="s">
        <v>81</v>
      </c>
      <c r="AV528" s="11" t="s">
        <v>78</v>
      </c>
      <c r="AW528" s="11" t="s">
        <v>35</v>
      </c>
      <c r="AX528" s="11" t="s">
        <v>71</v>
      </c>
      <c r="AY528" s="205" t="s">
        <v>160</v>
      </c>
    </row>
    <row r="529" spans="2:65" s="12" customFormat="1" x14ac:dyDescent="0.3">
      <c r="B529" s="206"/>
      <c r="C529" s="207"/>
      <c r="D529" s="196" t="s">
        <v>169</v>
      </c>
      <c r="E529" s="208" t="s">
        <v>19</v>
      </c>
      <c r="F529" s="209" t="s">
        <v>797</v>
      </c>
      <c r="G529" s="207"/>
      <c r="H529" s="210">
        <v>1.133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169</v>
      </c>
      <c r="AU529" s="216" t="s">
        <v>81</v>
      </c>
      <c r="AV529" s="12" t="s">
        <v>81</v>
      </c>
      <c r="AW529" s="12" t="s">
        <v>35</v>
      </c>
      <c r="AX529" s="12" t="s">
        <v>71</v>
      </c>
      <c r="AY529" s="216" t="s">
        <v>160</v>
      </c>
    </row>
    <row r="530" spans="2:65" s="14" customFormat="1" x14ac:dyDescent="0.3">
      <c r="B530" s="229"/>
      <c r="C530" s="230"/>
      <c r="D530" s="196" t="s">
        <v>169</v>
      </c>
      <c r="E530" s="231" t="s">
        <v>19</v>
      </c>
      <c r="F530" s="232" t="s">
        <v>234</v>
      </c>
      <c r="G530" s="230"/>
      <c r="H530" s="233">
        <v>1.133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169</v>
      </c>
      <c r="AU530" s="239" t="s">
        <v>81</v>
      </c>
      <c r="AV530" s="14" t="s">
        <v>186</v>
      </c>
      <c r="AW530" s="14" t="s">
        <v>35</v>
      </c>
      <c r="AX530" s="14" t="s">
        <v>71</v>
      </c>
      <c r="AY530" s="239" t="s">
        <v>160</v>
      </c>
    </row>
    <row r="531" spans="2:65" s="11" customFormat="1" x14ac:dyDescent="0.3">
      <c r="B531" s="194"/>
      <c r="C531" s="195"/>
      <c r="D531" s="196" t="s">
        <v>169</v>
      </c>
      <c r="E531" s="197" t="s">
        <v>19</v>
      </c>
      <c r="F531" s="198" t="s">
        <v>798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x14ac:dyDescent="0.3">
      <c r="B532" s="206"/>
      <c r="C532" s="207"/>
      <c r="D532" s="196" t="s">
        <v>169</v>
      </c>
      <c r="E532" s="208" t="s">
        <v>19</v>
      </c>
      <c r="F532" s="209" t="s">
        <v>799</v>
      </c>
      <c r="G532" s="207"/>
      <c r="H532" s="210">
        <v>5.3840000000000003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4" customFormat="1" x14ac:dyDescent="0.3">
      <c r="B533" s="229"/>
      <c r="C533" s="230"/>
      <c r="D533" s="196" t="s">
        <v>169</v>
      </c>
      <c r="E533" s="231" t="s">
        <v>19</v>
      </c>
      <c r="F533" s="232" t="s">
        <v>234</v>
      </c>
      <c r="G533" s="230"/>
      <c r="H533" s="233">
        <v>5.3840000000000003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169</v>
      </c>
      <c r="AU533" s="239" t="s">
        <v>81</v>
      </c>
      <c r="AV533" s="14" t="s">
        <v>186</v>
      </c>
      <c r="AW533" s="14" t="s">
        <v>35</v>
      </c>
      <c r="AX533" s="14" t="s">
        <v>71</v>
      </c>
      <c r="AY533" s="239" t="s">
        <v>160</v>
      </c>
    </row>
    <row r="534" spans="2:65" s="13" customFormat="1" x14ac:dyDescent="0.3">
      <c r="B534" s="217"/>
      <c r="C534" s="218"/>
      <c r="D534" s="219" t="s">
        <v>169</v>
      </c>
      <c r="E534" s="220" t="s">
        <v>19</v>
      </c>
      <c r="F534" s="221" t="s">
        <v>182</v>
      </c>
      <c r="G534" s="218"/>
      <c r="H534" s="222">
        <v>32.421999999999997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169</v>
      </c>
      <c r="AU534" s="228" t="s">
        <v>81</v>
      </c>
      <c r="AV534" s="13" t="s">
        <v>167</v>
      </c>
      <c r="AW534" s="13" t="s">
        <v>35</v>
      </c>
      <c r="AX534" s="13" t="s">
        <v>78</v>
      </c>
      <c r="AY534" s="228" t="s">
        <v>160</v>
      </c>
    </row>
    <row r="535" spans="2:65" s="1" customFormat="1" ht="31.5" customHeight="1" x14ac:dyDescent="0.3">
      <c r="B535" s="35"/>
      <c r="C535" s="247" t="s">
        <v>800</v>
      </c>
      <c r="D535" s="247" t="s">
        <v>548</v>
      </c>
      <c r="E535" s="248" t="s">
        <v>801</v>
      </c>
      <c r="F535" s="249" t="s">
        <v>802</v>
      </c>
      <c r="G535" s="250" t="s">
        <v>248</v>
      </c>
      <c r="H535" s="251">
        <v>29.471</v>
      </c>
      <c r="I535" s="252"/>
      <c r="J535" s="253">
        <f>ROUND(I535*H535,2)</f>
        <v>0</v>
      </c>
      <c r="K535" s="249" t="s">
        <v>19</v>
      </c>
      <c r="L535" s="254"/>
      <c r="M535" s="255" t="s">
        <v>19</v>
      </c>
      <c r="N535" s="256" t="s">
        <v>42</v>
      </c>
      <c r="O535" s="36"/>
      <c r="P535" s="191">
        <f>O535*H535</f>
        <v>0</v>
      </c>
      <c r="Q535" s="191">
        <v>0.106</v>
      </c>
      <c r="R535" s="191">
        <f>Q535*H535</f>
        <v>3.123926</v>
      </c>
      <c r="S535" s="191">
        <v>0</v>
      </c>
      <c r="T535" s="192">
        <f>S535*H535</f>
        <v>0</v>
      </c>
      <c r="AR535" s="18" t="s">
        <v>235</v>
      </c>
      <c r="AT535" s="18" t="s">
        <v>548</v>
      </c>
      <c r="AU535" s="18" t="s">
        <v>81</v>
      </c>
      <c r="AY535" s="18" t="s">
        <v>160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78</v>
      </c>
      <c r="BK535" s="193">
        <f>ROUND(I535*H535,2)</f>
        <v>0</v>
      </c>
      <c r="BL535" s="18" t="s">
        <v>167</v>
      </c>
      <c r="BM535" s="18" t="s">
        <v>803</v>
      </c>
    </row>
    <row r="536" spans="2:65" s="11" customFormat="1" x14ac:dyDescent="0.3">
      <c r="B536" s="194"/>
      <c r="C536" s="195"/>
      <c r="D536" s="196" t="s">
        <v>169</v>
      </c>
      <c r="E536" s="197" t="s">
        <v>19</v>
      </c>
      <c r="F536" s="198" t="s">
        <v>709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169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160</v>
      </c>
    </row>
    <row r="537" spans="2:65" s="12" customFormat="1" x14ac:dyDescent="0.3">
      <c r="B537" s="206"/>
      <c r="C537" s="207"/>
      <c r="D537" s="196" t="s">
        <v>169</v>
      </c>
      <c r="E537" s="208" t="s">
        <v>19</v>
      </c>
      <c r="F537" s="209" t="s">
        <v>804</v>
      </c>
      <c r="G537" s="207"/>
      <c r="H537" s="210">
        <v>24.143000000000001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4" customFormat="1" x14ac:dyDescent="0.3">
      <c r="B538" s="229"/>
      <c r="C538" s="230"/>
      <c r="D538" s="196" t="s">
        <v>169</v>
      </c>
      <c r="E538" s="231" t="s">
        <v>19</v>
      </c>
      <c r="F538" s="232" t="s">
        <v>234</v>
      </c>
      <c r="G538" s="230"/>
      <c r="H538" s="233">
        <v>24.143000000000001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169</v>
      </c>
      <c r="AU538" s="239" t="s">
        <v>81</v>
      </c>
      <c r="AV538" s="14" t="s">
        <v>186</v>
      </c>
      <c r="AW538" s="14" t="s">
        <v>35</v>
      </c>
      <c r="AX538" s="14" t="s">
        <v>71</v>
      </c>
      <c r="AY538" s="239" t="s">
        <v>160</v>
      </c>
    </row>
    <row r="539" spans="2:65" s="11" customFormat="1" x14ac:dyDescent="0.3">
      <c r="B539" s="194"/>
      <c r="C539" s="195"/>
      <c r="D539" s="196" t="s">
        <v>169</v>
      </c>
      <c r="E539" s="197" t="s">
        <v>19</v>
      </c>
      <c r="F539" s="198" t="s">
        <v>805</v>
      </c>
      <c r="G539" s="195"/>
      <c r="H539" s="199" t="s">
        <v>19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169</v>
      </c>
      <c r="AU539" s="205" t="s">
        <v>81</v>
      </c>
      <c r="AV539" s="11" t="s">
        <v>78</v>
      </c>
      <c r="AW539" s="11" t="s">
        <v>35</v>
      </c>
      <c r="AX539" s="11" t="s">
        <v>71</v>
      </c>
      <c r="AY539" s="205" t="s">
        <v>160</v>
      </c>
    </row>
    <row r="540" spans="2:65" s="12" customFormat="1" x14ac:dyDescent="0.3">
      <c r="B540" s="206"/>
      <c r="C540" s="207"/>
      <c r="D540" s="196" t="s">
        <v>169</v>
      </c>
      <c r="E540" s="208" t="s">
        <v>19</v>
      </c>
      <c r="F540" s="209" t="s">
        <v>806</v>
      </c>
      <c r="G540" s="207"/>
      <c r="H540" s="210">
        <v>2.758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169</v>
      </c>
      <c r="AU540" s="216" t="s">
        <v>81</v>
      </c>
      <c r="AV540" s="12" t="s">
        <v>81</v>
      </c>
      <c r="AW540" s="12" t="s">
        <v>35</v>
      </c>
      <c r="AX540" s="12" t="s">
        <v>71</v>
      </c>
      <c r="AY540" s="216" t="s">
        <v>160</v>
      </c>
    </row>
    <row r="541" spans="2:65" s="14" customFormat="1" x14ac:dyDescent="0.3">
      <c r="B541" s="229"/>
      <c r="C541" s="230"/>
      <c r="D541" s="196" t="s">
        <v>169</v>
      </c>
      <c r="E541" s="231" t="s">
        <v>19</v>
      </c>
      <c r="F541" s="232" t="s">
        <v>234</v>
      </c>
      <c r="G541" s="230"/>
      <c r="H541" s="233">
        <v>2.758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169</v>
      </c>
      <c r="AU541" s="239" t="s">
        <v>81</v>
      </c>
      <c r="AV541" s="14" t="s">
        <v>186</v>
      </c>
      <c r="AW541" s="14" t="s">
        <v>35</v>
      </c>
      <c r="AX541" s="14" t="s">
        <v>71</v>
      </c>
      <c r="AY541" s="239" t="s">
        <v>160</v>
      </c>
    </row>
    <row r="542" spans="2:65" s="11" customFormat="1" x14ac:dyDescent="0.3">
      <c r="B542" s="194"/>
      <c r="C542" s="195"/>
      <c r="D542" s="196" t="s">
        <v>169</v>
      </c>
      <c r="E542" s="197" t="s">
        <v>19</v>
      </c>
      <c r="F542" s="198" t="s">
        <v>807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169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160</v>
      </c>
    </row>
    <row r="543" spans="2:65" s="12" customFormat="1" x14ac:dyDescent="0.3">
      <c r="B543" s="206"/>
      <c r="C543" s="207"/>
      <c r="D543" s="196" t="s">
        <v>169</v>
      </c>
      <c r="E543" s="208" t="s">
        <v>19</v>
      </c>
      <c r="F543" s="209" t="s">
        <v>808</v>
      </c>
      <c r="G543" s="207"/>
      <c r="H543" s="210">
        <v>2.57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169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160</v>
      </c>
    </row>
    <row r="544" spans="2:65" s="14" customFormat="1" x14ac:dyDescent="0.3">
      <c r="B544" s="229"/>
      <c r="C544" s="230"/>
      <c r="D544" s="196" t="s">
        <v>169</v>
      </c>
      <c r="E544" s="231" t="s">
        <v>19</v>
      </c>
      <c r="F544" s="232" t="s">
        <v>234</v>
      </c>
      <c r="G544" s="230"/>
      <c r="H544" s="233">
        <v>2.57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169</v>
      </c>
      <c r="AU544" s="239" t="s">
        <v>81</v>
      </c>
      <c r="AV544" s="14" t="s">
        <v>186</v>
      </c>
      <c r="AW544" s="14" t="s">
        <v>35</v>
      </c>
      <c r="AX544" s="14" t="s">
        <v>71</v>
      </c>
      <c r="AY544" s="239" t="s">
        <v>160</v>
      </c>
    </row>
    <row r="545" spans="2:65" s="13" customFormat="1" x14ac:dyDescent="0.3">
      <c r="B545" s="217"/>
      <c r="C545" s="218"/>
      <c r="D545" s="219" t="s">
        <v>169</v>
      </c>
      <c r="E545" s="220" t="s">
        <v>19</v>
      </c>
      <c r="F545" s="221" t="s">
        <v>182</v>
      </c>
      <c r="G545" s="218"/>
      <c r="H545" s="222">
        <v>29.471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169</v>
      </c>
      <c r="AU545" s="228" t="s">
        <v>81</v>
      </c>
      <c r="AV545" s="13" t="s">
        <v>167</v>
      </c>
      <c r="AW545" s="13" t="s">
        <v>35</v>
      </c>
      <c r="AX545" s="13" t="s">
        <v>78</v>
      </c>
      <c r="AY545" s="228" t="s">
        <v>160</v>
      </c>
    </row>
    <row r="546" spans="2:65" s="1" customFormat="1" ht="22.5" customHeight="1" x14ac:dyDescent="0.3">
      <c r="B546" s="35"/>
      <c r="C546" s="182" t="s">
        <v>809</v>
      </c>
      <c r="D546" s="182" t="s">
        <v>162</v>
      </c>
      <c r="E546" s="183" t="s">
        <v>810</v>
      </c>
      <c r="F546" s="184" t="s">
        <v>811</v>
      </c>
      <c r="G546" s="185" t="s">
        <v>248</v>
      </c>
      <c r="H546" s="186">
        <v>52.94</v>
      </c>
      <c r="I546" s="187"/>
      <c r="J546" s="188">
        <f>ROUND(I546*H546,2)</f>
        <v>0</v>
      </c>
      <c r="K546" s="184" t="s">
        <v>166</v>
      </c>
      <c r="L546" s="55"/>
      <c r="M546" s="189" t="s">
        <v>19</v>
      </c>
      <c r="N546" s="190" t="s">
        <v>42</v>
      </c>
      <c r="O546" s="36"/>
      <c r="P546" s="191">
        <f>O546*H546</f>
        <v>0</v>
      </c>
      <c r="Q546" s="191">
        <v>0.10362</v>
      </c>
      <c r="R546" s="191">
        <f>Q546*H546</f>
        <v>5.4856427999999999</v>
      </c>
      <c r="S546" s="191">
        <v>0</v>
      </c>
      <c r="T546" s="192">
        <f>S546*H546</f>
        <v>0</v>
      </c>
      <c r="AR546" s="18" t="s">
        <v>167</v>
      </c>
      <c r="AT546" s="18" t="s">
        <v>162</v>
      </c>
      <c r="AU546" s="18" t="s">
        <v>81</v>
      </c>
      <c r="AY546" s="18" t="s">
        <v>160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78</v>
      </c>
      <c r="BK546" s="193">
        <f>ROUND(I546*H546,2)</f>
        <v>0</v>
      </c>
      <c r="BL546" s="18" t="s">
        <v>167</v>
      </c>
      <c r="BM546" s="18" t="s">
        <v>812</v>
      </c>
    </row>
    <row r="547" spans="2:65" s="11" customFormat="1" x14ac:dyDescent="0.3">
      <c r="B547" s="194"/>
      <c r="C547" s="195"/>
      <c r="D547" s="196" t="s">
        <v>169</v>
      </c>
      <c r="E547" s="197" t="s">
        <v>19</v>
      </c>
      <c r="F547" s="198" t="s">
        <v>423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169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160</v>
      </c>
    </row>
    <row r="548" spans="2:65" s="12" customFormat="1" x14ac:dyDescent="0.3">
      <c r="B548" s="206"/>
      <c r="C548" s="207"/>
      <c r="D548" s="196" t="s">
        <v>169</v>
      </c>
      <c r="E548" s="208" t="s">
        <v>19</v>
      </c>
      <c r="F548" s="209" t="s">
        <v>614</v>
      </c>
      <c r="G548" s="207"/>
      <c r="H548" s="210">
        <v>52.94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169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160</v>
      </c>
    </row>
    <row r="549" spans="2:65" s="13" customFormat="1" x14ac:dyDescent="0.3">
      <c r="B549" s="217"/>
      <c r="C549" s="218"/>
      <c r="D549" s="219" t="s">
        <v>169</v>
      </c>
      <c r="E549" s="220" t="s">
        <v>19</v>
      </c>
      <c r="F549" s="221" t="s">
        <v>182</v>
      </c>
      <c r="G549" s="218"/>
      <c r="H549" s="222">
        <v>52.94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169</v>
      </c>
      <c r="AU549" s="228" t="s">
        <v>81</v>
      </c>
      <c r="AV549" s="13" t="s">
        <v>167</v>
      </c>
      <c r="AW549" s="13" t="s">
        <v>35</v>
      </c>
      <c r="AX549" s="13" t="s">
        <v>78</v>
      </c>
      <c r="AY549" s="228" t="s">
        <v>160</v>
      </c>
    </row>
    <row r="550" spans="2:65" s="1" customFormat="1" ht="22.5" customHeight="1" x14ac:dyDescent="0.3">
      <c r="B550" s="35"/>
      <c r="C550" s="247" t="s">
        <v>813</v>
      </c>
      <c r="D550" s="247" t="s">
        <v>548</v>
      </c>
      <c r="E550" s="248" t="s">
        <v>814</v>
      </c>
      <c r="F550" s="249" t="s">
        <v>815</v>
      </c>
      <c r="G550" s="250" t="s">
        <v>248</v>
      </c>
      <c r="H550" s="251">
        <v>53.999000000000002</v>
      </c>
      <c r="I550" s="252"/>
      <c r="J550" s="253">
        <f>ROUND(I550*H550,2)</f>
        <v>0</v>
      </c>
      <c r="K550" s="249" t="s">
        <v>19</v>
      </c>
      <c r="L550" s="254"/>
      <c r="M550" s="255" t="s">
        <v>19</v>
      </c>
      <c r="N550" s="256" t="s">
        <v>42</v>
      </c>
      <c r="O550" s="36"/>
      <c r="P550" s="191">
        <f>O550*H550</f>
        <v>0</v>
      </c>
      <c r="Q550" s="191">
        <v>0.17599999999999999</v>
      </c>
      <c r="R550" s="191">
        <f>Q550*H550</f>
        <v>9.5038239999999998</v>
      </c>
      <c r="S550" s="191">
        <v>0</v>
      </c>
      <c r="T550" s="192">
        <f>S550*H550</f>
        <v>0</v>
      </c>
      <c r="AR550" s="18" t="s">
        <v>235</v>
      </c>
      <c r="AT550" s="18" t="s">
        <v>548</v>
      </c>
      <c r="AU550" s="18" t="s">
        <v>81</v>
      </c>
      <c r="AY550" s="18" t="s">
        <v>160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78</v>
      </c>
      <c r="BK550" s="193">
        <f>ROUND(I550*H550,2)</f>
        <v>0</v>
      </c>
      <c r="BL550" s="18" t="s">
        <v>167</v>
      </c>
      <c r="BM550" s="18" t="s">
        <v>816</v>
      </c>
    </row>
    <row r="551" spans="2:65" s="12" customFormat="1" x14ac:dyDescent="0.3">
      <c r="B551" s="206"/>
      <c r="C551" s="207"/>
      <c r="D551" s="196" t="s">
        <v>169</v>
      </c>
      <c r="E551" s="208" t="s">
        <v>19</v>
      </c>
      <c r="F551" s="209" t="s">
        <v>817</v>
      </c>
      <c r="G551" s="207"/>
      <c r="H551" s="210">
        <v>53.999000000000002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3" customFormat="1" x14ac:dyDescent="0.3">
      <c r="B552" s="217"/>
      <c r="C552" s="218"/>
      <c r="D552" s="219" t="s">
        <v>169</v>
      </c>
      <c r="E552" s="220" t="s">
        <v>19</v>
      </c>
      <c r="F552" s="221" t="s">
        <v>182</v>
      </c>
      <c r="G552" s="218"/>
      <c r="H552" s="222">
        <v>53.999000000000002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169</v>
      </c>
      <c r="AU552" s="228" t="s">
        <v>81</v>
      </c>
      <c r="AV552" s="13" t="s">
        <v>167</v>
      </c>
      <c r="AW552" s="13" t="s">
        <v>35</v>
      </c>
      <c r="AX552" s="13" t="s">
        <v>78</v>
      </c>
      <c r="AY552" s="228" t="s">
        <v>160</v>
      </c>
    </row>
    <row r="553" spans="2:65" s="1" customFormat="1" ht="22.5" customHeight="1" x14ac:dyDescent="0.3">
      <c r="B553" s="35"/>
      <c r="C553" s="182" t="s">
        <v>818</v>
      </c>
      <c r="D553" s="182" t="s">
        <v>162</v>
      </c>
      <c r="E553" s="183" t="s">
        <v>819</v>
      </c>
      <c r="F553" s="184" t="s">
        <v>820</v>
      </c>
      <c r="G553" s="185" t="s">
        <v>248</v>
      </c>
      <c r="H553" s="186">
        <v>9.375</v>
      </c>
      <c r="I553" s="187"/>
      <c r="J553" s="188">
        <f>ROUND(I553*H553,2)</f>
        <v>0</v>
      </c>
      <c r="K553" s="184" t="s">
        <v>166</v>
      </c>
      <c r="L553" s="55"/>
      <c r="M553" s="189" t="s">
        <v>19</v>
      </c>
      <c r="N553" s="190" t="s">
        <v>42</v>
      </c>
      <c r="O553" s="36"/>
      <c r="P553" s="191">
        <f>O553*H553</f>
        <v>0</v>
      </c>
      <c r="Q553" s="191">
        <v>0.10503</v>
      </c>
      <c r="R553" s="191">
        <f>Q553*H553</f>
        <v>0.98465625000000001</v>
      </c>
      <c r="S553" s="191">
        <v>0</v>
      </c>
      <c r="T553" s="192">
        <f>S553*H553</f>
        <v>0</v>
      </c>
      <c r="AR553" s="18" t="s">
        <v>167</v>
      </c>
      <c r="AT553" s="18" t="s">
        <v>162</v>
      </c>
      <c r="AU553" s="18" t="s">
        <v>81</v>
      </c>
      <c r="AY553" s="18" t="s">
        <v>160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78</v>
      </c>
      <c r="BK553" s="193">
        <f>ROUND(I553*H553,2)</f>
        <v>0</v>
      </c>
      <c r="BL553" s="18" t="s">
        <v>167</v>
      </c>
      <c r="BM553" s="18" t="s">
        <v>821</v>
      </c>
    </row>
    <row r="554" spans="2:65" s="11" customFormat="1" x14ac:dyDescent="0.3">
      <c r="B554" s="194"/>
      <c r="C554" s="195"/>
      <c r="D554" s="196" t="s">
        <v>169</v>
      </c>
      <c r="E554" s="197" t="s">
        <v>19</v>
      </c>
      <c r="F554" s="198" t="s">
        <v>754</v>
      </c>
      <c r="G554" s="195"/>
      <c r="H554" s="199" t="s">
        <v>19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169</v>
      </c>
      <c r="AU554" s="205" t="s">
        <v>81</v>
      </c>
      <c r="AV554" s="11" t="s">
        <v>78</v>
      </c>
      <c r="AW554" s="11" t="s">
        <v>35</v>
      </c>
      <c r="AX554" s="11" t="s">
        <v>71</v>
      </c>
      <c r="AY554" s="205" t="s">
        <v>160</v>
      </c>
    </row>
    <row r="555" spans="2:65" s="11" customFormat="1" x14ac:dyDescent="0.3">
      <c r="B555" s="194"/>
      <c r="C555" s="195"/>
      <c r="D555" s="196" t="s">
        <v>169</v>
      </c>
      <c r="E555" s="197" t="s">
        <v>19</v>
      </c>
      <c r="F555" s="198" t="s">
        <v>822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169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160</v>
      </c>
    </row>
    <row r="556" spans="2:65" s="12" customFormat="1" x14ac:dyDescent="0.3">
      <c r="B556" s="206"/>
      <c r="C556" s="207"/>
      <c r="D556" s="196" t="s">
        <v>169</v>
      </c>
      <c r="E556" s="208" t="s">
        <v>19</v>
      </c>
      <c r="F556" s="209" t="s">
        <v>337</v>
      </c>
      <c r="G556" s="207"/>
      <c r="H556" s="210">
        <v>9.375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3" customFormat="1" x14ac:dyDescent="0.3">
      <c r="B557" s="217"/>
      <c r="C557" s="218"/>
      <c r="D557" s="196" t="s">
        <v>169</v>
      </c>
      <c r="E557" s="240" t="s">
        <v>19</v>
      </c>
      <c r="F557" s="241" t="s">
        <v>182</v>
      </c>
      <c r="G557" s="218"/>
      <c r="H557" s="242">
        <v>9.375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169</v>
      </c>
      <c r="AU557" s="228" t="s">
        <v>81</v>
      </c>
      <c r="AV557" s="13" t="s">
        <v>167</v>
      </c>
      <c r="AW557" s="13" t="s">
        <v>35</v>
      </c>
      <c r="AX557" s="13" t="s">
        <v>78</v>
      </c>
      <c r="AY557" s="228" t="s">
        <v>160</v>
      </c>
    </row>
    <row r="558" spans="2:65" s="10" customFormat="1" ht="29.85" customHeight="1" x14ac:dyDescent="0.3">
      <c r="B558" s="165"/>
      <c r="C558" s="166"/>
      <c r="D558" s="179" t="s">
        <v>70</v>
      </c>
      <c r="E558" s="180" t="s">
        <v>235</v>
      </c>
      <c r="F558" s="180" t="s">
        <v>823</v>
      </c>
      <c r="G558" s="166"/>
      <c r="H558" s="166"/>
      <c r="I558" s="169"/>
      <c r="J558" s="181">
        <f>BK558</f>
        <v>0</v>
      </c>
      <c r="K558" s="166"/>
      <c r="L558" s="171"/>
      <c r="M558" s="172"/>
      <c r="N558" s="173"/>
      <c r="O558" s="173"/>
      <c r="P558" s="174">
        <f>SUM(P559:P601)</f>
        <v>0</v>
      </c>
      <c r="Q558" s="173"/>
      <c r="R558" s="174">
        <f>SUM(R559:R601)</f>
        <v>9.1698631810000002</v>
      </c>
      <c r="S558" s="173"/>
      <c r="T558" s="175">
        <f>SUM(T559:T601)</f>
        <v>0.9</v>
      </c>
      <c r="AR558" s="176" t="s">
        <v>78</v>
      </c>
      <c r="AT558" s="177" t="s">
        <v>70</v>
      </c>
      <c r="AU558" s="177" t="s">
        <v>78</v>
      </c>
      <c r="AY558" s="176" t="s">
        <v>160</v>
      </c>
      <c r="BK558" s="178">
        <f>SUM(BK559:BK601)</f>
        <v>0</v>
      </c>
    </row>
    <row r="559" spans="2:65" s="1" customFormat="1" ht="31.5" customHeight="1" x14ac:dyDescent="0.3">
      <c r="B559" s="35"/>
      <c r="C559" s="182" t="s">
        <v>824</v>
      </c>
      <c r="D559" s="182" t="s">
        <v>162</v>
      </c>
      <c r="E559" s="183" t="s">
        <v>825</v>
      </c>
      <c r="F559" s="184" t="s">
        <v>826</v>
      </c>
      <c r="G559" s="185" t="s">
        <v>189</v>
      </c>
      <c r="H559" s="186">
        <v>3.5</v>
      </c>
      <c r="I559" s="187"/>
      <c r="J559" s="188">
        <f>ROUND(I559*H559,2)</f>
        <v>0</v>
      </c>
      <c r="K559" s="184" t="s">
        <v>166</v>
      </c>
      <c r="L559" s="55"/>
      <c r="M559" s="189" t="s">
        <v>19</v>
      </c>
      <c r="N559" s="190" t="s">
        <v>42</v>
      </c>
      <c r="O559" s="36"/>
      <c r="P559" s="191">
        <f>O559*H559</f>
        <v>0</v>
      </c>
      <c r="Q559" s="191">
        <v>1.2500000000000001E-6</v>
      </c>
      <c r="R559" s="191">
        <f>Q559*H559</f>
        <v>4.3750000000000005E-6</v>
      </c>
      <c r="S559" s="191">
        <v>0</v>
      </c>
      <c r="T559" s="192">
        <f>S559*H559</f>
        <v>0</v>
      </c>
      <c r="AR559" s="18" t="s">
        <v>167</v>
      </c>
      <c r="AT559" s="18" t="s">
        <v>162</v>
      </c>
      <c r="AU559" s="18" t="s">
        <v>81</v>
      </c>
      <c r="AY559" s="18" t="s">
        <v>160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78</v>
      </c>
      <c r="BK559" s="193">
        <f>ROUND(I559*H559,2)</f>
        <v>0</v>
      </c>
      <c r="BL559" s="18" t="s">
        <v>167</v>
      </c>
      <c r="BM559" s="18" t="s">
        <v>827</v>
      </c>
    </row>
    <row r="560" spans="2:65" s="12" customFormat="1" x14ac:dyDescent="0.3">
      <c r="B560" s="206"/>
      <c r="C560" s="207"/>
      <c r="D560" s="196" t="s">
        <v>169</v>
      </c>
      <c r="E560" s="208" t="s">
        <v>19</v>
      </c>
      <c r="F560" s="209" t="s">
        <v>828</v>
      </c>
      <c r="G560" s="207"/>
      <c r="H560" s="210">
        <v>1.5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169</v>
      </c>
      <c r="AU560" s="216" t="s">
        <v>81</v>
      </c>
      <c r="AV560" s="12" t="s">
        <v>81</v>
      </c>
      <c r="AW560" s="12" t="s">
        <v>35</v>
      </c>
      <c r="AX560" s="12" t="s">
        <v>71</v>
      </c>
      <c r="AY560" s="216" t="s">
        <v>160</v>
      </c>
    </row>
    <row r="561" spans="2:65" s="12" customFormat="1" x14ac:dyDescent="0.3">
      <c r="B561" s="206"/>
      <c r="C561" s="207"/>
      <c r="D561" s="196" t="s">
        <v>169</v>
      </c>
      <c r="E561" s="208" t="s">
        <v>19</v>
      </c>
      <c r="F561" s="209" t="s">
        <v>829</v>
      </c>
      <c r="G561" s="207"/>
      <c r="H561" s="210">
        <v>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x14ac:dyDescent="0.3">
      <c r="B562" s="217"/>
      <c r="C562" s="218"/>
      <c r="D562" s="219" t="s">
        <v>169</v>
      </c>
      <c r="E562" s="220" t="s">
        <v>19</v>
      </c>
      <c r="F562" s="221" t="s">
        <v>182</v>
      </c>
      <c r="G562" s="218"/>
      <c r="H562" s="222">
        <v>3.5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" customFormat="1" ht="22.5" customHeight="1" x14ac:dyDescent="0.3">
      <c r="B563" s="35"/>
      <c r="C563" s="247" t="s">
        <v>830</v>
      </c>
      <c r="D563" s="247" t="s">
        <v>548</v>
      </c>
      <c r="E563" s="248" t="s">
        <v>831</v>
      </c>
      <c r="F563" s="249" t="s">
        <v>832</v>
      </c>
      <c r="G563" s="250" t="s">
        <v>165</v>
      </c>
      <c r="H563" s="251">
        <v>7.1050000000000004</v>
      </c>
      <c r="I563" s="252"/>
      <c r="J563" s="253">
        <f>ROUND(I563*H563,2)</f>
        <v>0</v>
      </c>
      <c r="K563" s="249" t="s">
        <v>166</v>
      </c>
      <c r="L563" s="254"/>
      <c r="M563" s="255" t="s">
        <v>19</v>
      </c>
      <c r="N563" s="256" t="s">
        <v>42</v>
      </c>
      <c r="O563" s="36"/>
      <c r="P563" s="191">
        <f>O563*H563</f>
        <v>0</v>
      </c>
      <c r="Q563" s="191">
        <v>1.6000000000000001E-3</v>
      </c>
      <c r="R563" s="191">
        <f>Q563*H563</f>
        <v>1.1368000000000001E-2</v>
      </c>
      <c r="S563" s="191">
        <v>0</v>
      </c>
      <c r="T563" s="192">
        <f>S563*H563</f>
        <v>0</v>
      </c>
      <c r="AR563" s="18" t="s">
        <v>235</v>
      </c>
      <c r="AT563" s="18" t="s">
        <v>548</v>
      </c>
      <c r="AU563" s="18" t="s">
        <v>81</v>
      </c>
      <c r="AY563" s="18" t="s">
        <v>160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167</v>
      </c>
      <c r="BM563" s="18" t="s">
        <v>833</v>
      </c>
    </row>
    <row r="564" spans="2:65" s="1" customFormat="1" ht="31.5" customHeight="1" x14ac:dyDescent="0.3">
      <c r="B564" s="35"/>
      <c r="C564" s="182" t="s">
        <v>834</v>
      </c>
      <c r="D564" s="182" t="s">
        <v>162</v>
      </c>
      <c r="E564" s="183" t="s">
        <v>835</v>
      </c>
      <c r="F564" s="184" t="s">
        <v>836</v>
      </c>
      <c r="G564" s="185" t="s">
        <v>189</v>
      </c>
      <c r="H564" s="186">
        <v>42.74</v>
      </c>
      <c r="I564" s="187"/>
      <c r="J564" s="188">
        <f>ROUND(I564*H564,2)</f>
        <v>0</v>
      </c>
      <c r="K564" s="184" t="s">
        <v>166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1.9E-6</v>
      </c>
      <c r="R564" s="191">
        <f>Q564*H564</f>
        <v>8.1206000000000008E-5</v>
      </c>
      <c r="S564" s="191">
        <v>0</v>
      </c>
      <c r="T564" s="192">
        <f>S564*H564</f>
        <v>0</v>
      </c>
      <c r="AR564" s="18" t="s">
        <v>167</v>
      </c>
      <c r="AT564" s="18" t="s">
        <v>162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837</v>
      </c>
    </row>
    <row r="565" spans="2:65" s="11" customFormat="1" x14ac:dyDescent="0.3">
      <c r="B565" s="194"/>
      <c r="C565" s="195"/>
      <c r="D565" s="196" t="s">
        <v>169</v>
      </c>
      <c r="E565" s="197" t="s">
        <v>19</v>
      </c>
      <c r="F565" s="198" t="s">
        <v>450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x14ac:dyDescent="0.3">
      <c r="B566" s="206"/>
      <c r="C566" s="207"/>
      <c r="D566" s="196" t="s">
        <v>169</v>
      </c>
      <c r="E566" s="208" t="s">
        <v>19</v>
      </c>
      <c r="F566" s="209" t="s">
        <v>838</v>
      </c>
      <c r="G566" s="207"/>
      <c r="H566" s="210">
        <v>14.02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2" customFormat="1" x14ac:dyDescent="0.3">
      <c r="B567" s="206"/>
      <c r="C567" s="207"/>
      <c r="D567" s="196" t="s">
        <v>169</v>
      </c>
      <c r="E567" s="208" t="s">
        <v>19</v>
      </c>
      <c r="F567" s="209" t="s">
        <v>839</v>
      </c>
      <c r="G567" s="207"/>
      <c r="H567" s="210">
        <v>15.4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x14ac:dyDescent="0.3">
      <c r="B568" s="206"/>
      <c r="C568" s="207"/>
      <c r="D568" s="196" t="s">
        <v>169</v>
      </c>
      <c r="E568" s="208" t="s">
        <v>19</v>
      </c>
      <c r="F568" s="209" t="s">
        <v>840</v>
      </c>
      <c r="G568" s="207"/>
      <c r="H568" s="210">
        <v>8.64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2" customFormat="1" x14ac:dyDescent="0.3">
      <c r="B569" s="206"/>
      <c r="C569" s="207"/>
      <c r="D569" s="196" t="s">
        <v>169</v>
      </c>
      <c r="E569" s="208" t="s">
        <v>19</v>
      </c>
      <c r="F569" s="209" t="s">
        <v>841</v>
      </c>
      <c r="G569" s="207"/>
      <c r="H569" s="210">
        <v>2.57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2" customFormat="1" x14ac:dyDescent="0.3">
      <c r="B570" s="206"/>
      <c r="C570" s="207"/>
      <c r="D570" s="196" t="s">
        <v>169</v>
      </c>
      <c r="E570" s="208" t="s">
        <v>19</v>
      </c>
      <c r="F570" s="209" t="s">
        <v>842</v>
      </c>
      <c r="G570" s="207"/>
      <c r="H570" s="210">
        <v>2.11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3" customFormat="1" x14ac:dyDescent="0.3">
      <c r="B571" s="217"/>
      <c r="C571" s="218"/>
      <c r="D571" s="219" t="s">
        <v>169</v>
      </c>
      <c r="E571" s="220" t="s">
        <v>19</v>
      </c>
      <c r="F571" s="221" t="s">
        <v>182</v>
      </c>
      <c r="G571" s="218"/>
      <c r="H571" s="222">
        <v>42.74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169</v>
      </c>
      <c r="AU571" s="228" t="s">
        <v>81</v>
      </c>
      <c r="AV571" s="13" t="s">
        <v>167</v>
      </c>
      <c r="AW571" s="13" t="s">
        <v>35</v>
      </c>
      <c r="AX571" s="13" t="s">
        <v>78</v>
      </c>
      <c r="AY571" s="228" t="s">
        <v>160</v>
      </c>
    </row>
    <row r="572" spans="2:65" s="1" customFormat="1" ht="22.5" customHeight="1" x14ac:dyDescent="0.3">
      <c r="B572" s="35"/>
      <c r="C572" s="247" t="s">
        <v>843</v>
      </c>
      <c r="D572" s="247" t="s">
        <v>548</v>
      </c>
      <c r="E572" s="248" t="s">
        <v>844</v>
      </c>
      <c r="F572" s="249" t="s">
        <v>845</v>
      </c>
      <c r="G572" s="250" t="s">
        <v>165</v>
      </c>
      <c r="H572" s="251">
        <v>2.0299999999999998</v>
      </c>
      <c r="I572" s="252"/>
      <c r="J572" s="253">
        <f t="shared" ref="J572:J601" si="10">ROUND(I572*H572,2)</f>
        <v>0</v>
      </c>
      <c r="K572" s="249" t="s">
        <v>166</v>
      </c>
      <c r="L572" s="254"/>
      <c r="M572" s="255" t="s">
        <v>19</v>
      </c>
      <c r="N572" s="256" t="s">
        <v>42</v>
      </c>
      <c r="O572" s="36"/>
      <c r="P572" s="191">
        <f t="shared" ref="P572:P601" si="11">O572*H572</f>
        <v>0</v>
      </c>
      <c r="Q572" s="191">
        <v>2.5999999999999999E-3</v>
      </c>
      <c r="R572" s="191">
        <f t="shared" ref="R572:R601" si="12">Q572*H572</f>
        <v>5.2779999999999988E-3</v>
      </c>
      <c r="S572" s="191">
        <v>0</v>
      </c>
      <c r="T572" s="192">
        <f t="shared" ref="T572:T601" si="13">S572*H572</f>
        <v>0</v>
      </c>
      <c r="AR572" s="18" t="s">
        <v>235</v>
      </c>
      <c r="AT572" s="18" t="s">
        <v>548</v>
      </c>
      <c r="AU572" s="18" t="s">
        <v>81</v>
      </c>
      <c r="AY572" s="18" t="s">
        <v>160</v>
      </c>
      <c r="BE572" s="193">
        <f t="shared" ref="BE572:BE601" si="14">IF(N572="základní",J572,0)</f>
        <v>0</v>
      </c>
      <c r="BF572" s="193">
        <f t="shared" ref="BF572:BF601" si="15">IF(N572="snížená",J572,0)</f>
        <v>0</v>
      </c>
      <c r="BG572" s="193">
        <f t="shared" ref="BG572:BG601" si="16">IF(N572="zákl. přenesená",J572,0)</f>
        <v>0</v>
      </c>
      <c r="BH572" s="193">
        <f t="shared" ref="BH572:BH601" si="17">IF(N572="sníž. přenesená",J572,0)</f>
        <v>0</v>
      </c>
      <c r="BI572" s="193">
        <f t="shared" ref="BI572:BI601" si="18">IF(N572="nulová",J572,0)</f>
        <v>0</v>
      </c>
      <c r="BJ572" s="18" t="s">
        <v>78</v>
      </c>
      <c r="BK572" s="193">
        <f t="shared" ref="BK572:BK601" si="19">ROUND(I572*H572,2)</f>
        <v>0</v>
      </c>
      <c r="BL572" s="18" t="s">
        <v>167</v>
      </c>
      <c r="BM572" s="18" t="s">
        <v>846</v>
      </c>
    </row>
    <row r="573" spans="2:65" s="1" customFormat="1" ht="22.5" customHeight="1" x14ac:dyDescent="0.3">
      <c r="B573" s="35"/>
      <c r="C573" s="247" t="s">
        <v>847</v>
      </c>
      <c r="D573" s="247" t="s">
        <v>548</v>
      </c>
      <c r="E573" s="248" t="s">
        <v>848</v>
      </c>
      <c r="F573" s="249" t="s">
        <v>849</v>
      </c>
      <c r="G573" s="250" t="s">
        <v>165</v>
      </c>
      <c r="H573" s="251">
        <v>3.0449999999999999</v>
      </c>
      <c r="I573" s="252"/>
      <c r="J573" s="253">
        <f t="shared" si="10"/>
        <v>0</v>
      </c>
      <c r="K573" s="249" t="s">
        <v>166</v>
      </c>
      <c r="L573" s="254"/>
      <c r="M573" s="255" t="s">
        <v>19</v>
      </c>
      <c r="N573" s="256" t="s">
        <v>42</v>
      </c>
      <c r="O573" s="36"/>
      <c r="P573" s="191">
        <f t="shared" si="11"/>
        <v>0</v>
      </c>
      <c r="Q573" s="191">
        <v>4.6899999999999997E-3</v>
      </c>
      <c r="R573" s="191">
        <f t="shared" si="12"/>
        <v>1.4281049999999998E-2</v>
      </c>
      <c r="S573" s="191">
        <v>0</v>
      </c>
      <c r="T573" s="192">
        <f t="shared" si="13"/>
        <v>0</v>
      </c>
      <c r="AR573" s="18" t="s">
        <v>235</v>
      </c>
      <c r="AT573" s="18" t="s">
        <v>548</v>
      </c>
      <c r="AU573" s="18" t="s">
        <v>81</v>
      </c>
      <c r="AY573" s="18" t="s">
        <v>160</v>
      </c>
      <c r="BE573" s="193">
        <f t="shared" si="14"/>
        <v>0</v>
      </c>
      <c r="BF573" s="193">
        <f t="shared" si="15"/>
        <v>0</v>
      </c>
      <c r="BG573" s="193">
        <f t="shared" si="16"/>
        <v>0</v>
      </c>
      <c r="BH573" s="193">
        <f t="shared" si="17"/>
        <v>0</v>
      </c>
      <c r="BI573" s="193">
        <f t="shared" si="18"/>
        <v>0</v>
      </c>
      <c r="BJ573" s="18" t="s">
        <v>78</v>
      </c>
      <c r="BK573" s="193">
        <f t="shared" si="19"/>
        <v>0</v>
      </c>
      <c r="BL573" s="18" t="s">
        <v>167</v>
      </c>
      <c r="BM573" s="18" t="s">
        <v>850</v>
      </c>
    </row>
    <row r="574" spans="2:65" s="1" customFormat="1" ht="22.5" customHeight="1" x14ac:dyDescent="0.3">
      <c r="B574" s="35"/>
      <c r="C574" s="247" t="s">
        <v>851</v>
      </c>
      <c r="D574" s="247" t="s">
        <v>548</v>
      </c>
      <c r="E574" s="248" t="s">
        <v>852</v>
      </c>
      <c r="F574" s="249" t="s">
        <v>853</v>
      </c>
      <c r="G574" s="250" t="s">
        <v>165</v>
      </c>
      <c r="H574" s="251">
        <v>4.0599999999999996</v>
      </c>
      <c r="I574" s="252"/>
      <c r="J574" s="253">
        <f t="shared" si="10"/>
        <v>0</v>
      </c>
      <c r="K574" s="249" t="s">
        <v>166</v>
      </c>
      <c r="L574" s="254"/>
      <c r="M574" s="255" t="s">
        <v>19</v>
      </c>
      <c r="N574" s="256" t="s">
        <v>42</v>
      </c>
      <c r="O574" s="36"/>
      <c r="P574" s="191">
        <f t="shared" si="11"/>
        <v>0</v>
      </c>
      <c r="Q574" s="191">
        <v>8.8500000000000002E-3</v>
      </c>
      <c r="R574" s="191">
        <f t="shared" si="12"/>
        <v>3.5930999999999998E-2</v>
      </c>
      <c r="S574" s="191">
        <v>0</v>
      </c>
      <c r="T574" s="192">
        <f t="shared" si="13"/>
        <v>0</v>
      </c>
      <c r="AR574" s="18" t="s">
        <v>235</v>
      </c>
      <c r="AT574" s="18" t="s">
        <v>548</v>
      </c>
      <c r="AU574" s="18" t="s">
        <v>81</v>
      </c>
      <c r="AY574" s="18" t="s">
        <v>160</v>
      </c>
      <c r="BE574" s="193">
        <f t="shared" si="14"/>
        <v>0</v>
      </c>
      <c r="BF574" s="193">
        <f t="shared" si="15"/>
        <v>0</v>
      </c>
      <c r="BG574" s="193">
        <f t="shared" si="16"/>
        <v>0</v>
      </c>
      <c r="BH574" s="193">
        <f t="shared" si="17"/>
        <v>0</v>
      </c>
      <c r="BI574" s="193">
        <f t="shared" si="18"/>
        <v>0</v>
      </c>
      <c r="BJ574" s="18" t="s">
        <v>78</v>
      </c>
      <c r="BK574" s="193">
        <f t="shared" si="19"/>
        <v>0</v>
      </c>
      <c r="BL574" s="18" t="s">
        <v>167</v>
      </c>
      <c r="BM574" s="18" t="s">
        <v>854</v>
      </c>
    </row>
    <row r="575" spans="2:65" s="1" customFormat="1" ht="22.5" customHeight="1" x14ac:dyDescent="0.3">
      <c r="B575" s="35"/>
      <c r="C575" s="247" t="s">
        <v>855</v>
      </c>
      <c r="D575" s="247" t="s">
        <v>548</v>
      </c>
      <c r="E575" s="248" t="s">
        <v>856</v>
      </c>
      <c r="F575" s="249" t="s">
        <v>857</v>
      </c>
      <c r="G575" s="250" t="s">
        <v>165</v>
      </c>
      <c r="H575" s="251">
        <v>1.0149999999999999</v>
      </c>
      <c r="I575" s="252"/>
      <c r="J575" s="253">
        <f t="shared" si="10"/>
        <v>0</v>
      </c>
      <c r="K575" s="249" t="s">
        <v>166</v>
      </c>
      <c r="L575" s="254"/>
      <c r="M575" s="255" t="s">
        <v>19</v>
      </c>
      <c r="N575" s="256" t="s">
        <v>42</v>
      </c>
      <c r="O575" s="36"/>
      <c r="P575" s="191">
        <f t="shared" si="11"/>
        <v>0</v>
      </c>
      <c r="Q575" s="191">
        <v>1.281E-2</v>
      </c>
      <c r="R575" s="191">
        <f t="shared" si="12"/>
        <v>1.3002149999999999E-2</v>
      </c>
      <c r="S575" s="191">
        <v>0</v>
      </c>
      <c r="T575" s="192">
        <f t="shared" si="13"/>
        <v>0</v>
      </c>
      <c r="AR575" s="18" t="s">
        <v>235</v>
      </c>
      <c r="AT575" s="18" t="s">
        <v>548</v>
      </c>
      <c r="AU575" s="18" t="s">
        <v>81</v>
      </c>
      <c r="AY575" s="18" t="s">
        <v>160</v>
      </c>
      <c r="BE575" s="193">
        <f t="shared" si="14"/>
        <v>0</v>
      </c>
      <c r="BF575" s="193">
        <f t="shared" si="15"/>
        <v>0</v>
      </c>
      <c r="BG575" s="193">
        <f t="shared" si="16"/>
        <v>0</v>
      </c>
      <c r="BH575" s="193">
        <f t="shared" si="17"/>
        <v>0</v>
      </c>
      <c r="BI575" s="193">
        <f t="shared" si="18"/>
        <v>0</v>
      </c>
      <c r="BJ575" s="18" t="s">
        <v>78</v>
      </c>
      <c r="BK575" s="193">
        <f t="shared" si="19"/>
        <v>0</v>
      </c>
      <c r="BL575" s="18" t="s">
        <v>167</v>
      </c>
      <c r="BM575" s="18" t="s">
        <v>858</v>
      </c>
    </row>
    <row r="576" spans="2:65" s="1" customFormat="1" ht="22.5" customHeight="1" x14ac:dyDescent="0.3">
      <c r="B576" s="35"/>
      <c r="C576" s="247" t="s">
        <v>859</v>
      </c>
      <c r="D576" s="247" t="s">
        <v>548</v>
      </c>
      <c r="E576" s="248" t="s">
        <v>860</v>
      </c>
      <c r="F576" s="249" t="s">
        <v>861</v>
      </c>
      <c r="G576" s="250" t="s">
        <v>165</v>
      </c>
      <c r="H576" s="251">
        <v>6.09</v>
      </c>
      <c r="I576" s="252"/>
      <c r="J576" s="253">
        <f t="shared" si="10"/>
        <v>0</v>
      </c>
      <c r="K576" s="249" t="s">
        <v>166</v>
      </c>
      <c r="L576" s="254"/>
      <c r="M576" s="255" t="s">
        <v>19</v>
      </c>
      <c r="N576" s="256" t="s">
        <v>42</v>
      </c>
      <c r="O576" s="36"/>
      <c r="P576" s="191">
        <f t="shared" si="11"/>
        <v>0</v>
      </c>
      <c r="Q576" s="191">
        <v>2.1340000000000001E-2</v>
      </c>
      <c r="R576" s="191">
        <f t="shared" si="12"/>
        <v>0.12996060000000001</v>
      </c>
      <c r="S576" s="191">
        <v>0</v>
      </c>
      <c r="T576" s="192">
        <f t="shared" si="13"/>
        <v>0</v>
      </c>
      <c r="AR576" s="18" t="s">
        <v>235</v>
      </c>
      <c r="AT576" s="18" t="s">
        <v>548</v>
      </c>
      <c r="AU576" s="18" t="s">
        <v>81</v>
      </c>
      <c r="AY576" s="18" t="s">
        <v>160</v>
      </c>
      <c r="BE576" s="193">
        <f t="shared" si="14"/>
        <v>0</v>
      </c>
      <c r="BF576" s="193">
        <f t="shared" si="15"/>
        <v>0</v>
      </c>
      <c r="BG576" s="193">
        <f t="shared" si="16"/>
        <v>0</v>
      </c>
      <c r="BH576" s="193">
        <f t="shared" si="17"/>
        <v>0</v>
      </c>
      <c r="BI576" s="193">
        <f t="shared" si="18"/>
        <v>0</v>
      </c>
      <c r="BJ576" s="18" t="s">
        <v>78</v>
      </c>
      <c r="BK576" s="193">
        <f t="shared" si="19"/>
        <v>0</v>
      </c>
      <c r="BL576" s="18" t="s">
        <v>167</v>
      </c>
      <c r="BM576" s="18" t="s">
        <v>862</v>
      </c>
    </row>
    <row r="577" spans="2:65" s="1" customFormat="1" ht="31.5" customHeight="1" x14ac:dyDescent="0.3">
      <c r="B577" s="35"/>
      <c r="C577" s="182" t="s">
        <v>863</v>
      </c>
      <c r="D577" s="182" t="s">
        <v>162</v>
      </c>
      <c r="E577" s="183" t="s">
        <v>864</v>
      </c>
      <c r="F577" s="184" t="s">
        <v>865</v>
      </c>
      <c r="G577" s="185" t="s">
        <v>165</v>
      </c>
      <c r="H577" s="186">
        <v>7</v>
      </c>
      <c r="I577" s="187"/>
      <c r="J577" s="188">
        <f t="shared" si="10"/>
        <v>0</v>
      </c>
      <c r="K577" s="184" t="s">
        <v>166</v>
      </c>
      <c r="L577" s="55"/>
      <c r="M577" s="189" t="s">
        <v>19</v>
      </c>
      <c r="N577" s="190" t="s">
        <v>42</v>
      </c>
      <c r="O577" s="36"/>
      <c r="P577" s="191">
        <f t="shared" si="11"/>
        <v>0</v>
      </c>
      <c r="Q577" s="191">
        <v>3.7500000000000001E-6</v>
      </c>
      <c r="R577" s="191">
        <f t="shared" si="12"/>
        <v>2.6250000000000001E-5</v>
      </c>
      <c r="S577" s="191">
        <v>0</v>
      </c>
      <c r="T577" s="192">
        <f t="shared" si="13"/>
        <v>0</v>
      </c>
      <c r="AR577" s="18" t="s">
        <v>167</v>
      </c>
      <c r="AT577" s="18" t="s">
        <v>162</v>
      </c>
      <c r="AU577" s="18" t="s">
        <v>81</v>
      </c>
      <c r="AY577" s="18" t="s">
        <v>160</v>
      </c>
      <c r="BE577" s="193">
        <f t="shared" si="14"/>
        <v>0</v>
      </c>
      <c r="BF577" s="193">
        <f t="shared" si="15"/>
        <v>0</v>
      </c>
      <c r="BG577" s="193">
        <f t="shared" si="16"/>
        <v>0</v>
      </c>
      <c r="BH577" s="193">
        <f t="shared" si="17"/>
        <v>0</v>
      </c>
      <c r="BI577" s="193">
        <f t="shared" si="18"/>
        <v>0</v>
      </c>
      <c r="BJ577" s="18" t="s">
        <v>78</v>
      </c>
      <c r="BK577" s="193">
        <f t="shared" si="19"/>
        <v>0</v>
      </c>
      <c r="BL577" s="18" t="s">
        <v>167</v>
      </c>
      <c r="BM577" s="18" t="s">
        <v>866</v>
      </c>
    </row>
    <row r="578" spans="2:65" s="1" customFormat="1" ht="22.5" customHeight="1" x14ac:dyDescent="0.3">
      <c r="B578" s="35"/>
      <c r="C578" s="247" t="s">
        <v>867</v>
      </c>
      <c r="D578" s="247" t="s">
        <v>548</v>
      </c>
      <c r="E578" s="248" t="s">
        <v>868</v>
      </c>
      <c r="F578" s="249" t="s">
        <v>869</v>
      </c>
      <c r="G578" s="250" t="s">
        <v>165</v>
      </c>
      <c r="H578" s="251">
        <v>7.1050000000000004</v>
      </c>
      <c r="I578" s="252"/>
      <c r="J578" s="253">
        <f t="shared" si="10"/>
        <v>0</v>
      </c>
      <c r="K578" s="249" t="s">
        <v>166</v>
      </c>
      <c r="L578" s="254"/>
      <c r="M578" s="255" t="s">
        <v>19</v>
      </c>
      <c r="N578" s="256" t="s">
        <v>42</v>
      </c>
      <c r="O578" s="36"/>
      <c r="P578" s="191">
        <f t="shared" si="11"/>
        <v>0</v>
      </c>
      <c r="Q578" s="191">
        <v>4.8000000000000001E-4</v>
      </c>
      <c r="R578" s="191">
        <f t="shared" si="12"/>
        <v>3.4104000000000005E-3</v>
      </c>
      <c r="S578" s="191">
        <v>0</v>
      </c>
      <c r="T578" s="192">
        <f t="shared" si="13"/>
        <v>0</v>
      </c>
      <c r="AR578" s="18" t="s">
        <v>235</v>
      </c>
      <c r="AT578" s="18" t="s">
        <v>548</v>
      </c>
      <c r="AU578" s="18" t="s">
        <v>81</v>
      </c>
      <c r="AY578" s="18" t="s">
        <v>160</v>
      </c>
      <c r="BE578" s="193">
        <f t="shared" si="14"/>
        <v>0</v>
      </c>
      <c r="BF578" s="193">
        <f t="shared" si="15"/>
        <v>0</v>
      </c>
      <c r="BG578" s="193">
        <f t="shared" si="16"/>
        <v>0</v>
      </c>
      <c r="BH578" s="193">
        <f t="shared" si="17"/>
        <v>0</v>
      </c>
      <c r="BI578" s="193">
        <f t="shared" si="18"/>
        <v>0</v>
      </c>
      <c r="BJ578" s="18" t="s">
        <v>78</v>
      </c>
      <c r="BK578" s="193">
        <f t="shared" si="19"/>
        <v>0</v>
      </c>
      <c r="BL578" s="18" t="s">
        <v>167</v>
      </c>
      <c r="BM578" s="18" t="s">
        <v>870</v>
      </c>
    </row>
    <row r="579" spans="2:65" s="1" customFormat="1" ht="31.5" customHeight="1" x14ac:dyDescent="0.3">
      <c r="B579" s="35"/>
      <c r="C579" s="182" t="s">
        <v>871</v>
      </c>
      <c r="D579" s="182" t="s">
        <v>162</v>
      </c>
      <c r="E579" s="183" t="s">
        <v>872</v>
      </c>
      <c r="F579" s="184" t="s">
        <v>873</v>
      </c>
      <c r="G579" s="185" t="s">
        <v>165</v>
      </c>
      <c r="H579" s="186">
        <v>14</v>
      </c>
      <c r="I579" s="187"/>
      <c r="J579" s="188">
        <f t="shared" si="10"/>
        <v>0</v>
      </c>
      <c r="K579" s="184" t="s">
        <v>166</v>
      </c>
      <c r="L579" s="55"/>
      <c r="M579" s="189" t="s">
        <v>19</v>
      </c>
      <c r="N579" s="190" t="s">
        <v>42</v>
      </c>
      <c r="O579" s="36"/>
      <c r="P579" s="191">
        <f t="shared" si="11"/>
        <v>0</v>
      </c>
      <c r="Q579" s="191">
        <v>5.75E-6</v>
      </c>
      <c r="R579" s="191">
        <f t="shared" si="12"/>
        <v>8.0500000000000005E-5</v>
      </c>
      <c r="S579" s="191">
        <v>0</v>
      </c>
      <c r="T579" s="192">
        <f t="shared" si="13"/>
        <v>0</v>
      </c>
      <c r="AR579" s="18" t="s">
        <v>167</v>
      </c>
      <c r="AT579" s="18" t="s">
        <v>162</v>
      </c>
      <c r="AU579" s="18" t="s">
        <v>81</v>
      </c>
      <c r="AY579" s="18" t="s">
        <v>160</v>
      </c>
      <c r="BE579" s="193">
        <f t="shared" si="14"/>
        <v>0</v>
      </c>
      <c r="BF579" s="193">
        <f t="shared" si="15"/>
        <v>0</v>
      </c>
      <c r="BG579" s="193">
        <f t="shared" si="16"/>
        <v>0</v>
      </c>
      <c r="BH579" s="193">
        <f t="shared" si="17"/>
        <v>0</v>
      </c>
      <c r="BI579" s="193">
        <f t="shared" si="18"/>
        <v>0</v>
      </c>
      <c r="BJ579" s="18" t="s">
        <v>78</v>
      </c>
      <c r="BK579" s="193">
        <f t="shared" si="19"/>
        <v>0</v>
      </c>
      <c r="BL579" s="18" t="s">
        <v>167</v>
      </c>
      <c r="BM579" s="18" t="s">
        <v>874</v>
      </c>
    </row>
    <row r="580" spans="2:65" s="1" customFormat="1" ht="22.5" customHeight="1" x14ac:dyDescent="0.3">
      <c r="B580" s="35"/>
      <c r="C580" s="247" t="s">
        <v>875</v>
      </c>
      <c r="D580" s="247" t="s">
        <v>548</v>
      </c>
      <c r="E580" s="248" t="s">
        <v>876</v>
      </c>
      <c r="F580" s="249" t="s">
        <v>877</v>
      </c>
      <c r="G580" s="250" t="s">
        <v>165</v>
      </c>
      <c r="H580" s="251">
        <v>5.0750000000000002</v>
      </c>
      <c r="I580" s="252"/>
      <c r="J580" s="253">
        <f t="shared" si="10"/>
        <v>0</v>
      </c>
      <c r="K580" s="249" t="s">
        <v>166</v>
      </c>
      <c r="L580" s="254"/>
      <c r="M580" s="255" t="s">
        <v>19</v>
      </c>
      <c r="N580" s="256" t="s">
        <v>42</v>
      </c>
      <c r="O580" s="36"/>
      <c r="P580" s="191">
        <f t="shared" si="11"/>
        <v>0</v>
      </c>
      <c r="Q580" s="191">
        <v>1.1000000000000001E-3</v>
      </c>
      <c r="R580" s="191">
        <f t="shared" si="12"/>
        <v>5.5825000000000007E-3</v>
      </c>
      <c r="S580" s="191">
        <v>0</v>
      </c>
      <c r="T580" s="192">
        <f t="shared" si="13"/>
        <v>0</v>
      </c>
      <c r="AR580" s="18" t="s">
        <v>235</v>
      </c>
      <c r="AT580" s="18" t="s">
        <v>548</v>
      </c>
      <c r="AU580" s="18" t="s">
        <v>81</v>
      </c>
      <c r="AY580" s="18" t="s">
        <v>160</v>
      </c>
      <c r="BE580" s="193">
        <f t="shared" si="14"/>
        <v>0</v>
      </c>
      <c r="BF580" s="193">
        <f t="shared" si="15"/>
        <v>0</v>
      </c>
      <c r="BG580" s="193">
        <f t="shared" si="16"/>
        <v>0</v>
      </c>
      <c r="BH580" s="193">
        <f t="shared" si="17"/>
        <v>0</v>
      </c>
      <c r="BI580" s="193">
        <f t="shared" si="18"/>
        <v>0</v>
      </c>
      <c r="BJ580" s="18" t="s">
        <v>78</v>
      </c>
      <c r="BK580" s="193">
        <f t="shared" si="19"/>
        <v>0</v>
      </c>
      <c r="BL580" s="18" t="s">
        <v>167</v>
      </c>
      <c r="BM580" s="18" t="s">
        <v>878</v>
      </c>
    </row>
    <row r="581" spans="2:65" s="1" customFormat="1" ht="22.5" customHeight="1" x14ac:dyDescent="0.3">
      <c r="B581" s="35"/>
      <c r="C581" s="247" t="s">
        <v>879</v>
      </c>
      <c r="D581" s="247" t="s">
        <v>548</v>
      </c>
      <c r="E581" s="248" t="s">
        <v>880</v>
      </c>
      <c r="F581" s="249" t="s">
        <v>881</v>
      </c>
      <c r="G581" s="250" t="s">
        <v>165</v>
      </c>
      <c r="H581" s="251">
        <v>5.0750000000000002</v>
      </c>
      <c r="I581" s="252"/>
      <c r="J581" s="253">
        <f t="shared" si="10"/>
        <v>0</v>
      </c>
      <c r="K581" s="249" t="s">
        <v>166</v>
      </c>
      <c r="L581" s="254"/>
      <c r="M581" s="255" t="s">
        <v>19</v>
      </c>
      <c r="N581" s="256" t="s">
        <v>42</v>
      </c>
      <c r="O581" s="36"/>
      <c r="P581" s="191">
        <f t="shared" si="11"/>
        <v>0</v>
      </c>
      <c r="Q581" s="191">
        <v>1.2099999999999999E-3</v>
      </c>
      <c r="R581" s="191">
        <f t="shared" si="12"/>
        <v>6.1407499999999995E-3</v>
      </c>
      <c r="S581" s="191">
        <v>0</v>
      </c>
      <c r="T581" s="192">
        <f t="shared" si="13"/>
        <v>0</v>
      </c>
      <c r="AR581" s="18" t="s">
        <v>235</v>
      </c>
      <c r="AT581" s="18" t="s">
        <v>548</v>
      </c>
      <c r="AU581" s="18" t="s">
        <v>81</v>
      </c>
      <c r="AY581" s="18" t="s">
        <v>160</v>
      </c>
      <c r="BE581" s="193">
        <f t="shared" si="14"/>
        <v>0</v>
      </c>
      <c r="BF581" s="193">
        <f t="shared" si="15"/>
        <v>0</v>
      </c>
      <c r="BG581" s="193">
        <f t="shared" si="16"/>
        <v>0</v>
      </c>
      <c r="BH581" s="193">
        <f t="shared" si="17"/>
        <v>0</v>
      </c>
      <c r="BI581" s="193">
        <f t="shared" si="18"/>
        <v>0</v>
      </c>
      <c r="BJ581" s="18" t="s">
        <v>78</v>
      </c>
      <c r="BK581" s="193">
        <f t="shared" si="19"/>
        <v>0</v>
      </c>
      <c r="BL581" s="18" t="s">
        <v>167</v>
      </c>
      <c r="BM581" s="18" t="s">
        <v>882</v>
      </c>
    </row>
    <row r="582" spans="2:65" s="1" customFormat="1" ht="22.5" customHeight="1" x14ac:dyDescent="0.3">
      <c r="B582" s="35"/>
      <c r="C582" s="247" t="s">
        <v>883</v>
      </c>
      <c r="D582" s="247" t="s">
        <v>548</v>
      </c>
      <c r="E582" s="248" t="s">
        <v>884</v>
      </c>
      <c r="F582" s="249" t="s">
        <v>885</v>
      </c>
      <c r="G582" s="250" t="s">
        <v>165</v>
      </c>
      <c r="H582" s="251">
        <v>4.0599999999999996</v>
      </c>
      <c r="I582" s="252"/>
      <c r="J582" s="253">
        <f t="shared" si="10"/>
        <v>0</v>
      </c>
      <c r="K582" s="249" t="s">
        <v>166</v>
      </c>
      <c r="L582" s="254"/>
      <c r="M582" s="255" t="s">
        <v>19</v>
      </c>
      <c r="N582" s="256" t="s">
        <v>42</v>
      </c>
      <c r="O582" s="36"/>
      <c r="P582" s="191">
        <f t="shared" si="11"/>
        <v>0</v>
      </c>
      <c r="Q582" s="191">
        <v>1.4E-3</v>
      </c>
      <c r="R582" s="191">
        <f t="shared" si="12"/>
        <v>5.6839999999999998E-3</v>
      </c>
      <c r="S582" s="191">
        <v>0</v>
      </c>
      <c r="T582" s="192">
        <f t="shared" si="13"/>
        <v>0</v>
      </c>
      <c r="AR582" s="18" t="s">
        <v>235</v>
      </c>
      <c r="AT582" s="18" t="s">
        <v>548</v>
      </c>
      <c r="AU582" s="18" t="s">
        <v>81</v>
      </c>
      <c r="AY582" s="18" t="s">
        <v>160</v>
      </c>
      <c r="BE582" s="193">
        <f t="shared" si="14"/>
        <v>0</v>
      </c>
      <c r="BF582" s="193">
        <f t="shared" si="15"/>
        <v>0</v>
      </c>
      <c r="BG582" s="193">
        <f t="shared" si="16"/>
        <v>0</v>
      </c>
      <c r="BH582" s="193">
        <f t="shared" si="17"/>
        <v>0</v>
      </c>
      <c r="BI582" s="193">
        <f t="shared" si="18"/>
        <v>0</v>
      </c>
      <c r="BJ582" s="18" t="s">
        <v>78</v>
      </c>
      <c r="BK582" s="193">
        <f t="shared" si="19"/>
        <v>0</v>
      </c>
      <c r="BL582" s="18" t="s">
        <v>167</v>
      </c>
      <c r="BM582" s="18" t="s">
        <v>886</v>
      </c>
    </row>
    <row r="583" spans="2:65" s="1" customFormat="1" ht="22.5" customHeight="1" x14ac:dyDescent="0.3">
      <c r="B583" s="35"/>
      <c r="C583" s="182" t="s">
        <v>887</v>
      </c>
      <c r="D583" s="182" t="s">
        <v>162</v>
      </c>
      <c r="E583" s="183" t="s">
        <v>888</v>
      </c>
      <c r="F583" s="184" t="s">
        <v>889</v>
      </c>
      <c r="G583" s="185" t="s">
        <v>165</v>
      </c>
      <c r="H583" s="186">
        <v>3</v>
      </c>
      <c r="I583" s="187"/>
      <c r="J583" s="188">
        <f t="shared" si="10"/>
        <v>0</v>
      </c>
      <c r="K583" s="184" t="s">
        <v>166</v>
      </c>
      <c r="L583" s="55"/>
      <c r="M583" s="189" t="s">
        <v>19</v>
      </c>
      <c r="N583" s="190" t="s">
        <v>42</v>
      </c>
      <c r="O583" s="36"/>
      <c r="P583" s="191">
        <f t="shared" si="11"/>
        <v>0</v>
      </c>
      <c r="Q583" s="191">
        <v>3.9061449999999998E-2</v>
      </c>
      <c r="R583" s="191">
        <f t="shared" si="12"/>
        <v>0.11718434999999999</v>
      </c>
      <c r="S583" s="191">
        <v>0</v>
      </c>
      <c r="T583" s="192">
        <f t="shared" si="13"/>
        <v>0</v>
      </c>
      <c r="AR583" s="18" t="s">
        <v>167</v>
      </c>
      <c r="AT583" s="18" t="s">
        <v>162</v>
      </c>
      <c r="AU583" s="18" t="s">
        <v>81</v>
      </c>
      <c r="AY583" s="18" t="s">
        <v>160</v>
      </c>
      <c r="BE583" s="193">
        <f t="shared" si="14"/>
        <v>0</v>
      </c>
      <c r="BF583" s="193">
        <f t="shared" si="15"/>
        <v>0</v>
      </c>
      <c r="BG583" s="193">
        <f t="shared" si="16"/>
        <v>0</v>
      </c>
      <c r="BH583" s="193">
        <f t="shared" si="17"/>
        <v>0</v>
      </c>
      <c r="BI583" s="193">
        <f t="shared" si="18"/>
        <v>0</v>
      </c>
      <c r="BJ583" s="18" t="s">
        <v>78</v>
      </c>
      <c r="BK583" s="193">
        <f t="shared" si="19"/>
        <v>0</v>
      </c>
      <c r="BL583" s="18" t="s">
        <v>167</v>
      </c>
      <c r="BM583" s="18" t="s">
        <v>890</v>
      </c>
    </row>
    <row r="584" spans="2:65" s="1" customFormat="1" ht="31.5" customHeight="1" x14ac:dyDescent="0.3">
      <c r="B584" s="35"/>
      <c r="C584" s="182" t="s">
        <v>891</v>
      </c>
      <c r="D584" s="182" t="s">
        <v>162</v>
      </c>
      <c r="E584" s="183" t="s">
        <v>892</v>
      </c>
      <c r="F584" s="184" t="s">
        <v>893</v>
      </c>
      <c r="G584" s="185" t="s">
        <v>165</v>
      </c>
      <c r="H584" s="186">
        <v>3</v>
      </c>
      <c r="I584" s="187"/>
      <c r="J584" s="188">
        <f t="shared" si="10"/>
        <v>0</v>
      </c>
      <c r="K584" s="184" t="s">
        <v>166</v>
      </c>
      <c r="L584" s="55"/>
      <c r="M584" s="189" t="s">
        <v>19</v>
      </c>
      <c r="N584" s="190" t="s">
        <v>42</v>
      </c>
      <c r="O584" s="36"/>
      <c r="P584" s="191">
        <f t="shared" si="11"/>
        <v>0</v>
      </c>
      <c r="Q584" s="191">
        <v>6.2014000000000001E-3</v>
      </c>
      <c r="R584" s="191">
        <f t="shared" si="12"/>
        <v>1.8604200000000001E-2</v>
      </c>
      <c r="S584" s="191">
        <v>0</v>
      </c>
      <c r="T584" s="192">
        <f t="shared" si="13"/>
        <v>0</v>
      </c>
      <c r="AR584" s="18" t="s">
        <v>167</v>
      </c>
      <c r="AT584" s="18" t="s">
        <v>162</v>
      </c>
      <c r="AU584" s="18" t="s">
        <v>81</v>
      </c>
      <c r="AY584" s="18" t="s">
        <v>160</v>
      </c>
      <c r="BE584" s="193">
        <f t="shared" si="14"/>
        <v>0</v>
      </c>
      <c r="BF584" s="193">
        <f t="shared" si="15"/>
        <v>0</v>
      </c>
      <c r="BG584" s="193">
        <f t="shared" si="16"/>
        <v>0</v>
      </c>
      <c r="BH584" s="193">
        <f t="shared" si="17"/>
        <v>0</v>
      </c>
      <c r="BI584" s="193">
        <f t="shared" si="18"/>
        <v>0</v>
      </c>
      <c r="BJ584" s="18" t="s">
        <v>78</v>
      </c>
      <c r="BK584" s="193">
        <f t="shared" si="19"/>
        <v>0</v>
      </c>
      <c r="BL584" s="18" t="s">
        <v>167</v>
      </c>
      <c r="BM584" s="18" t="s">
        <v>894</v>
      </c>
    </row>
    <row r="585" spans="2:65" s="1" customFormat="1" ht="22.5" customHeight="1" x14ac:dyDescent="0.3">
      <c r="B585" s="35"/>
      <c r="C585" s="182" t="s">
        <v>895</v>
      </c>
      <c r="D585" s="182" t="s">
        <v>162</v>
      </c>
      <c r="E585" s="183" t="s">
        <v>896</v>
      </c>
      <c r="F585" s="184" t="s">
        <v>897</v>
      </c>
      <c r="G585" s="185" t="s">
        <v>165</v>
      </c>
      <c r="H585" s="186">
        <v>3</v>
      </c>
      <c r="I585" s="187"/>
      <c r="J585" s="188">
        <f t="shared" si="10"/>
        <v>0</v>
      </c>
      <c r="K585" s="184" t="s">
        <v>166</v>
      </c>
      <c r="L585" s="55"/>
      <c r="M585" s="189" t="s">
        <v>19</v>
      </c>
      <c r="N585" s="190" t="s">
        <v>42</v>
      </c>
      <c r="O585" s="36"/>
      <c r="P585" s="191">
        <f t="shared" si="11"/>
        <v>0</v>
      </c>
      <c r="Q585" s="191">
        <v>3.7179499999999998E-3</v>
      </c>
      <c r="R585" s="191">
        <f t="shared" si="12"/>
        <v>1.115385E-2</v>
      </c>
      <c r="S585" s="191">
        <v>0</v>
      </c>
      <c r="T585" s="192">
        <f t="shared" si="13"/>
        <v>0</v>
      </c>
      <c r="AR585" s="18" t="s">
        <v>167</v>
      </c>
      <c r="AT585" s="18" t="s">
        <v>162</v>
      </c>
      <c r="AU585" s="18" t="s">
        <v>81</v>
      </c>
      <c r="AY585" s="18" t="s">
        <v>160</v>
      </c>
      <c r="BE585" s="193">
        <f t="shared" si="14"/>
        <v>0</v>
      </c>
      <c r="BF585" s="193">
        <f t="shared" si="15"/>
        <v>0</v>
      </c>
      <c r="BG585" s="193">
        <f t="shared" si="16"/>
        <v>0</v>
      </c>
      <c r="BH585" s="193">
        <f t="shared" si="17"/>
        <v>0</v>
      </c>
      <c r="BI585" s="193">
        <f t="shared" si="18"/>
        <v>0</v>
      </c>
      <c r="BJ585" s="18" t="s">
        <v>78</v>
      </c>
      <c r="BK585" s="193">
        <f t="shared" si="19"/>
        <v>0</v>
      </c>
      <c r="BL585" s="18" t="s">
        <v>167</v>
      </c>
      <c r="BM585" s="18" t="s">
        <v>898</v>
      </c>
    </row>
    <row r="586" spans="2:65" s="1" customFormat="1" ht="22.5" customHeight="1" x14ac:dyDescent="0.3">
      <c r="B586" s="35"/>
      <c r="C586" s="182" t="s">
        <v>899</v>
      </c>
      <c r="D586" s="182" t="s">
        <v>162</v>
      </c>
      <c r="E586" s="183" t="s">
        <v>900</v>
      </c>
      <c r="F586" s="184" t="s">
        <v>901</v>
      </c>
      <c r="G586" s="185" t="s">
        <v>165</v>
      </c>
      <c r="H586" s="186">
        <v>3</v>
      </c>
      <c r="I586" s="187"/>
      <c r="J586" s="188">
        <f t="shared" si="10"/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 t="shared" si="11"/>
        <v>0</v>
      </c>
      <c r="Q586" s="191">
        <v>0</v>
      </c>
      <c r="R586" s="191">
        <f t="shared" si="12"/>
        <v>0</v>
      </c>
      <c r="S586" s="191">
        <v>0</v>
      </c>
      <c r="T586" s="192">
        <f t="shared" si="13"/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 t="shared" si="14"/>
        <v>0</v>
      </c>
      <c r="BF586" s="193">
        <f t="shared" si="15"/>
        <v>0</v>
      </c>
      <c r="BG586" s="193">
        <f t="shared" si="16"/>
        <v>0</v>
      </c>
      <c r="BH586" s="193">
        <f t="shared" si="17"/>
        <v>0</v>
      </c>
      <c r="BI586" s="193">
        <f t="shared" si="18"/>
        <v>0</v>
      </c>
      <c r="BJ586" s="18" t="s">
        <v>78</v>
      </c>
      <c r="BK586" s="193">
        <f t="shared" si="19"/>
        <v>0</v>
      </c>
      <c r="BL586" s="18" t="s">
        <v>167</v>
      </c>
      <c r="BM586" s="18" t="s">
        <v>902</v>
      </c>
    </row>
    <row r="587" spans="2:65" s="1" customFormat="1" ht="31.5" customHeight="1" x14ac:dyDescent="0.3">
      <c r="B587" s="35"/>
      <c r="C587" s="182" t="s">
        <v>903</v>
      </c>
      <c r="D587" s="182" t="s">
        <v>162</v>
      </c>
      <c r="E587" s="183" t="s">
        <v>904</v>
      </c>
      <c r="F587" s="184" t="s">
        <v>905</v>
      </c>
      <c r="G587" s="185" t="s">
        <v>165</v>
      </c>
      <c r="H587" s="186">
        <v>3</v>
      </c>
      <c r="I587" s="187"/>
      <c r="J587" s="188">
        <f t="shared" si="10"/>
        <v>0</v>
      </c>
      <c r="K587" s="184" t="s">
        <v>166</v>
      </c>
      <c r="L587" s="55"/>
      <c r="M587" s="189" t="s">
        <v>19</v>
      </c>
      <c r="N587" s="190" t="s">
        <v>42</v>
      </c>
      <c r="O587" s="36"/>
      <c r="P587" s="191">
        <f t="shared" si="11"/>
        <v>0</v>
      </c>
      <c r="Q587" s="191">
        <v>2.5250000000000002E-2</v>
      </c>
      <c r="R587" s="191">
        <f t="shared" si="12"/>
        <v>7.5750000000000012E-2</v>
      </c>
      <c r="S587" s="191">
        <v>0</v>
      </c>
      <c r="T587" s="192">
        <f t="shared" si="13"/>
        <v>0</v>
      </c>
      <c r="AR587" s="18" t="s">
        <v>167</v>
      </c>
      <c r="AT587" s="18" t="s">
        <v>162</v>
      </c>
      <c r="AU587" s="18" t="s">
        <v>81</v>
      </c>
      <c r="AY587" s="18" t="s">
        <v>160</v>
      </c>
      <c r="BE587" s="193">
        <f t="shared" si="14"/>
        <v>0</v>
      </c>
      <c r="BF587" s="193">
        <f t="shared" si="15"/>
        <v>0</v>
      </c>
      <c r="BG587" s="193">
        <f t="shared" si="16"/>
        <v>0</v>
      </c>
      <c r="BH587" s="193">
        <f t="shared" si="17"/>
        <v>0</v>
      </c>
      <c r="BI587" s="193">
        <f t="shared" si="18"/>
        <v>0</v>
      </c>
      <c r="BJ587" s="18" t="s">
        <v>78</v>
      </c>
      <c r="BK587" s="193">
        <f t="shared" si="19"/>
        <v>0</v>
      </c>
      <c r="BL587" s="18" t="s">
        <v>167</v>
      </c>
      <c r="BM587" s="18" t="s">
        <v>906</v>
      </c>
    </row>
    <row r="588" spans="2:65" s="1" customFormat="1" ht="22.5" customHeight="1" x14ac:dyDescent="0.3">
      <c r="B588" s="35"/>
      <c r="C588" s="182" t="s">
        <v>907</v>
      </c>
      <c r="D588" s="182" t="s">
        <v>162</v>
      </c>
      <c r="E588" s="183" t="s">
        <v>908</v>
      </c>
      <c r="F588" s="184" t="s">
        <v>909</v>
      </c>
      <c r="G588" s="185" t="s">
        <v>165</v>
      </c>
      <c r="H588" s="186">
        <v>5</v>
      </c>
      <c r="I588" s="187"/>
      <c r="J588" s="188">
        <f t="shared" si="10"/>
        <v>0</v>
      </c>
      <c r="K588" s="184" t="s">
        <v>166</v>
      </c>
      <c r="L588" s="55"/>
      <c r="M588" s="189" t="s">
        <v>19</v>
      </c>
      <c r="N588" s="190" t="s">
        <v>42</v>
      </c>
      <c r="O588" s="36"/>
      <c r="P588" s="191">
        <f t="shared" si="11"/>
        <v>0</v>
      </c>
      <c r="Q588" s="191">
        <v>0.34089999999999998</v>
      </c>
      <c r="R588" s="191">
        <f t="shared" si="12"/>
        <v>1.7044999999999999</v>
      </c>
      <c r="S588" s="191">
        <v>0</v>
      </c>
      <c r="T588" s="192">
        <f t="shared" si="13"/>
        <v>0</v>
      </c>
      <c r="AR588" s="18" t="s">
        <v>167</v>
      </c>
      <c r="AT588" s="18" t="s">
        <v>162</v>
      </c>
      <c r="AU588" s="18" t="s">
        <v>81</v>
      </c>
      <c r="AY588" s="18" t="s">
        <v>160</v>
      </c>
      <c r="BE588" s="193">
        <f t="shared" si="14"/>
        <v>0</v>
      </c>
      <c r="BF588" s="193">
        <f t="shared" si="15"/>
        <v>0</v>
      </c>
      <c r="BG588" s="193">
        <f t="shared" si="16"/>
        <v>0</v>
      </c>
      <c r="BH588" s="193">
        <f t="shared" si="17"/>
        <v>0</v>
      </c>
      <c r="BI588" s="193">
        <f t="shared" si="18"/>
        <v>0</v>
      </c>
      <c r="BJ588" s="18" t="s">
        <v>78</v>
      </c>
      <c r="BK588" s="193">
        <f t="shared" si="19"/>
        <v>0</v>
      </c>
      <c r="BL588" s="18" t="s">
        <v>167</v>
      </c>
      <c r="BM588" s="18" t="s">
        <v>910</v>
      </c>
    </row>
    <row r="589" spans="2:65" s="1" customFormat="1" ht="22.5" customHeight="1" x14ac:dyDescent="0.3">
      <c r="B589" s="35"/>
      <c r="C589" s="247" t="s">
        <v>911</v>
      </c>
      <c r="D589" s="247" t="s">
        <v>548</v>
      </c>
      <c r="E589" s="248" t="s">
        <v>912</v>
      </c>
      <c r="F589" s="249" t="s">
        <v>913</v>
      </c>
      <c r="G589" s="250" t="s">
        <v>165</v>
      </c>
      <c r="H589" s="251">
        <v>5</v>
      </c>
      <c r="I589" s="252"/>
      <c r="J589" s="253">
        <f t="shared" si="10"/>
        <v>0</v>
      </c>
      <c r="K589" s="249" t="s">
        <v>166</v>
      </c>
      <c r="L589" s="254"/>
      <c r="M589" s="255" t="s">
        <v>19</v>
      </c>
      <c r="N589" s="256" t="s">
        <v>42</v>
      </c>
      <c r="O589" s="36"/>
      <c r="P589" s="191">
        <f t="shared" si="11"/>
        <v>0</v>
      </c>
      <c r="Q589" s="191">
        <v>2.7E-2</v>
      </c>
      <c r="R589" s="191">
        <f t="shared" si="12"/>
        <v>0.13500000000000001</v>
      </c>
      <c r="S589" s="191">
        <v>0</v>
      </c>
      <c r="T589" s="192">
        <f t="shared" si="13"/>
        <v>0</v>
      </c>
      <c r="AR589" s="18" t="s">
        <v>235</v>
      </c>
      <c r="AT589" s="18" t="s">
        <v>548</v>
      </c>
      <c r="AU589" s="18" t="s">
        <v>81</v>
      </c>
      <c r="AY589" s="18" t="s">
        <v>160</v>
      </c>
      <c r="BE589" s="193">
        <f t="shared" si="14"/>
        <v>0</v>
      </c>
      <c r="BF589" s="193">
        <f t="shared" si="15"/>
        <v>0</v>
      </c>
      <c r="BG589" s="193">
        <f t="shared" si="16"/>
        <v>0</v>
      </c>
      <c r="BH589" s="193">
        <f t="shared" si="17"/>
        <v>0</v>
      </c>
      <c r="BI589" s="193">
        <f t="shared" si="18"/>
        <v>0</v>
      </c>
      <c r="BJ589" s="18" t="s">
        <v>78</v>
      </c>
      <c r="BK589" s="193">
        <f t="shared" si="19"/>
        <v>0</v>
      </c>
      <c r="BL589" s="18" t="s">
        <v>167</v>
      </c>
      <c r="BM589" s="18" t="s">
        <v>914</v>
      </c>
    </row>
    <row r="590" spans="2:65" s="1" customFormat="1" ht="22.5" customHeight="1" x14ac:dyDescent="0.3">
      <c r="B590" s="35"/>
      <c r="C590" s="247" t="s">
        <v>915</v>
      </c>
      <c r="D590" s="247" t="s">
        <v>548</v>
      </c>
      <c r="E590" s="248" t="s">
        <v>916</v>
      </c>
      <c r="F590" s="249" t="s">
        <v>917</v>
      </c>
      <c r="G590" s="250" t="s">
        <v>165</v>
      </c>
      <c r="H590" s="251">
        <v>5</v>
      </c>
      <c r="I590" s="252"/>
      <c r="J590" s="253">
        <f t="shared" si="10"/>
        <v>0</v>
      </c>
      <c r="K590" s="249" t="s">
        <v>166</v>
      </c>
      <c r="L590" s="254"/>
      <c r="M590" s="255" t="s">
        <v>19</v>
      </c>
      <c r="N590" s="256" t="s">
        <v>42</v>
      </c>
      <c r="O590" s="36"/>
      <c r="P590" s="191">
        <f t="shared" si="11"/>
        <v>0</v>
      </c>
      <c r="Q590" s="191">
        <v>0.111</v>
      </c>
      <c r="R590" s="191">
        <f t="shared" si="12"/>
        <v>0.55500000000000005</v>
      </c>
      <c r="S590" s="191">
        <v>0</v>
      </c>
      <c r="T590" s="192">
        <f t="shared" si="13"/>
        <v>0</v>
      </c>
      <c r="AR590" s="18" t="s">
        <v>235</v>
      </c>
      <c r="AT590" s="18" t="s">
        <v>548</v>
      </c>
      <c r="AU590" s="18" t="s">
        <v>81</v>
      </c>
      <c r="AY590" s="18" t="s">
        <v>160</v>
      </c>
      <c r="BE590" s="193">
        <f t="shared" si="14"/>
        <v>0</v>
      </c>
      <c r="BF590" s="193">
        <f t="shared" si="15"/>
        <v>0</v>
      </c>
      <c r="BG590" s="193">
        <f t="shared" si="16"/>
        <v>0</v>
      </c>
      <c r="BH590" s="193">
        <f t="shared" si="17"/>
        <v>0</v>
      </c>
      <c r="BI590" s="193">
        <f t="shared" si="18"/>
        <v>0</v>
      </c>
      <c r="BJ590" s="18" t="s">
        <v>78</v>
      </c>
      <c r="BK590" s="193">
        <f t="shared" si="19"/>
        <v>0</v>
      </c>
      <c r="BL590" s="18" t="s">
        <v>167</v>
      </c>
      <c r="BM590" s="18" t="s">
        <v>918</v>
      </c>
    </row>
    <row r="591" spans="2:65" s="1" customFormat="1" ht="31.5" customHeight="1" x14ac:dyDescent="0.3">
      <c r="B591" s="35"/>
      <c r="C591" s="247" t="s">
        <v>919</v>
      </c>
      <c r="D591" s="247" t="s">
        <v>548</v>
      </c>
      <c r="E591" s="248" t="s">
        <v>920</v>
      </c>
      <c r="F591" s="249" t="s">
        <v>921</v>
      </c>
      <c r="G591" s="250" t="s">
        <v>165</v>
      </c>
      <c r="H591" s="251">
        <v>4</v>
      </c>
      <c r="I591" s="252"/>
      <c r="J591" s="253">
        <f t="shared" si="10"/>
        <v>0</v>
      </c>
      <c r="K591" s="249" t="s">
        <v>166</v>
      </c>
      <c r="L591" s="254"/>
      <c r="M591" s="255" t="s">
        <v>19</v>
      </c>
      <c r="N591" s="256" t="s">
        <v>42</v>
      </c>
      <c r="O591" s="36"/>
      <c r="P591" s="191">
        <f t="shared" si="11"/>
        <v>0</v>
      </c>
      <c r="Q591" s="191">
        <v>0.08</v>
      </c>
      <c r="R591" s="191">
        <f t="shared" si="12"/>
        <v>0.32</v>
      </c>
      <c r="S591" s="191">
        <v>0</v>
      </c>
      <c r="T591" s="192">
        <f t="shared" si="13"/>
        <v>0</v>
      </c>
      <c r="AR591" s="18" t="s">
        <v>235</v>
      </c>
      <c r="AT591" s="18" t="s">
        <v>548</v>
      </c>
      <c r="AU591" s="18" t="s">
        <v>81</v>
      </c>
      <c r="AY591" s="18" t="s">
        <v>160</v>
      </c>
      <c r="BE591" s="193">
        <f t="shared" si="14"/>
        <v>0</v>
      </c>
      <c r="BF591" s="193">
        <f t="shared" si="15"/>
        <v>0</v>
      </c>
      <c r="BG591" s="193">
        <f t="shared" si="16"/>
        <v>0</v>
      </c>
      <c r="BH591" s="193">
        <f t="shared" si="17"/>
        <v>0</v>
      </c>
      <c r="BI591" s="193">
        <f t="shared" si="18"/>
        <v>0</v>
      </c>
      <c r="BJ591" s="18" t="s">
        <v>78</v>
      </c>
      <c r="BK591" s="193">
        <f t="shared" si="19"/>
        <v>0</v>
      </c>
      <c r="BL591" s="18" t="s">
        <v>167</v>
      </c>
      <c r="BM591" s="18" t="s">
        <v>922</v>
      </c>
    </row>
    <row r="592" spans="2:65" s="1" customFormat="1" ht="22.5" customHeight="1" x14ac:dyDescent="0.3">
      <c r="B592" s="35"/>
      <c r="C592" s="247" t="s">
        <v>923</v>
      </c>
      <c r="D592" s="247" t="s">
        <v>548</v>
      </c>
      <c r="E592" s="248" t="s">
        <v>924</v>
      </c>
      <c r="F592" s="249" t="s">
        <v>925</v>
      </c>
      <c r="G592" s="250" t="s">
        <v>165</v>
      </c>
      <c r="H592" s="251">
        <v>1</v>
      </c>
      <c r="I592" s="252"/>
      <c r="J592" s="253">
        <f t="shared" si="10"/>
        <v>0</v>
      </c>
      <c r="K592" s="249" t="s">
        <v>166</v>
      </c>
      <c r="L592" s="254"/>
      <c r="M592" s="255" t="s">
        <v>19</v>
      </c>
      <c r="N592" s="256" t="s">
        <v>42</v>
      </c>
      <c r="O592" s="36"/>
      <c r="P592" s="191">
        <f t="shared" si="11"/>
        <v>0</v>
      </c>
      <c r="Q592" s="191">
        <v>5.7000000000000002E-2</v>
      </c>
      <c r="R592" s="191">
        <f t="shared" si="12"/>
        <v>5.7000000000000002E-2</v>
      </c>
      <c r="S592" s="191">
        <v>0</v>
      </c>
      <c r="T592" s="192">
        <f t="shared" si="13"/>
        <v>0</v>
      </c>
      <c r="AR592" s="18" t="s">
        <v>235</v>
      </c>
      <c r="AT592" s="18" t="s">
        <v>548</v>
      </c>
      <c r="AU592" s="18" t="s">
        <v>81</v>
      </c>
      <c r="AY592" s="18" t="s">
        <v>160</v>
      </c>
      <c r="BE592" s="193">
        <f t="shared" si="14"/>
        <v>0</v>
      </c>
      <c r="BF592" s="193">
        <f t="shared" si="15"/>
        <v>0</v>
      </c>
      <c r="BG592" s="193">
        <f t="shared" si="16"/>
        <v>0</v>
      </c>
      <c r="BH592" s="193">
        <f t="shared" si="17"/>
        <v>0</v>
      </c>
      <c r="BI592" s="193">
        <f t="shared" si="18"/>
        <v>0</v>
      </c>
      <c r="BJ592" s="18" t="s">
        <v>78</v>
      </c>
      <c r="BK592" s="193">
        <f t="shared" si="19"/>
        <v>0</v>
      </c>
      <c r="BL592" s="18" t="s">
        <v>167</v>
      </c>
      <c r="BM592" s="18" t="s">
        <v>926</v>
      </c>
    </row>
    <row r="593" spans="2:65" s="1" customFormat="1" ht="31.5" customHeight="1" x14ac:dyDescent="0.3">
      <c r="B593" s="35"/>
      <c r="C593" s="247" t="s">
        <v>927</v>
      </c>
      <c r="D593" s="247" t="s">
        <v>548</v>
      </c>
      <c r="E593" s="248" t="s">
        <v>928</v>
      </c>
      <c r="F593" s="249" t="s">
        <v>929</v>
      </c>
      <c r="G593" s="250" t="s">
        <v>165</v>
      </c>
      <c r="H593" s="251">
        <v>5</v>
      </c>
      <c r="I593" s="252"/>
      <c r="J593" s="253">
        <f t="shared" si="10"/>
        <v>0</v>
      </c>
      <c r="K593" s="249" t="s">
        <v>19</v>
      </c>
      <c r="L593" s="254"/>
      <c r="M593" s="255" t="s">
        <v>19</v>
      </c>
      <c r="N593" s="256" t="s">
        <v>42</v>
      </c>
      <c r="O593" s="36"/>
      <c r="P593" s="191">
        <f t="shared" si="11"/>
        <v>0</v>
      </c>
      <c r="Q593" s="191">
        <v>9.7000000000000003E-2</v>
      </c>
      <c r="R593" s="191">
        <f t="shared" si="12"/>
        <v>0.48499999999999999</v>
      </c>
      <c r="S593" s="191">
        <v>0</v>
      </c>
      <c r="T593" s="192">
        <f t="shared" si="13"/>
        <v>0</v>
      </c>
      <c r="AR593" s="18" t="s">
        <v>235</v>
      </c>
      <c r="AT593" s="18" t="s">
        <v>548</v>
      </c>
      <c r="AU593" s="18" t="s">
        <v>81</v>
      </c>
      <c r="AY593" s="18" t="s">
        <v>160</v>
      </c>
      <c r="BE593" s="193">
        <f t="shared" si="14"/>
        <v>0</v>
      </c>
      <c r="BF593" s="193">
        <f t="shared" si="15"/>
        <v>0</v>
      </c>
      <c r="BG593" s="193">
        <f t="shared" si="16"/>
        <v>0</v>
      </c>
      <c r="BH593" s="193">
        <f t="shared" si="17"/>
        <v>0</v>
      </c>
      <c r="BI593" s="193">
        <f t="shared" si="18"/>
        <v>0</v>
      </c>
      <c r="BJ593" s="18" t="s">
        <v>78</v>
      </c>
      <c r="BK593" s="193">
        <f t="shared" si="19"/>
        <v>0</v>
      </c>
      <c r="BL593" s="18" t="s">
        <v>167</v>
      </c>
      <c r="BM593" s="18" t="s">
        <v>930</v>
      </c>
    </row>
    <row r="594" spans="2:65" s="1" customFormat="1" ht="22.5" customHeight="1" x14ac:dyDescent="0.3">
      <c r="B594" s="35"/>
      <c r="C594" s="182" t="s">
        <v>931</v>
      </c>
      <c r="D594" s="182" t="s">
        <v>162</v>
      </c>
      <c r="E594" s="183" t="s">
        <v>932</v>
      </c>
      <c r="F594" s="184" t="s">
        <v>933</v>
      </c>
      <c r="G594" s="185" t="s">
        <v>165</v>
      </c>
      <c r="H594" s="186">
        <v>3</v>
      </c>
      <c r="I594" s="187"/>
      <c r="J594" s="188">
        <f t="shared" si="10"/>
        <v>0</v>
      </c>
      <c r="K594" s="184" t="s">
        <v>166</v>
      </c>
      <c r="L594" s="55"/>
      <c r="M594" s="189" t="s">
        <v>19</v>
      </c>
      <c r="N594" s="190" t="s">
        <v>42</v>
      </c>
      <c r="O594" s="36"/>
      <c r="P594" s="191">
        <f t="shared" si="11"/>
        <v>0</v>
      </c>
      <c r="Q594" s="191">
        <v>0</v>
      </c>
      <c r="R594" s="191">
        <f t="shared" si="12"/>
        <v>0</v>
      </c>
      <c r="S594" s="191">
        <v>0.1</v>
      </c>
      <c r="T594" s="192">
        <f t="shared" si="13"/>
        <v>0.30000000000000004</v>
      </c>
      <c r="AR594" s="18" t="s">
        <v>167</v>
      </c>
      <c r="AT594" s="18" t="s">
        <v>162</v>
      </c>
      <c r="AU594" s="18" t="s">
        <v>81</v>
      </c>
      <c r="AY594" s="18" t="s">
        <v>160</v>
      </c>
      <c r="BE594" s="193">
        <f t="shared" si="14"/>
        <v>0</v>
      </c>
      <c r="BF594" s="193">
        <f t="shared" si="15"/>
        <v>0</v>
      </c>
      <c r="BG594" s="193">
        <f t="shared" si="16"/>
        <v>0</v>
      </c>
      <c r="BH594" s="193">
        <f t="shared" si="17"/>
        <v>0</v>
      </c>
      <c r="BI594" s="193">
        <f t="shared" si="18"/>
        <v>0</v>
      </c>
      <c r="BJ594" s="18" t="s">
        <v>78</v>
      </c>
      <c r="BK594" s="193">
        <f t="shared" si="19"/>
        <v>0</v>
      </c>
      <c r="BL594" s="18" t="s">
        <v>167</v>
      </c>
      <c r="BM594" s="18" t="s">
        <v>934</v>
      </c>
    </row>
    <row r="595" spans="2:65" s="1" customFormat="1" ht="22.5" customHeight="1" x14ac:dyDescent="0.3">
      <c r="B595" s="35"/>
      <c r="C595" s="182" t="s">
        <v>935</v>
      </c>
      <c r="D595" s="182" t="s">
        <v>162</v>
      </c>
      <c r="E595" s="183" t="s">
        <v>936</v>
      </c>
      <c r="F595" s="184" t="s">
        <v>937</v>
      </c>
      <c r="G595" s="185" t="s">
        <v>165</v>
      </c>
      <c r="H595" s="186">
        <v>5</v>
      </c>
      <c r="I595" s="187"/>
      <c r="J595" s="188">
        <f t="shared" si="10"/>
        <v>0</v>
      </c>
      <c r="K595" s="184" t="s">
        <v>166</v>
      </c>
      <c r="L595" s="55"/>
      <c r="M595" s="189" t="s">
        <v>19</v>
      </c>
      <c r="N595" s="190" t="s">
        <v>42</v>
      </c>
      <c r="O595" s="36"/>
      <c r="P595" s="191">
        <f t="shared" si="11"/>
        <v>0</v>
      </c>
      <c r="Q595" s="191">
        <v>9.3600000000000003E-3</v>
      </c>
      <c r="R595" s="191">
        <f t="shared" si="12"/>
        <v>4.6800000000000001E-2</v>
      </c>
      <c r="S595" s="191">
        <v>0</v>
      </c>
      <c r="T595" s="192">
        <f t="shared" si="13"/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 t="shared" si="14"/>
        <v>0</v>
      </c>
      <c r="BF595" s="193">
        <f t="shared" si="15"/>
        <v>0</v>
      </c>
      <c r="BG595" s="193">
        <f t="shared" si="16"/>
        <v>0</v>
      </c>
      <c r="BH595" s="193">
        <f t="shared" si="17"/>
        <v>0</v>
      </c>
      <c r="BI595" s="193">
        <f t="shared" si="18"/>
        <v>0</v>
      </c>
      <c r="BJ595" s="18" t="s">
        <v>78</v>
      </c>
      <c r="BK595" s="193">
        <f t="shared" si="19"/>
        <v>0</v>
      </c>
      <c r="BL595" s="18" t="s">
        <v>167</v>
      </c>
      <c r="BM595" s="18" t="s">
        <v>938</v>
      </c>
    </row>
    <row r="596" spans="2:65" s="1" customFormat="1" ht="22.5" customHeight="1" x14ac:dyDescent="0.3">
      <c r="B596" s="35"/>
      <c r="C596" s="247" t="s">
        <v>939</v>
      </c>
      <c r="D596" s="247" t="s">
        <v>548</v>
      </c>
      <c r="E596" s="248" t="s">
        <v>940</v>
      </c>
      <c r="F596" s="249" t="s">
        <v>941</v>
      </c>
      <c r="G596" s="250" t="s">
        <v>165</v>
      </c>
      <c r="H596" s="251">
        <v>5</v>
      </c>
      <c r="I596" s="252"/>
      <c r="J596" s="253">
        <f t="shared" si="10"/>
        <v>0</v>
      </c>
      <c r="K596" s="249" t="s">
        <v>19</v>
      </c>
      <c r="L596" s="254"/>
      <c r="M596" s="255" t="s">
        <v>19</v>
      </c>
      <c r="N596" s="256" t="s">
        <v>42</v>
      </c>
      <c r="O596" s="36"/>
      <c r="P596" s="191">
        <f t="shared" si="11"/>
        <v>0</v>
      </c>
      <c r="Q596" s="191">
        <v>6.0000000000000001E-3</v>
      </c>
      <c r="R596" s="191">
        <f t="shared" si="12"/>
        <v>0.03</v>
      </c>
      <c r="S596" s="191">
        <v>0</v>
      </c>
      <c r="T596" s="192">
        <f t="shared" si="13"/>
        <v>0</v>
      </c>
      <c r="AR596" s="18" t="s">
        <v>235</v>
      </c>
      <c r="AT596" s="18" t="s">
        <v>548</v>
      </c>
      <c r="AU596" s="18" t="s">
        <v>81</v>
      </c>
      <c r="AY596" s="18" t="s">
        <v>160</v>
      </c>
      <c r="BE596" s="193">
        <f t="shared" si="14"/>
        <v>0</v>
      </c>
      <c r="BF596" s="193">
        <f t="shared" si="15"/>
        <v>0</v>
      </c>
      <c r="BG596" s="193">
        <f t="shared" si="16"/>
        <v>0</v>
      </c>
      <c r="BH596" s="193">
        <f t="shared" si="17"/>
        <v>0</v>
      </c>
      <c r="BI596" s="193">
        <f t="shared" si="18"/>
        <v>0</v>
      </c>
      <c r="BJ596" s="18" t="s">
        <v>78</v>
      </c>
      <c r="BK596" s="193">
        <f t="shared" si="19"/>
        <v>0</v>
      </c>
      <c r="BL596" s="18" t="s">
        <v>167</v>
      </c>
      <c r="BM596" s="18" t="s">
        <v>942</v>
      </c>
    </row>
    <row r="597" spans="2:65" s="1" customFormat="1" ht="22.5" customHeight="1" x14ac:dyDescent="0.3">
      <c r="B597" s="35"/>
      <c r="C597" s="247" t="s">
        <v>943</v>
      </c>
      <c r="D597" s="247" t="s">
        <v>548</v>
      </c>
      <c r="E597" s="248" t="s">
        <v>944</v>
      </c>
      <c r="F597" s="249" t="s">
        <v>945</v>
      </c>
      <c r="G597" s="250" t="s">
        <v>165</v>
      </c>
      <c r="H597" s="251">
        <v>5</v>
      </c>
      <c r="I597" s="252"/>
      <c r="J597" s="253">
        <f t="shared" si="10"/>
        <v>0</v>
      </c>
      <c r="K597" s="249" t="s">
        <v>19</v>
      </c>
      <c r="L597" s="254"/>
      <c r="M597" s="255" t="s">
        <v>19</v>
      </c>
      <c r="N597" s="256" t="s">
        <v>42</v>
      </c>
      <c r="O597" s="36"/>
      <c r="P597" s="191">
        <f t="shared" si="11"/>
        <v>0</v>
      </c>
      <c r="Q597" s="191">
        <v>0.11</v>
      </c>
      <c r="R597" s="191">
        <f t="shared" si="12"/>
        <v>0.55000000000000004</v>
      </c>
      <c r="S597" s="191">
        <v>0</v>
      </c>
      <c r="T597" s="192">
        <f t="shared" si="13"/>
        <v>0</v>
      </c>
      <c r="AR597" s="18" t="s">
        <v>235</v>
      </c>
      <c r="AT597" s="18" t="s">
        <v>548</v>
      </c>
      <c r="AU597" s="18" t="s">
        <v>81</v>
      </c>
      <c r="AY597" s="18" t="s">
        <v>160</v>
      </c>
      <c r="BE597" s="193">
        <f t="shared" si="14"/>
        <v>0</v>
      </c>
      <c r="BF597" s="193">
        <f t="shared" si="15"/>
        <v>0</v>
      </c>
      <c r="BG597" s="193">
        <f t="shared" si="16"/>
        <v>0</v>
      </c>
      <c r="BH597" s="193">
        <f t="shared" si="17"/>
        <v>0</v>
      </c>
      <c r="BI597" s="193">
        <f t="shared" si="18"/>
        <v>0</v>
      </c>
      <c r="BJ597" s="18" t="s">
        <v>78</v>
      </c>
      <c r="BK597" s="193">
        <f t="shared" si="19"/>
        <v>0</v>
      </c>
      <c r="BL597" s="18" t="s">
        <v>167</v>
      </c>
      <c r="BM597" s="18" t="s">
        <v>946</v>
      </c>
    </row>
    <row r="598" spans="2:65" s="1" customFormat="1" ht="22.5" customHeight="1" x14ac:dyDescent="0.3">
      <c r="B598" s="35"/>
      <c r="C598" s="182" t="s">
        <v>947</v>
      </c>
      <c r="D598" s="182" t="s">
        <v>162</v>
      </c>
      <c r="E598" s="183" t="s">
        <v>948</v>
      </c>
      <c r="F598" s="184" t="s">
        <v>949</v>
      </c>
      <c r="G598" s="185" t="s">
        <v>165</v>
      </c>
      <c r="H598" s="186">
        <v>4</v>
      </c>
      <c r="I598" s="187"/>
      <c r="J598" s="188">
        <f t="shared" si="10"/>
        <v>0</v>
      </c>
      <c r="K598" s="184" t="s">
        <v>166</v>
      </c>
      <c r="L598" s="55"/>
      <c r="M598" s="189" t="s">
        <v>19</v>
      </c>
      <c r="N598" s="190" t="s">
        <v>42</v>
      </c>
      <c r="O598" s="36"/>
      <c r="P598" s="191">
        <f t="shared" si="11"/>
        <v>0</v>
      </c>
      <c r="Q598" s="191">
        <v>0</v>
      </c>
      <c r="R598" s="191">
        <f t="shared" si="12"/>
        <v>0</v>
      </c>
      <c r="S598" s="191">
        <v>0.15</v>
      </c>
      <c r="T598" s="192">
        <f t="shared" si="13"/>
        <v>0.6</v>
      </c>
      <c r="AR598" s="18" t="s">
        <v>167</v>
      </c>
      <c r="AT598" s="18" t="s">
        <v>162</v>
      </c>
      <c r="AU598" s="18" t="s">
        <v>81</v>
      </c>
      <c r="AY598" s="18" t="s">
        <v>160</v>
      </c>
      <c r="BE598" s="193">
        <f t="shared" si="14"/>
        <v>0</v>
      </c>
      <c r="BF598" s="193">
        <f t="shared" si="15"/>
        <v>0</v>
      </c>
      <c r="BG598" s="193">
        <f t="shared" si="16"/>
        <v>0</v>
      </c>
      <c r="BH598" s="193">
        <f t="shared" si="17"/>
        <v>0</v>
      </c>
      <c r="BI598" s="193">
        <f t="shared" si="18"/>
        <v>0</v>
      </c>
      <c r="BJ598" s="18" t="s">
        <v>78</v>
      </c>
      <c r="BK598" s="193">
        <f t="shared" si="19"/>
        <v>0</v>
      </c>
      <c r="BL598" s="18" t="s">
        <v>167</v>
      </c>
      <c r="BM598" s="18" t="s">
        <v>950</v>
      </c>
    </row>
    <row r="599" spans="2:65" s="1" customFormat="1" ht="22.5" customHeight="1" x14ac:dyDescent="0.3">
      <c r="B599" s="35"/>
      <c r="C599" s="182" t="s">
        <v>951</v>
      </c>
      <c r="D599" s="182" t="s">
        <v>162</v>
      </c>
      <c r="E599" s="183" t="s">
        <v>952</v>
      </c>
      <c r="F599" s="184" t="s">
        <v>953</v>
      </c>
      <c r="G599" s="185" t="s">
        <v>165</v>
      </c>
      <c r="H599" s="186">
        <v>1</v>
      </c>
      <c r="I599" s="187"/>
      <c r="J599" s="188">
        <f t="shared" si="10"/>
        <v>0</v>
      </c>
      <c r="K599" s="184" t="s">
        <v>166</v>
      </c>
      <c r="L599" s="55"/>
      <c r="M599" s="189" t="s">
        <v>19</v>
      </c>
      <c r="N599" s="190" t="s">
        <v>42</v>
      </c>
      <c r="O599" s="36"/>
      <c r="P599" s="191">
        <f t="shared" si="11"/>
        <v>0</v>
      </c>
      <c r="Q599" s="191">
        <v>0.42368</v>
      </c>
      <c r="R599" s="191">
        <f t="shared" si="12"/>
        <v>0.42368</v>
      </c>
      <c r="S599" s="191">
        <v>0</v>
      </c>
      <c r="T599" s="192">
        <f t="shared" si="13"/>
        <v>0</v>
      </c>
      <c r="AR599" s="18" t="s">
        <v>167</v>
      </c>
      <c r="AT599" s="18" t="s">
        <v>162</v>
      </c>
      <c r="AU599" s="18" t="s">
        <v>81</v>
      </c>
      <c r="AY599" s="18" t="s">
        <v>160</v>
      </c>
      <c r="BE599" s="193">
        <f t="shared" si="14"/>
        <v>0</v>
      </c>
      <c r="BF599" s="193">
        <f t="shared" si="15"/>
        <v>0</v>
      </c>
      <c r="BG599" s="193">
        <f t="shared" si="16"/>
        <v>0</v>
      </c>
      <c r="BH599" s="193">
        <f t="shared" si="17"/>
        <v>0</v>
      </c>
      <c r="BI599" s="193">
        <f t="shared" si="18"/>
        <v>0</v>
      </c>
      <c r="BJ599" s="18" t="s">
        <v>78</v>
      </c>
      <c r="BK599" s="193">
        <f t="shared" si="19"/>
        <v>0</v>
      </c>
      <c r="BL599" s="18" t="s">
        <v>167</v>
      </c>
      <c r="BM599" s="18" t="s">
        <v>954</v>
      </c>
    </row>
    <row r="600" spans="2:65" s="1" customFormat="1" ht="22.5" customHeight="1" x14ac:dyDescent="0.3">
      <c r="B600" s="35"/>
      <c r="C600" s="182" t="s">
        <v>955</v>
      </c>
      <c r="D600" s="182" t="s">
        <v>162</v>
      </c>
      <c r="E600" s="183" t="s">
        <v>956</v>
      </c>
      <c r="F600" s="184" t="s">
        <v>957</v>
      </c>
      <c r="G600" s="185" t="s">
        <v>165</v>
      </c>
      <c r="H600" s="186">
        <v>9</v>
      </c>
      <c r="I600" s="187"/>
      <c r="J600" s="188">
        <f t="shared" si="10"/>
        <v>0</v>
      </c>
      <c r="K600" s="184" t="s">
        <v>166</v>
      </c>
      <c r="L600" s="55"/>
      <c r="M600" s="189" t="s">
        <v>19</v>
      </c>
      <c r="N600" s="190" t="s">
        <v>42</v>
      </c>
      <c r="O600" s="36"/>
      <c r="P600" s="191">
        <f t="shared" si="11"/>
        <v>0</v>
      </c>
      <c r="Q600" s="191">
        <v>0.42080000000000001</v>
      </c>
      <c r="R600" s="191">
        <f t="shared" si="12"/>
        <v>3.7871999999999999</v>
      </c>
      <c r="S600" s="191">
        <v>0</v>
      </c>
      <c r="T600" s="192">
        <f t="shared" si="13"/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 t="shared" si="14"/>
        <v>0</v>
      </c>
      <c r="BF600" s="193">
        <f t="shared" si="15"/>
        <v>0</v>
      </c>
      <c r="BG600" s="193">
        <f t="shared" si="16"/>
        <v>0</v>
      </c>
      <c r="BH600" s="193">
        <f t="shared" si="17"/>
        <v>0</v>
      </c>
      <c r="BI600" s="193">
        <f t="shared" si="18"/>
        <v>0</v>
      </c>
      <c r="BJ600" s="18" t="s">
        <v>78</v>
      </c>
      <c r="BK600" s="193">
        <f t="shared" si="19"/>
        <v>0</v>
      </c>
      <c r="BL600" s="18" t="s">
        <v>167</v>
      </c>
      <c r="BM600" s="18" t="s">
        <v>958</v>
      </c>
    </row>
    <row r="601" spans="2:65" s="1" customFormat="1" ht="31.5" customHeight="1" x14ac:dyDescent="0.3">
      <c r="B601" s="35"/>
      <c r="C601" s="182" t="s">
        <v>959</v>
      </c>
      <c r="D601" s="182" t="s">
        <v>162</v>
      </c>
      <c r="E601" s="183" t="s">
        <v>960</v>
      </c>
      <c r="F601" s="184" t="s">
        <v>961</v>
      </c>
      <c r="G601" s="185" t="s">
        <v>165</v>
      </c>
      <c r="H601" s="186">
        <v>2</v>
      </c>
      <c r="I601" s="187"/>
      <c r="J601" s="188">
        <f t="shared" si="10"/>
        <v>0</v>
      </c>
      <c r="K601" s="184" t="s">
        <v>166</v>
      </c>
      <c r="L601" s="55"/>
      <c r="M601" s="189" t="s">
        <v>19</v>
      </c>
      <c r="N601" s="190" t="s">
        <v>42</v>
      </c>
      <c r="O601" s="36"/>
      <c r="P601" s="191">
        <f t="shared" si="11"/>
        <v>0</v>
      </c>
      <c r="Q601" s="191">
        <v>0.31108000000000002</v>
      </c>
      <c r="R601" s="191">
        <f t="shared" si="12"/>
        <v>0.62216000000000005</v>
      </c>
      <c r="S601" s="191">
        <v>0</v>
      </c>
      <c r="T601" s="192">
        <f t="shared" si="13"/>
        <v>0</v>
      </c>
      <c r="AR601" s="18" t="s">
        <v>167</v>
      </c>
      <c r="AT601" s="18" t="s">
        <v>162</v>
      </c>
      <c r="AU601" s="18" t="s">
        <v>81</v>
      </c>
      <c r="AY601" s="18" t="s">
        <v>160</v>
      </c>
      <c r="BE601" s="193">
        <f t="shared" si="14"/>
        <v>0</v>
      </c>
      <c r="BF601" s="193">
        <f t="shared" si="15"/>
        <v>0</v>
      </c>
      <c r="BG601" s="193">
        <f t="shared" si="16"/>
        <v>0</v>
      </c>
      <c r="BH601" s="193">
        <f t="shared" si="17"/>
        <v>0</v>
      </c>
      <c r="BI601" s="193">
        <f t="shared" si="18"/>
        <v>0</v>
      </c>
      <c r="BJ601" s="18" t="s">
        <v>78</v>
      </c>
      <c r="BK601" s="193">
        <f t="shared" si="19"/>
        <v>0</v>
      </c>
      <c r="BL601" s="18" t="s">
        <v>167</v>
      </c>
      <c r="BM601" s="18" t="s">
        <v>962</v>
      </c>
    </row>
    <row r="602" spans="2:65" s="10" customFormat="1" ht="29.85" customHeight="1" x14ac:dyDescent="0.3">
      <c r="B602" s="165"/>
      <c r="C602" s="166"/>
      <c r="D602" s="179" t="s">
        <v>70</v>
      </c>
      <c r="E602" s="180" t="s">
        <v>241</v>
      </c>
      <c r="F602" s="180" t="s">
        <v>963</v>
      </c>
      <c r="G602" s="166"/>
      <c r="H602" s="166"/>
      <c r="I602" s="169"/>
      <c r="J602" s="181">
        <f>BK602</f>
        <v>0</v>
      </c>
      <c r="K602" s="166"/>
      <c r="L602" s="171"/>
      <c r="M602" s="172"/>
      <c r="N602" s="173"/>
      <c r="O602" s="173"/>
      <c r="P602" s="174">
        <f>SUM(P603:P797)</f>
        <v>0</v>
      </c>
      <c r="Q602" s="173"/>
      <c r="R602" s="174">
        <f>SUM(R603:R797)</f>
        <v>100.49264267233997</v>
      </c>
      <c r="S602" s="173"/>
      <c r="T602" s="175">
        <f>SUM(T603:T797)</f>
        <v>20.434300000000004</v>
      </c>
      <c r="AR602" s="176" t="s">
        <v>78</v>
      </c>
      <c r="AT602" s="177" t="s">
        <v>70</v>
      </c>
      <c r="AU602" s="177" t="s">
        <v>78</v>
      </c>
      <c r="AY602" s="176" t="s">
        <v>160</v>
      </c>
      <c r="BK602" s="178">
        <f>SUM(BK603:BK797)</f>
        <v>0</v>
      </c>
    </row>
    <row r="603" spans="2:65" s="1" customFormat="1" ht="22.5" customHeight="1" x14ac:dyDescent="0.3">
      <c r="B603" s="35"/>
      <c r="C603" s="182" t="s">
        <v>964</v>
      </c>
      <c r="D603" s="182" t="s">
        <v>162</v>
      </c>
      <c r="E603" s="183" t="s">
        <v>965</v>
      </c>
      <c r="F603" s="184" t="s">
        <v>966</v>
      </c>
      <c r="G603" s="185" t="s">
        <v>189</v>
      </c>
      <c r="H603" s="186">
        <v>126.7</v>
      </c>
      <c r="I603" s="187"/>
      <c r="J603" s="188">
        <f>ROUND(I603*H603,2)</f>
        <v>0</v>
      </c>
      <c r="K603" s="184" t="s">
        <v>166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4.0078500000000003E-2</v>
      </c>
      <c r="R603" s="191">
        <f>Q603*H603</f>
        <v>5.0779459500000002</v>
      </c>
      <c r="S603" s="191">
        <v>0</v>
      </c>
      <c r="T603" s="192">
        <f>S603*H603</f>
        <v>0</v>
      </c>
      <c r="AR603" s="18" t="s">
        <v>167</v>
      </c>
      <c r="AT603" s="18" t="s">
        <v>162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967</v>
      </c>
    </row>
    <row r="604" spans="2:65" s="12" customFormat="1" x14ac:dyDescent="0.3">
      <c r="B604" s="206"/>
      <c r="C604" s="207"/>
      <c r="D604" s="196" t="s">
        <v>169</v>
      </c>
      <c r="E604" s="208" t="s">
        <v>19</v>
      </c>
      <c r="F604" s="209" t="s">
        <v>968</v>
      </c>
      <c r="G604" s="207"/>
      <c r="H604" s="210">
        <v>126.7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3" customFormat="1" x14ac:dyDescent="0.3">
      <c r="B605" s="217"/>
      <c r="C605" s="218"/>
      <c r="D605" s="219" t="s">
        <v>169</v>
      </c>
      <c r="E605" s="220" t="s">
        <v>19</v>
      </c>
      <c r="F605" s="221" t="s">
        <v>182</v>
      </c>
      <c r="G605" s="218"/>
      <c r="H605" s="222">
        <v>126.7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169</v>
      </c>
      <c r="AU605" s="228" t="s">
        <v>81</v>
      </c>
      <c r="AV605" s="13" t="s">
        <v>167</v>
      </c>
      <c r="AW605" s="13" t="s">
        <v>35</v>
      </c>
      <c r="AX605" s="13" t="s">
        <v>78</v>
      </c>
      <c r="AY605" s="228" t="s">
        <v>160</v>
      </c>
    </row>
    <row r="606" spans="2:65" s="1" customFormat="1" ht="31.5" customHeight="1" x14ac:dyDescent="0.3">
      <c r="B606" s="35"/>
      <c r="C606" s="247" t="s">
        <v>969</v>
      </c>
      <c r="D606" s="247" t="s">
        <v>548</v>
      </c>
      <c r="E606" s="248" t="s">
        <v>970</v>
      </c>
      <c r="F606" s="249" t="s">
        <v>971</v>
      </c>
      <c r="G606" s="250" t="s">
        <v>189</v>
      </c>
      <c r="H606" s="251">
        <v>126.7</v>
      </c>
      <c r="I606" s="252"/>
      <c r="J606" s="253">
        <f>ROUND(I606*H606,2)</f>
        <v>0</v>
      </c>
      <c r="K606" s="249" t="s">
        <v>19</v>
      </c>
      <c r="L606" s="254"/>
      <c r="M606" s="255" t="s">
        <v>19</v>
      </c>
      <c r="N606" s="256" t="s">
        <v>42</v>
      </c>
      <c r="O606" s="36"/>
      <c r="P606" s="191">
        <f>O606*H606</f>
        <v>0</v>
      </c>
      <c r="Q606" s="191">
        <v>1.0619999999999999E-2</v>
      </c>
      <c r="R606" s="191">
        <f>Q606*H606</f>
        <v>1.3455539999999999</v>
      </c>
      <c r="S606" s="191">
        <v>0</v>
      </c>
      <c r="T606" s="192">
        <f>S606*H606</f>
        <v>0</v>
      </c>
      <c r="AR606" s="18" t="s">
        <v>235</v>
      </c>
      <c r="AT606" s="18" t="s">
        <v>548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972</v>
      </c>
    </row>
    <row r="607" spans="2:65" s="1" customFormat="1" ht="22.5" customHeight="1" x14ac:dyDescent="0.3">
      <c r="B607" s="35"/>
      <c r="C607" s="182" t="s">
        <v>973</v>
      </c>
      <c r="D607" s="182" t="s">
        <v>162</v>
      </c>
      <c r="E607" s="183" t="s">
        <v>974</v>
      </c>
      <c r="F607" s="184" t="s">
        <v>975</v>
      </c>
      <c r="G607" s="185" t="s">
        <v>165</v>
      </c>
      <c r="H607" s="186">
        <v>15</v>
      </c>
      <c r="I607" s="187"/>
      <c r="J607" s="188">
        <f>ROUND(I607*H607,2)</f>
        <v>0</v>
      </c>
      <c r="K607" s="184" t="s">
        <v>166</v>
      </c>
      <c r="L607" s="55"/>
      <c r="M607" s="189" t="s">
        <v>19</v>
      </c>
      <c r="N607" s="190" t="s">
        <v>42</v>
      </c>
      <c r="O607" s="36"/>
      <c r="P607" s="191">
        <f>O607*H607</f>
        <v>0</v>
      </c>
      <c r="Q607" s="191">
        <v>6.9999999999999999E-4</v>
      </c>
      <c r="R607" s="191">
        <f>Q607*H607</f>
        <v>1.0500000000000001E-2</v>
      </c>
      <c r="S607" s="191">
        <v>0</v>
      </c>
      <c r="T607" s="192">
        <f>S607*H607</f>
        <v>0</v>
      </c>
      <c r="AR607" s="18" t="s">
        <v>167</v>
      </c>
      <c r="AT607" s="18" t="s">
        <v>162</v>
      </c>
      <c r="AU607" s="18" t="s">
        <v>81</v>
      </c>
      <c r="AY607" s="18" t="s">
        <v>160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18" t="s">
        <v>78</v>
      </c>
      <c r="BK607" s="193">
        <f>ROUND(I607*H607,2)</f>
        <v>0</v>
      </c>
      <c r="BL607" s="18" t="s">
        <v>167</v>
      </c>
      <c r="BM607" s="18" t="s">
        <v>976</v>
      </c>
    </row>
    <row r="608" spans="2:65" s="11" customFormat="1" x14ac:dyDescent="0.3">
      <c r="B608" s="194"/>
      <c r="C608" s="195"/>
      <c r="D608" s="196" t="s">
        <v>169</v>
      </c>
      <c r="E608" s="197" t="s">
        <v>19</v>
      </c>
      <c r="F608" s="198" t="s">
        <v>977</v>
      </c>
      <c r="G608" s="195"/>
      <c r="H608" s="199" t="s">
        <v>19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169</v>
      </c>
      <c r="AU608" s="205" t="s">
        <v>81</v>
      </c>
      <c r="AV608" s="11" t="s">
        <v>78</v>
      </c>
      <c r="AW608" s="11" t="s">
        <v>35</v>
      </c>
      <c r="AX608" s="11" t="s">
        <v>71</v>
      </c>
      <c r="AY608" s="205" t="s">
        <v>160</v>
      </c>
    </row>
    <row r="609" spans="2:65" s="12" customFormat="1" x14ac:dyDescent="0.3">
      <c r="B609" s="206"/>
      <c r="C609" s="207"/>
      <c r="D609" s="196" t="s">
        <v>169</v>
      </c>
      <c r="E609" s="208" t="s">
        <v>19</v>
      </c>
      <c r="F609" s="209" t="s">
        <v>235</v>
      </c>
      <c r="G609" s="207"/>
      <c r="H609" s="210">
        <v>8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65" s="11" customFormat="1" x14ac:dyDescent="0.3">
      <c r="B610" s="194"/>
      <c r="C610" s="195"/>
      <c r="D610" s="196" t="s">
        <v>169</v>
      </c>
      <c r="E610" s="197" t="s">
        <v>19</v>
      </c>
      <c r="F610" s="198" t="s">
        <v>978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169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160</v>
      </c>
    </row>
    <row r="611" spans="2:65" s="12" customFormat="1" x14ac:dyDescent="0.3">
      <c r="B611" s="206"/>
      <c r="C611" s="207"/>
      <c r="D611" s="196" t="s">
        <v>169</v>
      </c>
      <c r="E611" s="208" t="s">
        <v>19</v>
      </c>
      <c r="F611" s="209" t="s">
        <v>979</v>
      </c>
      <c r="G611" s="207"/>
      <c r="H611" s="210">
        <v>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15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247" t="s">
        <v>980</v>
      </c>
      <c r="D613" s="247" t="s">
        <v>548</v>
      </c>
      <c r="E613" s="248" t="s">
        <v>981</v>
      </c>
      <c r="F613" s="249" t="s">
        <v>982</v>
      </c>
      <c r="G613" s="250" t="s">
        <v>165</v>
      </c>
      <c r="H613" s="251">
        <v>1</v>
      </c>
      <c r="I613" s="252"/>
      <c r="J613" s="253">
        <f t="shared" ref="J613:J622" si="20">ROUND(I613*H613,2)</f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ref="P613:P622" si="21">O613*H613</f>
        <v>0</v>
      </c>
      <c r="Q613" s="191">
        <v>3.0000000000000001E-3</v>
      </c>
      <c r="R613" s="191">
        <f t="shared" ref="R613:R622" si="22">Q613*H613</f>
        <v>3.0000000000000001E-3</v>
      </c>
      <c r="S613" s="191">
        <v>0</v>
      </c>
      <c r="T613" s="192">
        <f t="shared" ref="T613:T622" si="23">S613*H613</f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ref="BE613:BE622" si="24">IF(N613="základní",J613,0)</f>
        <v>0</v>
      </c>
      <c r="BF613" s="193">
        <f t="shared" ref="BF613:BF622" si="25">IF(N613="snížená",J613,0)</f>
        <v>0</v>
      </c>
      <c r="BG613" s="193">
        <f t="shared" ref="BG613:BG622" si="26">IF(N613="zákl. přenesená",J613,0)</f>
        <v>0</v>
      </c>
      <c r="BH613" s="193">
        <f t="shared" ref="BH613:BH622" si="27">IF(N613="sníž. přenesená",J613,0)</f>
        <v>0</v>
      </c>
      <c r="BI613" s="193">
        <f t="shared" ref="BI613:BI622" si="28">IF(N613="nulová",J613,0)</f>
        <v>0</v>
      </c>
      <c r="BJ613" s="18" t="s">
        <v>78</v>
      </c>
      <c r="BK613" s="193">
        <f t="shared" ref="BK613:BK622" si="29">ROUND(I613*H613,2)</f>
        <v>0</v>
      </c>
      <c r="BL613" s="18" t="s">
        <v>167</v>
      </c>
      <c r="BM613" s="18" t="s">
        <v>983</v>
      </c>
    </row>
    <row r="614" spans="2:65" s="1" customFormat="1" ht="22.5" customHeight="1" x14ac:dyDescent="0.3">
      <c r="B614" s="35"/>
      <c r="C614" s="247" t="s">
        <v>984</v>
      </c>
      <c r="D614" s="247" t="s">
        <v>548</v>
      </c>
      <c r="E614" s="248" t="s">
        <v>985</v>
      </c>
      <c r="F614" s="249" t="s">
        <v>986</v>
      </c>
      <c r="G614" s="250" t="s">
        <v>165</v>
      </c>
      <c r="H614" s="251">
        <v>1</v>
      </c>
      <c r="I614" s="252"/>
      <c r="J614" s="253">
        <f t="shared" si="2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21"/>
        <v>0</v>
      </c>
      <c r="Q614" s="191">
        <v>4.0000000000000001E-3</v>
      </c>
      <c r="R614" s="191">
        <f t="shared" si="22"/>
        <v>4.0000000000000001E-3</v>
      </c>
      <c r="S614" s="191">
        <v>0</v>
      </c>
      <c r="T614" s="192">
        <f t="shared" si="2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24"/>
        <v>0</v>
      </c>
      <c r="BF614" s="193">
        <f t="shared" si="25"/>
        <v>0</v>
      </c>
      <c r="BG614" s="193">
        <f t="shared" si="26"/>
        <v>0</v>
      </c>
      <c r="BH614" s="193">
        <f t="shared" si="27"/>
        <v>0</v>
      </c>
      <c r="BI614" s="193">
        <f t="shared" si="28"/>
        <v>0</v>
      </c>
      <c r="BJ614" s="18" t="s">
        <v>78</v>
      </c>
      <c r="BK614" s="193">
        <f t="shared" si="29"/>
        <v>0</v>
      </c>
      <c r="BL614" s="18" t="s">
        <v>167</v>
      </c>
      <c r="BM614" s="18" t="s">
        <v>987</v>
      </c>
    </row>
    <row r="615" spans="2:65" s="1" customFormat="1" ht="22.5" customHeight="1" x14ac:dyDescent="0.3">
      <c r="B615" s="35"/>
      <c r="C615" s="247" t="s">
        <v>988</v>
      </c>
      <c r="D615" s="247" t="s">
        <v>548</v>
      </c>
      <c r="E615" s="248" t="s">
        <v>989</v>
      </c>
      <c r="F615" s="249" t="s">
        <v>990</v>
      </c>
      <c r="G615" s="250" t="s">
        <v>165</v>
      </c>
      <c r="H615" s="251">
        <v>1</v>
      </c>
      <c r="I615" s="252"/>
      <c r="J615" s="253">
        <f t="shared" si="20"/>
        <v>0</v>
      </c>
      <c r="K615" s="249" t="s">
        <v>19</v>
      </c>
      <c r="L615" s="254"/>
      <c r="M615" s="255" t="s">
        <v>19</v>
      </c>
      <c r="N615" s="256" t="s">
        <v>42</v>
      </c>
      <c r="O615" s="36"/>
      <c r="P615" s="191">
        <f t="shared" si="21"/>
        <v>0</v>
      </c>
      <c r="Q615" s="191">
        <v>4.0000000000000001E-3</v>
      </c>
      <c r="R615" s="191">
        <f t="shared" si="22"/>
        <v>4.0000000000000001E-3</v>
      </c>
      <c r="S615" s="191">
        <v>0</v>
      </c>
      <c r="T615" s="192">
        <f t="shared" si="23"/>
        <v>0</v>
      </c>
      <c r="AR615" s="18" t="s">
        <v>235</v>
      </c>
      <c r="AT615" s="18" t="s">
        <v>548</v>
      </c>
      <c r="AU615" s="18" t="s">
        <v>81</v>
      </c>
      <c r="AY615" s="18" t="s">
        <v>160</v>
      </c>
      <c r="BE615" s="193">
        <f t="shared" si="24"/>
        <v>0</v>
      </c>
      <c r="BF615" s="193">
        <f t="shared" si="25"/>
        <v>0</v>
      </c>
      <c r="BG615" s="193">
        <f t="shared" si="26"/>
        <v>0</v>
      </c>
      <c r="BH615" s="193">
        <f t="shared" si="27"/>
        <v>0</v>
      </c>
      <c r="BI615" s="193">
        <f t="shared" si="28"/>
        <v>0</v>
      </c>
      <c r="BJ615" s="18" t="s">
        <v>78</v>
      </c>
      <c r="BK615" s="193">
        <f t="shared" si="29"/>
        <v>0</v>
      </c>
      <c r="BL615" s="18" t="s">
        <v>167</v>
      </c>
      <c r="BM615" s="18" t="s">
        <v>991</v>
      </c>
    </row>
    <row r="616" spans="2:65" s="1" customFormat="1" ht="22.5" customHeight="1" x14ac:dyDescent="0.3">
      <c r="B616" s="35"/>
      <c r="C616" s="247" t="s">
        <v>992</v>
      </c>
      <c r="D616" s="247" t="s">
        <v>548</v>
      </c>
      <c r="E616" s="248" t="s">
        <v>993</v>
      </c>
      <c r="F616" s="249" t="s">
        <v>994</v>
      </c>
      <c r="G616" s="250" t="s">
        <v>165</v>
      </c>
      <c r="H616" s="251">
        <v>2</v>
      </c>
      <c r="I616" s="252"/>
      <c r="J616" s="253">
        <f t="shared" si="20"/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 t="shared" si="21"/>
        <v>0</v>
      </c>
      <c r="Q616" s="191">
        <v>4.0000000000000001E-3</v>
      </c>
      <c r="R616" s="191">
        <f t="shared" si="22"/>
        <v>8.0000000000000002E-3</v>
      </c>
      <c r="S616" s="191">
        <v>0</v>
      </c>
      <c r="T616" s="192">
        <f t="shared" si="23"/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 t="shared" si="24"/>
        <v>0</v>
      </c>
      <c r="BF616" s="193">
        <f t="shared" si="25"/>
        <v>0</v>
      </c>
      <c r="BG616" s="193">
        <f t="shared" si="26"/>
        <v>0</v>
      </c>
      <c r="BH616" s="193">
        <f t="shared" si="27"/>
        <v>0</v>
      </c>
      <c r="BI616" s="193">
        <f t="shared" si="28"/>
        <v>0</v>
      </c>
      <c r="BJ616" s="18" t="s">
        <v>78</v>
      </c>
      <c r="BK616" s="193">
        <f t="shared" si="29"/>
        <v>0</v>
      </c>
      <c r="BL616" s="18" t="s">
        <v>167</v>
      </c>
      <c r="BM616" s="18" t="s">
        <v>995</v>
      </c>
    </row>
    <row r="617" spans="2:65" s="1" customFormat="1" ht="22.5" customHeight="1" x14ac:dyDescent="0.3">
      <c r="B617" s="35"/>
      <c r="C617" s="247" t="s">
        <v>996</v>
      </c>
      <c r="D617" s="247" t="s">
        <v>548</v>
      </c>
      <c r="E617" s="248" t="s">
        <v>997</v>
      </c>
      <c r="F617" s="249" t="s">
        <v>998</v>
      </c>
      <c r="G617" s="250" t="s">
        <v>165</v>
      </c>
      <c r="H617" s="251">
        <v>2</v>
      </c>
      <c r="I617" s="252"/>
      <c r="J617" s="253">
        <f t="shared" si="20"/>
        <v>0</v>
      </c>
      <c r="K617" s="249" t="s">
        <v>19</v>
      </c>
      <c r="L617" s="254"/>
      <c r="M617" s="255" t="s">
        <v>19</v>
      </c>
      <c r="N617" s="256" t="s">
        <v>42</v>
      </c>
      <c r="O617" s="36"/>
      <c r="P617" s="191">
        <f t="shared" si="21"/>
        <v>0</v>
      </c>
      <c r="Q617" s="191">
        <v>4.0000000000000001E-3</v>
      </c>
      <c r="R617" s="191">
        <f t="shared" si="22"/>
        <v>8.0000000000000002E-3</v>
      </c>
      <c r="S617" s="191">
        <v>0</v>
      </c>
      <c r="T617" s="192">
        <f t="shared" si="23"/>
        <v>0</v>
      </c>
      <c r="AR617" s="18" t="s">
        <v>235</v>
      </c>
      <c r="AT617" s="18" t="s">
        <v>548</v>
      </c>
      <c r="AU617" s="18" t="s">
        <v>81</v>
      </c>
      <c r="AY617" s="18" t="s">
        <v>160</v>
      </c>
      <c r="BE617" s="193">
        <f t="shared" si="24"/>
        <v>0</v>
      </c>
      <c r="BF617" s="193">
        <f t="shared" si="25"/>
        <v>0</v>
      </c>
      <c r="BG617" s="193">
        <f t="shared" si="26"/>
        <v>0</v>
      </c>
      <c r="BH617" s="193">
        <f t="shared" si="27"/>
        <v>0</v>
      </c>
      <c r="BI617" s="193">
        <f t="shared" si="28"/>
        <v>0</v>
      </c>
      <c r="BJ617" s="18" t="s">
        <v>78</v>
      </c>
      <c r="BK617" s="193">
        <f t="shared" si="29"/>
        <v>0</v>
      </c>
      <c r="BL617" s="18" t="s">
        <v>167</v>
      </c>
      <c r="BM617" s="18" t="s">
        <v>999</v>
      </c>
    </row>
    <row r="618" spans="2:65" s="1" customFormat="1" ht="22.5" customHeight="1" x14ac:dyDescent="0.3">
      <c r="B618" s="35"/>
      <c r="C618" s="182" t="s">
        <v>1000</v>
      </c>
      <c r="D618" s="182" t="s">
        <v>162</v>
      </c>
      <c r="E618" s="183" t="s">
        <v>1001</v>
      </c>
      <c r="F618" s="184" t="s">
        <v>1002</v>
      </c>
      <c r="G618" s="185" t="s">
        <v>165</v>
      </c>
      <c r="H618" s="186">
        <v>9</v>
      </c>
      <c r="I618" s="187"/>
      <c r="J618" s="188">
        <f t="shared" si="20"/>
        <v>0</v>
      </c>
      <c r="K618" s="184" t="s">
        <v>166</v>
      </c>
      <c r="L618" s="55"/>
      <c r="M618" s="189" t="s">
        <v>19</v>
      </c>
      <c r="N618" s="190" t="s">
        <v>42</v>
      </c>
      <c r="O618" s="36"/>
      <c r="P618" s="191">
        <f t="shared" si="21"/>
        <v>0</v>
      </c>
      <c r="Q618" s="191">
        <v>0.109405</v>
      </c>
      <c r="R618" s="191">
        <f t="shared" si="22"/>
        <v>0.98464499999999999</v>
      </c>
      <c r="S618" s="191">
        <v>0</v>
      </c>
      <c r="T618" s="192">
        <f t="shared" si="23"/>
        <v>0</v>
      </c>
      <c r="AR618" s="18" t="s">
        <v>167</v>
      </c>
      <c r="AT618" s="18" t="s">
        <v>162</v>
      </c>
      <c r="AU618" s="18" t="s">
        <v>81</v>
      </c>
      <c r="AY618" s="18" t="s">
        <v>160</v>
      </c>
      <c r="BE618" s="193">
        <f t="shared" si="24"/>
        <v>0</v>
      </c>
      <c r="BF618" s="193">
        <f t="shared" si="25"/>
        <v>0</v>
      </c>
      <c r="BG618" s="193">
        <f t="shared" si="26"/>
        <v>0</v>
      </c>
      <c r="BH618" s="193">
        <f t="shared" si="27"/>
        <v>0</v>
      </c>
      <c r="BI618" s="193">
        <f t="shared" si="28"/>
        <v>0</v>
      </c>
      <c r="BJ618" s="18" t="s">
        <v>78</v>
      </c>
      <c r="BK618" s="193">
        <f t="shared" si="29"/>
        <v>0</v>
      </c>
      <c r="BL618" s="18" t="s">
        <v>167</v>
      </c>
      <c r="BM618" s="18" t="s">
        <v>1003</v>
      </c>
    </row>
    <row r="619" spans="2:65" s="1" customFormat="1" ht="22.5" customHeight="1" x14ac:dyDescent="0.3">
      <c r="B619" s="35"/>
      <c r="C619" s="247" t="s">
        <v>1004</v>
      </c>
      <c r="D619" s="247" t="s">
        <v>548</v>
      </c>
      <c r="E619" s="248" t="s">
        <v>1005</v>
      </c>
      <c r="F619" s="249" t="s">
        <v>1006</v>
      </c>
      <c r="G619" s="250" t="s">
        <v>165</v>
      </c>
      <c r="H619" s="251">
        <v>9</v>
      </c>
      <c r="I619" s="252"/>
      <c r="J619" s="253">
        <f t="shared" si="20"/>
        <v>0</v>
      </c>
      <c r="K619" s="249" t="s">
        <v>166</v>
      </c>
      <c r="L619" s="254"/>
      <c r="M619" s="255" t="s">
        <v>19</v>
      </c>
      <c r="N619" s="256" t="s">
        <v>42</v>
      </c>
      <c r="O619" s="36"/>
      <c r="P619" s="191">
        <f t="shared" si="21"/>
        <v>0</v>
      </c>
      <c r="Q619" s="191">
        <v>6.1000000000000004E-3</v>
      </c>
      <c r="R619" s="191">
        <f t="shared" si="22"/>
        <v>5.4900000000000004E-2</v>
      </c>
      <c r="S619" s="191">
        <v>0</v>
      </c>
      <c r="T619" s="192">
        <f t="shared" si="23"/>
        <v>0</v>
      </c>
      <c r="AR619" s="18" t="s">
        <v>235</v>
      </c>
      <c r="AT619" s="18" t="s">
        <v>548</v>
      </c>
      <c r="AU619" s="18" t="s">
        <v>81</v>
      </c>
      <c r="AY619" s="18" t="s">
        <v>160</v>
      </c>
      <c r="BE619" s="193">
        <f t="shared" si="24"/>
        <v>0</v>
      </c>
      <c r="BF619" s="193">
        <f t="shared" si="25"/>
        <v>0</v>
      </c>
      <c r="BG619" s="193">
        <f t="shared" si="26"/>
        <v>0</v>
      </c>
      <c r="BH619" s="193">
        <f t="shared" si="27"/>
        <v>0</v>
      </c>
      <c r="BI619" s="193">
        <f t="shared" si="28"/>
        <v>0</v>
      </c>
      <c r="BJ619" s="18" t="s">
        <v>78</v>
      </c>
      <c r="BK619" s="193">
        <f t="shared" si="29"/>
        <v>0</v>
      </c>
      <c r="BL619" s="18" t="s">
        <v>167</v>
      </c>
      <c r="BM619" s="18" t="s">
        <v>1007</v>
      </c>
    </row>
    <row r="620" spans="2:65" s="1" customFormat="1" ht="22.5" customHeight="1" x14ac:dyDescent="0.3">
      <c r="B620" s="35"/>
      <c r="C620" s="247" t="s">
        <v>1008</v>
      </c>
      <c r="D620" s="247" t="s">
        <v>548</v>
      </c>
      <c r="E620" s="248" t="s">
        <v>1009</v>
      </c>
      <c r="F620" s="249" t="s">
        <v>1010</v>
      </c>
      <c r="G620" s="250" t="s">
        <v>165</v>
      </c>
      <c r="H620" s="251">
        <v>9</v>
      </c>
      <c r="I620" s="252"/>
      <c r="J620" s="253">
        <f t="shared" si="20"/>
        <v>0</v>
      </c>
      <c r="K620" s="249" t="s">
        <v>166</v>
      </c>
      <c r="L620" s="254"/>
      <c r="M620" s="255" t="s">
        <v>19</v>
      </c>
      <c r="N620" s="256" t="s">
        <v>42</v>
      </c>
      <c r="O620" s="36"/>
      <c r="P620" s="191">
        <f t="shared" si="21"/>
        <v>0</v>
      </c>
      <c r="Q620" s="191">
        <v>3.0000000000000001E-3</v>
      </c>
      <c r="R620" s="191">
        <f t="shared" si="22"/>
        <v>2.7E-2</v>
      </c>
      <c r="S620" s="191">
        <v>0</v>
      </c>
      <c r="T620" s="192">
        <f t="shared" si="23"/>
        <v>0</v>
      </c>
      <c r="AR620" s="18" t="s">
        <v>235</v>
      </c>
      <c r="AT620" s="18" t="s">
        <v>548</v>
      </c>
      <c r="AU620" s="18" t="s">
        <v>81</v>
      </c>
      <c r="AY620" s="18" t="s">
        <v>160</v>
      </c>
      <c r="BE620" s="193">
        <f t="shared" si="24"/>
        <v>0</v>
      </c>
      <c r="BF620" s="193">
        <f t="shared" si="25"/>
        <v>0</v>
      </c>
      <c r="BG620" s="193">
        <f t="shared" si="26"/>
        <v>0</v>
      </c>
      <c r="BH620" s="193">
        <f t="shared" si="27"/>
        <v>0</v>
      </c>
      <c r="BI620" s="193">
        <f t="shared" si="28"/>
        <v>0</v>
      </c>
      <c r="BJ620" s="18" t="s">
        <v>78</v>
      </c>
      <c r="BK620" s="193">
        <f t="shared" si="29"/>
        <v>0</v>
      </c>
      <c r="BL620" s="18" t="s">
        <v>167</v>
      </c>
      <c r="BM620" s="18" t="s">
        <v>1011</v>
      </c>
    </row>
    <row r="621" spans="2:65" s="1" customFormat="1" ht="22.5" customHeight="1" x14ac:dyDescent="0.3">
      <c r="B621" s="35"/>
      <c r="C621" s="247" t="s">
        <v>1012</v>
      </c>
      <c r="D621" s="247" t="s">
        <v>548</v>
      </c>
      <c r="E621" s="248" t="s">
        <v>1013</v>
      </c>
      <c r="F621" s="249" t="s">
        <v>1014</v>
      </c>
      <c r="G621" s="250" t="s">
        <v>165</v>
      </c>
      <c r="H621" s="251">
        <v>9</v>
      </c>
      <c r="I621" s="252"/>
      <c r="J621" s="253">
        <f t="shared" si="20"/>
        <v>0</v>
      </c>
      <c r="K621" s="249" t="s">
        <v>166</v>
      </c>
      <c r="L621" s="254"/>
      <c r="M621" s="255" t="s">
        <v>19</v>
      </c>
      <c r="N621" s="256" t="s">
        <v>42</v>
      </c>
      <c r="O621" s="36"/>
      <c r="P621" s="191">
        <f t="shared" si="21"/>
        <v>0</v>
      </c>
      <c r="Q621" s="191">
        <v>1E-4</v>
      </c>
      <c r="R621" s="191">
        <f t="shared" si="22"/>
        <v>9.0000000000000008E-4</v>
      </c>
      <c r="S621" s="191">
        <v>0</v>
      </c>
      <c r="T621" s="192">
        <f t="shared" si="23"/>
        <v>0</v>
      </c>
      <c r="AR621" s="18" t="s">
        <v>235</v>
      </c>
      <c r="AT621" s="18" t="s">
        <v>548</v>
      </c>
      <c r="AU621" s="18" t="s">
        <v>81</v>
      </c>
      <c r="AY621" s="18" t="s">
        <v>160</v>
      </c>
      <c r="BE621" s="193">
        <f t="shared" si="24"/>
        <v>0</v>
      </c>
      <c r="BF621" s="193">
        <f t="shared" si="25"/>
        <v>0</v>
      </c>
      <c r="BG621" s="193">
        <f t="shared" si="26"/>
        <v>0</v>
      </c>
      <c r="BH621" s="193">
        <f t="shared" si="27"/>
        <v>0</v>
      </c>
      <c r="BI621" s="193">
        <f t="shared" si="28"/>
        <v>0</v>
      </c>
      <c r="BJ621" s="18" t="s">
        <v>78</v>
      </c>
      <c r="BK621" s="193">
        <f t="shared" si="29"/>
        <v>0</v>
      </c>
      <c r="BL621" s="18" t="s">
        <v>167</v>
      </c>
      <c r="BM621" s="18" t="s">
        <v>1015</v>
      </c>
    </row>
    <row r="622" spans="2:65" s="1" customFormat="1" ht="22.5" customHeight="1" x14ac:dyDescent="0.3">
      <c r="B622" s="35"/>
      <c r="C622" s="182" t="s">
        <v>1016</v>
      </c>
      <c r="D622" s="182" t="s">
        <v>162</v>
      </c>
      <c r="E622" s="183" t="s">
        <v>1017</v>
      </c>
      <c r="F622" s="184" t="s">
        <v>1018</v>
      </c>
      <c r="G622" s="185" t="s">
        <v>189</v>
      </c>
      <c r="H622" s="186">
        <v>127.67</v>
      </c>
      <c r="I622" s="187"/>
      <c r="J622" s="188">
        <f t="shared" si="20"/>
        <v>0</v>
      </c>
      <c r="K622" s="184" t="s">
        <v>166</v>
      </c>
      <c r="L622" s="55"/>
      <c r="M622" s="189" t="s">
        <v>19</v>
      </c>
      <c r="N622" s="190" t="s">
        <v>42</v>
      </c>
      <c r="O622" s="36"/>
      <c r="P622" s="191">
        <f t="shared" si="21"/>
        <v>0</v>
      </c>
      <c r="Q622" s="191">
        <v>7.4999999999999993E-5</v>
      </c>
      <c r="R622" s="191">
        <f t="shared" si="22"/>
        <v>9.5752499999999987E-3</v>
      </c>
      <c r="S622" s="191">
        <v>0</v>
      </c>
      <c r="T622" s="192">
        <f t="shared" si="23"/>
        <v>0</v>
      </c>
      <c r="AR622" s="18" t="s">
        <v>167</v>
      </c>
      <c r="AT622" s="18" t="s">
        <v>162</v>
      </c>
      <c r="AU622" s="18" t="s">
        <v>81</v>
      </c>
      <c r="AY622" s="18" t="s">
        <v>160</v>
      </c>
      <c r="BE622" s="193">
        <f t="shared" si="24"/>
        <v>0</v>
      </c>
      <c r="BF622" s="193">
        <f t="shared" si="25"/>
        <v>0</v>
      </c>
      <c r="BG622" s="193">
        <f t="shared" si="26"/>
        <v>0</v>
      </c>
      <c r="BH622" s="193">
        <f t="shared" si="27"/>
        <v>0</v>
      </c>
      <c r="BI622" s="193">
        <f t="shared" si="28"/>
        <v>0</v>
      </c>
      <c r="BJ622" s="18" t="s">
        <v>78</v>
      </c>
      <c r="BK622" s="193">
        <f t="shared" si="29"/>
        <v>0</v>
      </c>
      <c r="BL622" s="18" t="s">
        <v>167</v>
      </c>
      <c r="BM622" s="18" t="s">
        <v>1019</v>
      </c>
    </row>
    <row r="623" spans="2:65" s="11" customFormat="1" x14ac:dyDescent="0.3">
      <c r="B623" s="194"/>
      <c r="C623" s="195"/>
      <c r="D623" s="196" t="s">
        <v>169</v>
      </c>
      <c r="E623" s="197" t="s">
        <v>19</v>
      </c>
      <c r="F623" s="198" t="s">
        <v>1020</v>
      </c>
      <c r="G623" s="195"/>
      <c r="H623" s="199" t="s">
        <v>19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169</v>
      </c>
      <c r="AU623" s="205" t="s">
        <v>81</v>
      </c>
      <c r="AV623" s="11" t="s">
        <v>78</v>
      </c>
      <c r="AW623" s="11" t="s">
        <v>35</v>
      </c>
      <c r="AX623" s="11" t="s">
        <v>71</v>
      </c>
      <c r="AY623" s="205" t="s">
        <v>160</v>
      </c>
    </row>
    <row r="624" spans="2:65" s="12" customFormat="1" x14ac:dyDescent="0.3">
      <c r="B624" s="206"/>
      <c r="C624" s="207"/>
      <c r="D624" s="196" t="s">
        <v>169</v>
      </c>
      <c r="E624" s="208" t="s">
        <v>19</v>
      </c>
      <c r="F624" s="209" t="s">
        <v>1021</v>
      </c>
      <c r="G624" s="207"/>
      <c r="H624" s="210">
        <v>110.6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169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160</v>
      </c>
    </row>
    <row r="625" spans="2:65" s="11" customFormat="1" x14ac:dyDescent="0.3">
      <c r="B625" s="194"/>
      <c r="C625" s="195"/>
      <c r="D625" s="196" t="s">
        <v>169</v>
      </c>
      <c r="E625" s="197" t="s">
        <v>19</v>
      </c>
      <c r="F625" s="198" t="s">
        <v>1022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169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160</v>
      </c>
    </row>
    <row r="626" spans="2:65" s="12" customFormat="1" x14ac:dyDescent="0.3">
      <c r="B626" s="206"/>
      <c r="C626" s="207"/>
      <c r="D626" s="196" t="s">
        <v>169</v>
      </c>
      <c r="E626" s="208" t="s">
        <v>19</v>
      </c>
      <c r="F626" s="209" t="s">
        <v>1023</v>
      </c>
      <c r="G626" s="207"/>
      <c r="H626" s="210">
        <v>17.07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169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160</v>
      </c>
    </row>
    <row r="627" spans="2:65" s="13" customFormat="1" x14ac:dyDescent="0.3">
      <c r="B627" s="217"/>
      <c r="C627" s="218"/>
      <c r="D627" s="219" t="s">
        <v>169</v>
      </c>
      <c r="E627" s="220" t="s">
        <v>19</v>
      </c>
      <c r="F627" s="221" t="s">
        <v>182</v>
      </c>
      <c r="G627" s="218"/>
      <c r="H627" s="222">
        <v>127.67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169</v>
      </c>
      <c r="AU627" s="228" t="s">
        <v>81</v>
      </c>
      <c r="AV627" s="13" t="s">
        <v>167</v>
      </c>
      <c r="AW627" s="13" t="s">
        <v>35</v>
      </c>
      <c r="AX627" s="13" t="s">
        <v>78</v>
      </c>
      <c r="AY627" s="228" t="s">
        <v>160</v>
      </c>
    </row>
    <row r="628" spans="2:65" s="1" customFormat="1" ht="22.5" customHeight="1" x14ac:dyDescent="0.3">
      <c r="B628" s="35"/>
      <c r="C628" s="182" t="s">
        <v>1024</v>
      </c>
      <c r="D628" s="182" t="s">
        <v>162</v>
      </c>
      <c r="E628" s="183" t="s">
        <v>1025</v>
      </c>
      <c r="F628" s="184" t="s">
        <v>1026</v>
      </c>
      <c r="G628" s="185" t="s">
        <v>189</v>
      </c>
      <c r="H628" s="186">
        <v>53.4</v>
      </c>
      <c r="I628" s="187"/>
      <c r="J628" s="188">
        <f>ROUND(I628*H628,2)</f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2.5199999999999999E-5</v>
      </c>
      <c r="R628" s="191">
        <f>Q628*H628</f>
        <v>1.3456799999999999E-3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1027</v>
      </c>
    </row>
    <row r="629" spans="2:65" s="11" customFormat="1" x14ac:dyDescent="0.3">
      <c r="B629" s="194"/>
      <c r="C629" s="195"/>
      <c r="D629" s="196" t="s">
        <v>169</v>
      </c>
      <c r="E629" s="197" t="s">
        <v>19</v>
      </c>
      <c r="F629" s="198" t="s">
        <v>1028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169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160</v>
      </c>
    </row>
    <row r="630" spans="2:65" s="12" customFormat="1" x14ac:dyDescent="0.3">
      <c r="B630" s="206"/>
      <c r="C630" s="207"/>
      <c r="D630" s="196" t="s">
        <v>169</v>
      </c>
      <c r="E630" s="208" t="s">
        <v>19</v>
      </c>
      <c r="F630" s="209" t="s">
        <v>1029</v>
      </c>
      <c r="G630" s="207"/>
      <c r="H630" s="210">
        <v>53.4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53.4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182" t="s">
        <v>1030</v>
      </c>
      <c r="D632" s="182" t="s">
        <v>162</v>
      </c>
      <c r="E632" s="183" t="s">
        <v>1031</v>
      </c>
      <c r="F632" s="184" t="s">
        <v>1032</v>
      </c>
      <c r="G632" s="185" t="s">
        <v>189</v>
      </c>
      <c r="H632" s="186">
        <v>22.25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1.4999999999999999E-4</v>
      </c>
      <c r="R632" s="191">
        <f>Q632*H632</f>
        <v>3.3374999999999998E-3</v>
      </c>
      <c r="S632" s="191">
        <v>0</v>
      </c>
      <c r="T632" s="192">
        <f>S632*H632</f>
        <v>0</v>
      </c>
      <c r="AR632" s="18" t="s">
        <v>167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1033</v>
      </c>
    </row>
    <row r="633" spans="2:65" s="11" customFormat="1" x14ac:dyDescent="0.3">
      <c r="B633" s="194"/>
      <c r="C633" s="195"/>
      <c r="D633" s="196" t="s">
        <v>169</v>
      </c>
      <c r="E633" s="197" t="s">
        <v>19</v>
      </c>
      <c r="F633" s="198" t="s">
        <v>1034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169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160</v>
      </c>
    </row>
    <row r="634" spans="2:65" s="12" customFormat="1" x14ac:dyDescent="0.3">
      <c r="B634" s="206"/>
      <c r="C634" s="207"/>
      <c r="D634" s="196" t="s">
        <v>169</v>
      </c>
      <c r="E634" s="208" t="s">
        <v>19</v>
      </c>
      <c r="F634" s="209" t="s">
        <v>1035</v>
      </c>
      <c r="G634" s="207"/>
      <c r="H634" s="210">
        <v>22.25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169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160</v>
      </c>
    </row>
    <row r="635" spans="2:65" s="13" customFormat="1" x14ac:dyDescent="0.3">
      <c r="B635" s="217"/>
      <c r="C635" s="218"/>
      <c r="D635" s="219" t="s">
        <v>169</v>
      </c>
      <c r="E635" s="220" t="s">
        <v>19</v>
      </c>
      <c r="F635" s="221" t="s">
        <v>182</v>
      </c>
      <c r="G635" s="218"/>
      <c r="H635" s="222">
        <v>22.25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169</v>
      </c>
      <c r="AU635" s="228" t="s">
        <v>81</v>
      </c>
      <c r="AV635" s="13" t="s">
        <v>167</v>
      </c>
      <c r="AW635" s="13" t="s">
        <v>35</v>
      </c>
      <c r="AX635" s="13" t="s">
        <v>78</v>
      </c>
      <c r="AY635" s="228" t="s">
        <v>160</v>
      </c>
    </row>
    <row r="636" spans="2:65" s="1" customFormat="1" ht="22.5" customHeight="1" x14ac:dyDescent="0.3">
      <c r="B636" s="35"/>
      <c r="C636" s="182" t="s">
        <v>1036</v>
      </c>
      <c r="D636" s="182" t="s">
        <v>162</v>
      </c>
      <c r="E636" s="183" t="s">
        <v>1037</v>
      </c>
      <c r="F636" s="184" t="s">
        <v>1038</v>
      </c>
      <c r="G636" s="185" t="s">
        <v>189</v>
      </c>
      <c r="H636" s="186">
        <v>61.25</v>
      </c>
      <c r="I636" s="187"/>
      <c r="J636" s="188">
        <f>ROUND(I636*H636,2)</f>
        <v>0</v>
      </c>
      <c r="K636" s="184" t="s">
        <v>19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5.0000000000000002E-5</v>
      </c>
      <c r="R636" s="191">
        <f>Q636*H636</f>
        <v>3.0625000000000001E-3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1039</v>
      </c>
    </row>
    <row r="637" spans="2:65" s="11" customFormat="1" x14ac:dyDescent="0.3">
      <c r="B637" s="194"/>
      <c r="C637" s="195"/>
      <c r="D637" s="196" t="s">
        <v>169</v>
      </c>
      <c r="E637" s="197" t="s">
        <v>19</v>
      </c>
      <c r="F637" s="198" t="s">
        <v>1040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x14ac:dyDescent="0.3">
      <c r="B638" s="206"/>
      <c r="C638" s="207"/>
      <c r="D638" s="196" t="s">
        <v>169</v>
      </c>
      <c r="E638" s="208" t="s">
        <v>19</v>
      </c>
      <c r="F638" s="209" t="s">
        <v>1041</v>
      </c>
      <c r="G638" s="207"/>
      <c r="H638" s="210">
        <v>61.25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3" customFormat="1" x14ac:dyDescent="0.3">
      <c r="B639" s="217"/>
      <c r="C639" s="218"/>
      <c r="D639" s="219" t="s">
        <v>169</v>
      </c>
      <c r="E639" s="220" t="s">
        <v>19</v>
      </c>
      <c r="F639" s="221" t="s">
        <v>182</v>
      </c>
      <c r="G639" s="218"/>
      <c r="H639" s="222">
        <v>61.25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169</v>
      </c>
      <c r="AU639" s="228" t="s">
        <v>81</v>
      </c>
      <c r="AV639" s="13" t="s">
        <v>167</v>
      </c>
      <c r="AW639" s="13" t="s">
        <v>35</v>
      </c>
      <c r="AX639" s="13" t="s">
        <v>78</v>
      </c>
      <c r="AY639" s="228" t="s">
        <v>160</v>
      </c>
    </row>
    <row r="640" spans="2:65" s="1" customFormat="1" ht="22.5" customHeight="1" x14ac:dyDescent="0.3">
      <c r="B640" s="35"/>
      <c r="C640" s="182" t="s">
        <v>1042</v>
      </c>
      <c r="D640" s="182" t="s">
        <v>162</v>
      </c>
      <c r="E640" s="183" t="s">
        <v>1043</v>
      </c>
      <c r="F640" s="184" t="s">
        <v>1044</v>
      </c>
      <c r="G640" s="185" t="s">
        <v>248</v>
      </c>
      <c r="H640" s="186">
        <v>24.992999999999999</v>
      </c>
      <c r="I640" s="187"/>
      <c r="J640" s="188">
        <f>ROUND(I640*H640,2)</f>
        <v>0</v>
      </c>
      <c r="K640" s="184" t="s">
        <v>166</v>
      </c>
      <c r="L640" s="55"/>
      <c r="M640" s="189" t="s">
        <v>19</v>
      </c>
      <c r="N640" s="190" t="s">
        <v>42</v>
      </c>
      <c r="O640" s="36"/>
      <c r="P640" s="191">
        <f>O640*H640</f>
        <v>0</v>
      </c>
      <c r="Q640" s="191">
        <v>5.9999999999999995E-4</v>
      </c>
      <c r="R640" s="191">
        <f>Q640*H640</f>
        <v>1.4995799999999998E-2</v>
      </c>
      <c r="S640" s="191">
        <v>0</v>
      </c>
      <c r="T640" s="192">
        <f>S640*H640</f>
        <v>0</v>
      </c>
      <c r="AR640" s="18" t="s">
        <v>167</v>
      </c>
      <c r="AT640" s="18" t="s">
        <v>162</v>
      </c>
      <c r="AU640" s="18" t="s">
        <v>81</v>
      </c>
      <c r="AY640" s="18" t="s">
        <v>160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78</v>
      </c>
      <c r="BK640" s="193">
        <f>ROUND(I640*H640,2)</f>
        <v>0</v>
      </c>
      <c r="BL640" s="18" t="s">
        <v>167</v>
      </c>
      <c r="BM640" s="18" t="s">
        <v>1045</v>
      </c>
    </row>
    <row r="641" spans="2:65" s="11" customFormat="1" x14ac:dyDescent="0.3">
      <c r="B641" s="194"/>
      <c r="C641" s="195"/>
      <c r="D641" s="196" t="s">
        <v>169</v>
      </c>
      <c r="E641" s="197" t="s">
        <v>19</v>
      </c>
      <c r="F641" s="198" t="s">
        <v>1046</v>
      </c>
      <c r="G641" s="195"/>
      <c r="H641" s="199" t="s">
        <v>19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169</v>
      </c>
      <c r="AU641" s="205" t="s">
        <v>81</v>
      </c>
      <c r="AV641" s="11" t="s">
        <v>78</v>
      </c>
      <c r="AW641" s="11" t="s">
        <v>35</v>
      </c>
      <c r="AX641" s="11" t="s">
        <v>71</v>
      </c>
      <c r="AY641" s="205" t="s">
        <v>160</v>
      </c>
    </row>
    <row r="642" spans="2:65" s="12" customFormat="1" x14ac:dyDescent="0.3">
      <c r="B642" s="206"/>
      <c r="C642" s="207"/>
      <c r="D642" s="196" t="s">
        <v>169</v>
      </c>
      <c r="E642" s="208" t="s">
        <v>19</v>
      </c>
      <c r="F642" s="209" t="s">
        <v>1047</v>
      </c>
      <c r="G642" s="207"/>
      <c r="H642" s="210">
        <v>10.35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1" customFormat="1" x14ac:dyDescent="0.3">
      <c r="B643" s="194"/>
      <c r="C643" s="195"/>
      <c r="D643" s="196" t="s">
        <v>169</v>
      </c>
      <c r="E643" s="197" t="s">
        <v>19</v>
      </c>
      <c r="F643" s="198" t="s">
        <v>1048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2" customFormat="1" x14ac:dyDescent="0.3">
      <c r="B644" s="206"/>
      <c r="C644" s="207"/>
      <c r="D644" s="196" t="s">
        <v>169</v>
      </c>
      <c r="E644" s="208" t="s">
        <v>19</v>
      </c>
      <c r="F644" s="209" t="s">
        <v>1049</v>
      </c>
      <c r="G644" s="207"/>
      <c r="H644" s="210">
        <v>3.9689999999999999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2" customFormat="1" ht="27" x14ac:dyDescent="0.3">
      <c r="B645" s="206"/>
      <c r="C645" s="207"/>
      <c r="D645" s="196" t="s">
        <v>169</v>
      </c>
      <c r="E645" s="208" t="s">
        <v>19</v>
      </c>
      <c r="F645" s="209" t="s">
        <v>1050</v>
      </c>
      <c r="G645" s="207"/>
      <c r="H645" s="210">
        <v>10.673999999999999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169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160</v>
      </c>
    </row>
    <row r="646" spans="2:65" s="13" customFormat="1" x14ac:dyDescent="0.3">
      <c r="B646" s="217"/>
      <c r="C646" s="218"/>
      <c r="D646" s="219" t="s">
        <v>169</v>
      </c>
      <c r="E646" s="220" t="s">
        <v>19</v>
      </c>
      <c r="F646" s="221" t="s">
        <v>182</v>
      </c>
      <c r="G646" s="218"/>
      <c r="H646" s="222">
        <v>24.992999999999999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169</v>
      </c>
      <c r="AU646" s="228" t="s">
        <v>81</v>
      </c>
      <c r="AV646" s="13" t="s">
        <v>167</v>
      </c>
      <c r="AW646" s="13" t="s">
        <v>35</v>
      </c>
      <c r="AX646" s="13" t="s">
        <v>78</v>
      </c>
      <c r="AY646" s="228" t="s">
        <v>160</v>
      </c>
    </row>
    <row r="647" spans="2:65" s="1" customFormat="1" ht="31.5" customHeight="1" x14ac:dyDescent="0.3">
      <c r="B647" s="35"/>
      <c r="C647" s="182" t="s">
        <v>1051</v>
      </c>
      <c r="D647" s="182" t="s">
        <v>162</v>
      </c>
      <c r="E647" s="183" t="s">
        <v>1052</v>
      </c>
      <c r="F647" s="184" t="s">
        <v>1053</v>
      </c>
      <c r="G647" s="185" t="s">
        <v>189</v>
      </c>
      <c r="H647" s="186">
        <v>127.67</v>
      </c>
      <c r="I647" s="187"/>
      <c r="J647" s="188">
        <f>ROUND(I647*H647,2)</f>
        <v>0</v>
      </c>
      <c r="K647" s="184" t="s">
        <v>166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3.2499999999999999E-4</v>
      </c>
      <c r="R647" s="191">
        <f>Q647*H647</f>
        <v>4.1492750000000002E-2</v>
      </c>
      <c r="S647" s="191">
        <v>0</v>
      </c>
      <c r="T647" s="192">
        <f>S647*H647</f>
        <v>0</v>
      </c>
      <c r="AR647" s="18" t="s">
        <v>167</v>
      </c>
      <c r="AT647" s="18" t="s">
        <v>162</v>
      </c>
      <c r="AU647" s="18" t="s">
        <v>81</v>
      </c>
      <c r="AY647" s="18" t="s">
        <v>160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167</v>
      </c>
      <c r="BM647" s="18" t="s">
        <v>1054</v>
      </c>
    </row>
    <row r="648" spans="2:65" s="11" customFormat="1" x14ac:dyDescent="0.3">
      <c r="B648" s="194"/>
      <c r="C648" s="195"/>
      <c r="D648" s="196" t="s">
        <v>169</v>
      </c>
      <c r="E648" s="197" t="s">
        <v>19</v>
      </c>
      <c r="F648" s="198" t="s">
        <v>1020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169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160</v>
      </c>
    </row>
    <row r="649" spans="2:65" s="12" customFormat="1" x14ac:dyDescent="0.3">
      <c r="B649" s="206"/>
      <c r="C649" s="207"/>
      <c r="D649" s="196" t="s">
        <v>169</v>
      </c>
      <c r="E649" s="208" t="s">
        <v>19</v>
      </c>
      <c r="F649" s="209" t="s">
        <v>1021</v>
      </c>
      <c r="G649" s="207"/>
      <c r="H649" s="210">
        <v>110.6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1" customFormat="1" x14ac:dyDescent="0.3">
      <c r="B650" s="194"/>
      <c r="C650" s="195"/>
      <c r="D650" s="196" t="s">
        <v>169</v>
      </c>
      <c r="E650" s="197" t="s">
        <v>19</v>
      </c>
      <c r="F650" s="198" t="s">
        <v>1022</v>
      </c>
      <c r="G650" s="195"/>
      <c r="H650" s="199" t="s">
        <v>19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169</v>
      </c>
      <c r="AU650" s="205" t="s">
        <v>81</v>
      </c>
      <c r="AV650" s="11" t="s">
        <v>78</v>
      </c>
      <c r="AW650" s="11" t="s">
        <v>35</v>
      </c>
      <c r="AX650" s="11" t="s">
        <v>71</v>
      </c>
      <c r="AY650" s="205" t="s">
        <v>160</v>
      </c>
    </row>
    <row r="651" spans="2:65" s="12" customFormat="1" x14ac:dyDescent="0.3">
      <c r="B651" s="206"/>
      <c r="C651" s="207"/>
      <c r="D651" s="196" t="s">
        <v>169</v>
      </c>
      <c r="E651" s="208" t="s">
        <v>19</v>
      </c>
      <c r="F651" s="209" t="s">
        <v>1023</v>
      </c>
      <c r="G651" s="207"/>
      <c r="H651" s="210">
        <v>17.07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3" customFormat="1" x14ac:dyDescent="0.3">
      <c r="B652" s="217"/>
      <c r="C652" s="218"/>
      <c r="D652" s="219" t="s">
        <v>169</v>
      </c>
      <c r="E652" s="220" t="s">
        <v>19</v>
      </c>
      <c r="F652" s="221" t="s">
        <v>182</v>
      </c>
      <c r="G652" s="218"/>
      <c r="H652" s="222">
        <v>127.67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169</v>
      </c>
      <c r="AU652" s="228" t="s">
        <v>81</v>
      </c>
      <c r="AV652" s="13" t="s">
        <v>167</v>
      </c>
      <c r="AW652" s="13" t="s">
        <v>35</v>
      </c>
      <c r="AX652" s="13" t="s">
        <v>78</v>
      </c>
      <c r="AY652" s="228" t="s">
        <v>160</v>
      </c>
    </row>
    <row r="653" spans="2:65" s="1" customFormat="1" ht="31.5" customHeight="1" x14ac:dyDescent="0.3">
      <c r="B653" s="35"/>
      <c r="C653" s="182" t="s">
        <v>1055</v>
      </c>
      <c r="D653" s="182" t="s">
        <v>162</v>
      </c>
      <c r="E653" s="183" t="s">
        <v>1056</v>
      </c>
      <c r="F653" s="184" t="s">
        <v>1057</v>
      </c>
      <c r="G653" s="185" t="s">
        <v>189</v>
      </c>
      <c r="H653" s="186">
        <v>53.4</v>
      </c>
      <c r="I653" s="187"/>
      <c r="J653" s="188">
        <f>ROUND(I653*H653,2)</f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1.092E-4</v>
      </c>
      <c r="R653" s="191">
        <f>Q653*H653</f>
        <v>5.8312799999999994E-3</v>
      </c>
      <c r="S653" s="191">
        <v>0</v>
      </c>
      <c r="T653" s="192">
        <f>S653*H653</f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167</v>
      </c>
      <c r="BM653" s="18" t="s">
        <v>1058</v>
      </c>
    </row>
    <row r="654" spans="2:65" s="11" customFormat="1" x14ac:dyDescent="0.3">
      <c r="B654" s="194"/>
      <c r="C654" s="195"/>
      <c r="D654" s="196" t="s">
        <v>169</v>
      </c>
      <c r="E654" s="197" t="s">
        <v>19</v>
      </c>
      <c r="F654" s="198" t="s">
        <v>1028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169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160</v>
      </c>
    </row>
    <row r="655" spans="2:65" s="12" customFormat="1" x14ac:dyDescent="0.3">
      <c r="B655" s="206"/>
      <c r="C655" s="207"/>
      <c r="D655" s="196" t="s">
        <v>169</v>
      </c>
      <c r="E655" s="208" t="s">
        <v>19</v>
      </c>
      <c r="F655" s="209" t="s">
        <v>1029</v>
      </c>
      <c r="G655" s="207"/>
      <c r="H655" s="210">
        <v>53.4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169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160</v>
      </c>
    </row>
    <row r="656" spans="2:65" s="13" customFormat="1" x14ac:dyDescent="0.3">
      <c r="B656" s="217"/>
      <c r="C656" s="218"/>
      <c r="D656" s="219" t="s">
        <v>169</v>
      </c>
      <c r="E656" s="220" t="s">
        <v>19</v>
      </c>
      <c r="F656" s="221" t="s">
        <v>182</v>
      </c>
      <c r="G656" s="218"/>
      <c r="H656" s="222">
        <v>53.4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169</v>
      </c>
      <c r="AU656" s="228" t="s">
        <v>81</v>
      </c>
      <c r="AV656" s="13" t="s">
        <v>167</v>
      </c>
      <c r="AW656" s="13" t="s">
        <v>35</v>
      </c>
      <c r="AX656" s="13" t="s">
        <v>78</v>
      </c>
      <c r="AY656" s="228" t="s">
        <v>160</v>
      </c>
    </row>
    <row r="657" spans="2:65" s="1" customFormat="1" ht="22.5" customHeight="1" x14ac:dyDescent="0.3">
      <c r="B657" s="35"/>
      <c r="C657" s="182" t="s">
        <v>1059</v>
      </c>
      <c r="D657" s="182" t="s">
        <v>162</v>
      </c>
      <c r="E657" s="183" t="s">
        <v>1060</v>
      </c>
      <c r="F657" s="184" t="s">
        <v>1061</v>
      </c>
      <c r="G657" s="185" t="s">
        <v>189</v>
      </c>
      <c r="H657" s="186">
        <v>22.25</v>
      </c>
      <c r="I657" s="187"/>
      <c r="J657" s="188">
        <f>ROUND(I657*H657,2)</f>
        <v>0</v>
      </c>
      <c r="K657" s="184" t="s">
        <v>166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6.4999999999999997E-4</v>
      </c>
      <c r="R657" s="191">
        <f>Q657*H657</f>
        <v>1.44625E-2</v>
      </c>
      <c r="S657" s="191">
        <v>0</v>
      </c>
      <c r="T657" s="192">
        <f>S657*H657</f>
        <v>0</v>
      </c>
      <c r="AR657" s="18" t="s">
        <v>167</v>
      </c>
      <c r="AT657" s="18" t="s">
        <v>162</v>
      </c>
      <c r="AU657" s="18" t="s">
        <v>81</v>
      </c>
      <c r="AY657" s="18" t="s">
        <v>160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167</v>
      </c>
      <c r="BM657" s="18" t="s">
        <v>1062</v>
      </c>
    </row>
    <row r="658" spans="2:65" s="11" customFormat="1" x14ac:dyDescent="0.3">
      <c r="B658" s="194"/>
      <c r="C658" s="195"/>
      <c r="D658" s="196" t="s">
        <v>169</v>
      </c>
      <c r="E658" s="197" t="s">
        <v>19</v>
      </c>
      <c r="F658" s="198" t="s">
        <v>1034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169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160</v>
      </c>
    </row>
    <row r="659" spans="2:65" s="12" customFormat="1" x14ac:dyDescent="0.3">
      <c r="B659" s="206"/>
      <c r="C659" s="207"/>
      <c r="D659" s="196" t="s">
        <v>169</v>
      </c>
      <c r="E659" s="208" t="s">
        <v>19</v>
      </c>
      <c r="F659" s="209" t="s">
        <v>1035</v>
      </c>
      <c r="G659" s="207"/>
      <c r="H659" s="210">
        <v>22.25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169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160</v>
      </c>
    </row>
    <row r="660" spans="2:65" s="13" customFormat="1" x14ac:dyDescent="0.3">
      <c r="B660" s="217"/>
      <c r="C660" s="218"/>
      <c r="D660" s="219" t="s">
        <v>169</v>
      </c>
      <c r="E660" s="220" t="s">
        <v>19</v>
      </c>
      <c r="F660" s="221" t="s">
        <v>182</v>
      </c>
      <c r="G660" s="218"/>
      <c r="H660" s="222">
        <v>22.25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169</v>
      </c>
      <c r="AU660" s="228" t="s">
        <v>81</v>
      </c>
      <c r="AV660" s="13" t="s">
        <v>167</v>
      </c>
      <c r="AW660" s="13" t="s">
        <v>35</v>
      </c>
      <c r="AX660" s="13" t="s">
        <v>78</v>
      </c>
      <c r="AY660" s="228" t="s">
        <v>160</v>
      </c>
    </row>
    <row r="661" spans="2:65" s="1" customFormat="1" ht="31.5" customHeight="1" x14ac:dyDescent="0.3">
      <c r="B661" s="35"/>
      <c r="C661" s="182" t="s">
        <v>1063</v>
      </c>
      <c r="D661" s="182" t="s">
        <v>162</v>
      </c>
      <c r="E661" s="183" t="s">
        <v>1064</v>
      </c>
      <c r="F661" s="184" t="s">
        <v>1065</v>
      </c>
      <c r="G661" s="185" t="s">
        <v>189</v>
      </c>
      <c r="H661" s="186">
        <v>61.25</v>
      </c>
      <c r="I661" s="187"/>
      <c r="J661" s="188">
        <f>ROUND(I661*H661,2)</f>
        <v>0</v>
      </c>
      <c r="K661" s="184" t="s">
        <v>19</v>
      </c>
      <c r="L661" s="55"/>
      <c r="M661" s="189" t="s">
        <v>19</v>
      </c>
      <c r="N661" s="190" t="s">
        <v>42</v>
      </c>
      <c r="O661" s="36"/>
      <c r="P661" s="191">
        <f>O661*H661</f>
        <v>0</v>
      </c>
      <c r="Q661" s="191">
        <v>2.184E-4</v>
      </c>
      <c r="R661" s="191">
        <f>Q661*H661</f>
        <v>1.3377E-2</v>
      </c>
      <c r="S661" s="191">
        <v>0</v>
      </c>
      <c r="T661" s="192">
        <f>S661*H661</f>
        <v>0</v>
      </c>
      <c r="AR661" s="18" t="s">
        <v>167</v>
      </c>
      <c r="AT661" s="18" t="s">
        <v>162</v>
      </c>
      <c r="AU661" s="18" t="s">
        <v>81</v>
      </c>
      <c r="AY661" s="18" t="s">
        <v>160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78</v>
      </c>
      <c r="BK661" s="193">
        <f>ROUND(I661*H661,2)</f>
        <v>0</v>
      </c>
      <c r="BL661" s="18" t="s">
        <v>167</v>
      </c>
      <c r="BM661" s="18" t="s">
        <v>1066</v>
      </c>
    </row>
    <row r="662" spans="2:65" s="11" customFormat="1" x14ac:dyDescent="0.3">
      <c r="B662" s="194"/>
      <c r="C662" s="195"/>
      <c r="D662" s="196" t="s">
        <v>169</v>
      </c>
      <c r="E662" s="197" t="s">
        <v>19</v>
      </c>
      <c r="F662" s="198" t="s">
        <v>1040</v>
      </c>
      <c r="G662" s="195"/>
      <c r="H662" s="199" t="s">
        <v>19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169</v>
      </c>
      <c r="AU662" s="205" t="s">
        <v>81</v>
      </c>
      <c r="AV662" s="11" t="s">
        <v>78</v>
      </c>
      <c r="AW662" s="11" t="s">
        <v>35</v>
      </c>
      <c r="AX662" s="11" t="s">
        <v>71</v>
      </c>
      <c r="AY662" s="205" t="s">
        <v>160</v>
      </c>
    </row>
    <row r="663" spans="2:65" s="12" customFormat="1" x14ac:dyDescent="0.3">
      <c r="B663" s="206"/>
      <c r="C663" s="207"/>
      <c r="D663" s="196" t="s">
        <v>169</v>
      </c>
      <c r="E663" s="208" t="s">
        <v>19</v>
      </c>
      <c r="F663" s="209" t="s">
        <v>1041</v>
      </c>
      <c r="G663" s="207"/>
      <c r="H663" s="210">
        <v>61.25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169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160</v>
      </c>
    </row>
    <row r="664" spans="2:65" s="13" customFormat="1" x14ac:dyDescent="0.3">
      <c r="B664" s="217"/>
      <c r="C664" s="218"/>
      <c r="D664" s="219" t="s">
        <v>169</v>
      </c>
      <c r="E664" s="220" t="s">
        <v>19</v>
      </c>
      <c r="F664" s="221" t="s">
        <v>182</v>
      </c>
      <c r="G664" s="218"/>
      <c r="H664" s="222">
        <v>61.25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169</v>
      </c>
      <c r="AU664" s="228" t="s">
        <v>81</v>
      </c>
      <c r="AV664" s="13" t="s">
        <v>167</v>
      </c>
      <c r="AW664" s="13" t="s">
        <v>35</v>
      </c>
      <c r="AX664" s="13" t="s">
        <v>78</v>
      </c>
      <c r="AY664" s="228" t="s">
        <v>160</v>
      </c>
    </row>
    <row r="665" spans="2:65" s="1" customFormat="1" ht="31.5" customHeight="1" x14ac:dyDescent="0.3">
      <c r="B665" s="35"/>
      <c r="C665" s="182" t="s">
        <v>1067</v>
      </c>
      <c r="D665" s="182" t="s">
        <v>162</v>
      </c>
      <c r="E665" s="183" t="s">
        <v>1068</v>
      </c>
      <c r="F665" s="184" t="s">
        <v>1069</v>
      </c>
      <c r="G665" s="185" t="s">
        <v>248</v>
      </c>
      <c r="H665" s="186">
        <v>24.992999999999999</v>
      </c>
      <c r="I665" s="187"/>
      <c r="J665" s="188">
        <f>ROUND(I665*H665,2)</f>
        <v>0</v>
      </c>
      <c r="K665" s="184" t="s">
        <v>166</v>
      </c>
      <c r="L665" s="55"/>
      <c r="M665" s="189" t="s">
        <v>19</v>
      </c>
      <c r="N665" s="190" t="s">
        <v>42</v>
      </c>
      <c r="O665" s="36"/>
      <c r="P665" s="191">
        <f>O665*H665</f>
        <v>0</v>
      </c>
      <c r="Q665" s="191">
        <v>2.5999999999999999E-3</v>
      </c>
      <c r="R665" s="191">
        <f>Q665*H665</f>
        <v>6.4981799999999992E-2</v>
      </c>
      <c r="S665" s="191">
        <v>0</v>
      </c>
      <c r="T665" s="192">
        <f>S665*H665</f>
        <v>0</v>
      </c>
      <c r="AR665" s="18" t="s">
        <v>167</v>
      </c>
      <c r="AT665" s="18" t="s">
        <v>162</v>
      </c>
      <c r="AU665" s="18" t="s">
        <v>81</v>
      </c>
      <c r="AY665" s="18" t="s">
        <v>160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8" t="s">
        <v>78</v>
      </c>
      <c r="BK665" s="193">
        <f>ROUND(I665*H665,2)</f>
        <v>0</v>
      </c>
      <c r="BL665" s="18" t="s">
        <v>167</v>
      </c>
      <c r="BM665" s="18" t="s">
        <v>1070</v>
      </c>
    </row>
    <row r="666" spans="2:65" s="11" customFormat="1" x14ac:dyDescent="0.3">
      <c r="B666" s="194"/>
      <c r="C666" s="195"/>
      <c r="D666" s="196" t="s">
        <v>169</v>
      </c>
      <c r="E666" s="197" t="s">
        <v>19</v>
      </c>
      <c r="F666" s="198" t="s">
        <v>1046</v>
      </c>
      <c r="G666" s="195"/>
      <c r="H666" s="199" t="s">
        <v>19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169</v>
      </c>
      <c r="AU666" s="205" t="s">
        <v>81</v>
      </c>
      <c r="AV666" s="11" t="s">
        <v>78</v>
      </c>
      <c r="AW666" s="11" t="s">
        <v>35</v>
      </c>
      <c r="AX666" s="11" t="s">
        <v>71</v>
      </c>
      <c r="AY666" s="205" t="s">
        <v>160</v>
      </c>
    </row>
    <row r="667" spans="2:65" s="12" customFormat="1" x14ac:dyDescent="0.3">
      <c r="B667" s="206"/>
      <c r="C667" s="207"/>
      <c r="D667" s="196" t="s">
        <v>169</v>
      </c>
      <c r="E667" s="208" t="s">
        <v>19</v>
      </c>
      <c r="F667" s="209" t="s">
        <v>1047</v>
      </c>
      <c r="G667" s="207"/>
      <c r="H667" s="210">
        <v>10.35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169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160</v>
      </c>
    </row>
    <row r="668" spans="2:65" s="11" customFormat="1" x14ac:dyDescent="0.3">
      <c r="B668" s="194"/>
      <c r="C668" s="195"/>
      <c r="D668" s="196" t="s">
        <v>169</v>
      </c>
      <c r="E668" s="197" t="s">
        <v>19</v>
      </c>
      <c r="F668" s="198" t="s">
        <v>1048</v>
      </c>
      <c r="G668" s="195"/>
      <c r="H668" s="199" t="s">
        <v>19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169</v>
      </c>
      <c r="AU668" s="205" t="s">
        <v>81</v>
      </c>
      <c r="AV668" s="11" t="s">
        <v>78</v>
      </c>
      <c r="AW668" s="11" t="s">
        <v>35</v>
      </c>
      <c r="AX668" s="11" t="s">
        <v>71</v>
      </c>
      <c r="AY668" s="205" t="s">
        <v>160</v>
      </c>
    </row>
    <row r="669" spans="2:65" s="12" customFormat="1" x14ac:dyDescent="0.3">
      <c r="B669" s="206"/>
      <c r="C669" s="207"/>
      <c r="D669" s="196" t="s">
        <v>169</v>
      </c>
      <c r="E669" s="208" t="s">
        <v>19</v>
      </c>
      <c r="F669" s="209" t="s">
        <v>1049</v>
      </c>
      <c r="G669" s="207"/>
      <c r="H669" s="210">
        <v>3.9689999999999999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169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160</v>
      </c>
    </row>
    <row r="670" spans="2:65" s="12" customFormat="1" ht="27" x14ac:dyDescent="0.3">
      <c r="B670" s="206"/>
      <c r="C670" s="207"/>
      <c r="D670" s="196" t="s">
        <v>169</v>
      </c>
      <c r="E670" s="208" t="s">
        <v>19</v>
      </c>
      <c r="F670" s="209" t="s">
        <v>1050</v>
      </c>
      <c r="G670" s="207"/>
      <c r="H670" s="210">
        <v>10.673999999999999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3" customFormat="1" x14ac:dyDescent="0.3">
      <c r="B671" s="217"/>
      <c r="C671" s="218"/>
      <c r="D671" s="219" t="s">
        <v>169</v>
      </c>
      <c r="E671" s="220" t="s">
        <v>19</v>
      </c>
      <c r="F671" s="221" t="s">
        <v>182</v>
      </c>
      <c r="G671" s="218"/>
      <c r="H671" s="222">
        <v>24.992999999999999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169</v>
      </c>
      <c r="AU671" s="228" t="s">
        <v>81</v>
      </c>
      <c r="AV671" s="13" t="s">
        <v>167</v>
      </c>
      <c r="AW671" s="13" t="s">
        <v>35</v>
      </c>
      <c r="AX671" s="13" t="s">
        <v>78</v>
      </c>
      <c r="AY671" s="228" t="s">
        <v>160</v>
      </c>
    </row>
    <row r="672" spans="2:65" s="1" customFormat="1" ht="22.5" customHeight="1" x14ac:dyDescent="0.3">
      <c r="B672" s="35"/>
      <c r="C672" s="182" t="s">
        <v>1071</v>
      </c>
      <c r="D672" s="182" t="s">
        <v>162</v>
      </c>
      <c r="E672" s="183" t="s">
        <v>1072</v>
      </c>
      <c r="F672" s="184" t="s">
        <v>1073</v>
      </c>
      <c r="G672" s="185" t="s">
        <v>189</v>
      </c>
      <c r="H672" s="186">
        <v>6.5</v>
      </c>
      <c r="I672" s="187"/>
      <c r="J672" s="188">
        <f>ROUND(I672*H672,2)</f>
        <v>0</v>
      </c>
      <c r="K672" s="184" t="s">
        <v>166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1.35E-4</v>
      </c>
      <c r="R672" s="191">
        <f>Q672*H672</f>
        <v>8.7750000000000002E-4</v>
      </c>
      <c r="S672" s="191">
        <v>0</v>
      </c>
      <c r="T672" s="192">
        <f>S672*H672</f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167</v>
      </c>
      <c r="BM672" s="18" t="s">
        <v>1074</v>
      </c>
    </row>
    <row r="673" spans="2:65" s="12" customFormat="1" x14ac:dyDescent="0.3">
      <c r="B673" s="206"/>
      <c r="C673" s="207"/>
      <c r="D673" s="196" t="s">
        <v>169</v>
      </c>
      <c r="E673" s="208" t="s">
        <v>19</v>
      </c>
      <c r="F673" s="209" t="s">
        <v>1075</v>
      </c>
      <c r="G673" s="207"/>
      <c r="H673" s="210">
        <v>6.5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169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160</v>
      </c>
    </row>
    <row r="674" spans="2:65" s="13" customFormat="1" x14ac:dyDescent="0.3">
      <c r="B674" s="217"/>
      <c r="C674" s="218"/>
      <c r="D674" s="219" t="s">
        <v>169</v>
      </c>
      <c r="E674" s="220" t="s">
        <v>19</v>
      </c>
      <c r="F674" s="221" t="s">
        <v>182</v>
      </c>
      <c r="G674" s="218"/>
      <c r="H674" s="222">
        <v>6.5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169</v>
      </c>
      <c r="AU674" s="228" t="s">
        <v>81</v>
      </c>
      <c r="AV674" s="13" t="s">
        <v>167</v>
      </c>
      <c r="AW674" s="13" t="s">
        <v>35</v>
      </c>
      <c r="AX674" s="13" t="s">
        <v>78</v>
      </c>
      <c r="AY674" s="228" t="s">
        <v>160</v>
      </c>
    </row>
    <row r="675" spans="2:65" s="1" customFormat="1" ht="22.5" customHeight="1" x14ac:dyDescent="0.3">
      <c r="B675" s="35"/>
      <c r="C675" s="182" t="s">
        <v>1076</v>
      </c>
      <c r="D675" s="182" t="s">
        <v>162</v>
      </c>
      <c r="E675" s="183" t="s">
        <v>1077</v>
      </c>
      <c r="F675" s="184" t="s">
        <v>1078</v>
      </c>
      <c r="G675" s="185" t="s">
        <v>189</v>
      </c>
      <c r="H675" s="186">
        <v>264.57</v>
      </c>
      <c r="I675" s="187"/>
      <c r="J675" s="188">
        <f>ROUND(I675*H675,2)</f>
        <v>0</v>
      </c>
      <c r="K675" s="184" t="s">
        <v>166</v>
      </c>
      <c r="L675" s="55"/>
      <c r="M675" s="189" t="s">
        <v>19</v>
      </c>
      <c r="N675" s="190" t="s">
        <v>42</v>
      </c>
      <c r="O675" s="36"/>
      <c r="P675" s="191">
        <f>O675*H675</f>
        <v>0</v>
      </c>
      <c r="Q675" s="191">
        <v>3.7500000000000001E-6</v>
      </c>
      <c r="R675" s="191">
        <f>Q675*H675</f>
        <v>9.9213750000000009E-4</v>
      </c>
      <c r="S675" s="191">
        <v>0</v>
      </c>
      <c r="T675" s="192">
        <f>S675*H675</f>
        <v>0</v>
      </c>
      <c r="AR675" s="18" t="s">
        <v>167</v>
      </c>
      <c r="AT675" s="18" t="s">
        <v>162</v>
      </c>
      <c r="AU675" s="18" t="s">
        <v>81</v>
      </c>
      <c r="AY675" s="18" t="s">
        <v>160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78</v>
      </c>
      <c r="BK675" s="193">
        <f>ROUND(I675*H675,2)</f>
        <v>0</v>
      </c>
      <c r="BL675" s="18" t="s">
        <v>167</v>
      </c>
      <c r="BM675" s="18" t="s">
        <v>1079</v>
      </c>
    </row>
    <row r="676" spans="2:65" s="12" customFormat="1" x14ac:dyDescent="0.3">
      <c r="B676" s="206"/>
      <c r="C676" s="207"/>
      <c r="D676" s="196" t="s">
        <v>169</v>
      </c>
      <c r="E676" s="208" t="s">
        <v>19</v>
      </c>
      <c r="F676" s="209" t="s">
        <v>1080</v>
      </c>
      <c r="G676" s="207"/>
      <c r="H676" s="210">
        <v>264.57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65" s="13" customFormat="1" x14ac:dyDescent="0.3">
      <c r="B677" s="217"/>
      <c r="C677" s="218"/>
      <c r="D677" s="219" t="s">
        <v>169</v>
      </c>
      <c r="E677" s="220" t="s">
        <v>19</v>
      </c>
      <c r="F677" s="221" t="s">
        <v>182</v>
      </c>
      <c r="G677" s="218"/>
      <c r="H677" s="222">
        <v>264.57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169</v>
      </c>
      <c r="AU677" s="228" t="s">
        <v>81</v>
      </c>
      <c r="AV677" s="13" t="s">
        <v>167</v>
      </c>
      <c r="AW677" s="13" t="s">
        <v>35</v>
      </c>
      <c r="AX677" s="13" t="s">
        <v>78</v>
      </c>
      <c r="AY677" s="228" t="s">
        <v>160</v>
      </c>
    </row>
    <row r="678" spans="2:65" s="1" customFormat="1" ht="22.5" customHeight="1" x14ac:dyDescent="0.3">
      <c r="B678" s="35"/>
      <c r="C678" s="182" t="s">
        <v>1081</v>
      </c>
      <c r="D678" s="182" t="s">
        <v>162</v>
      </c>
      <c r="E678" s="183" t="s">
        <v>1082</v>
      </c>
      <c r="F678" s="184" t="s">
        <v>1083</v>
      </c>
      <c r="G678" s="185" t="s">
        <v>248</v>
      </c>
      <c r="H678" s="186">
        <v>24.992999999999999</v>
      </c>
      <c r="I678" s="187"/>
      <c r="J678" s="188">
        <f>ROUND(I678*H678,2)</f>
        <v>0</v>
      </c>
      <c r="K678" s="184" t="s">
        <v>166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9.38E-6</v>
      </c>
      <c r="R678" s="191">
        <f>Q678*H678</f>
        <v>2.3443434E-4</v>
      </c>
      <c r="S678" s="191">
        <v>0</v>
      </c>
      <c r="T678" s="192">
        <f>S678*H678</f>
        <v>0</v>
      </c>
      <c r="AR678" s="18" t="s">
        <v>167</v>
      </c>
      <c r="AT678" s="18" t="s">
        <v>162</v>
      </c>
      <c r="AU678" s="18" t="s">
        <v>81</v>
      </c>
      <c r="AY678" s="18" t="s">
        <v>160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167</v>
      </c>
      <c r="BM678" s="18" t="s">
        <v>1084</v>
      </c>
    </row>
    <row r="679" spans="2:65" s="12" customFormat="1" x14ac:dyDescent="0.3">
      <c r="B679" s="206"/>
      <c r="C679" s="207"/>
      <c r="D679" s="196" t="s">
        <v>169</v>
      </c>
      <c r="E679" s="208" t="s">
        <v>19</v>
      </c>
      <c r="F679" s="209" t="s">
        <v>1085</v>
      </c>
      <c r="G679" s="207"/>
      <c r="H679" s="210">
        <v>24.992999999999999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169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160</v>
      </c>
    </row>
    <row r="680" spans="2:65" s="13" customFormat="1" x14ac:dyDescent="0.3">
      <c r="B680" s="217"/>
      <c r="C680" s="218"/>
      <c r="D680" s="219" t="s">
        <v>169</v>
      </c>
      <c r="E680" s="220" t="s">
        <v>19</v>
      </c>
      <c r="F680" s="221" t="s">
        <v>182</v>
      </c>
      <c r="G680" s="218"/>
      <c r="H680" s="222">
        <v>24.992999999999999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169</v>
      </c>
      <c r="AU680" s="228" t="s">
        <v>81</v>
      </c>
      <c r="AV680" s="13" t="s">
        <v>167</v>
      </c>
      <c r="AW680" s="13" t="s">
        <v>35</v>
      </c>
      <c r="AX680" s="13" t="s">
        <v>78</v>
      </c>
      <c r="AY680" s="228" t="s">
        <v>160</v>
      </c>
    </row>
    <row r="681" spans="2:65" s="1" customFormat="1" ht="31.5" customHeight="1" x14ac:dyDescent="0.3">
      <c r="B681" s="35"/>
      <c r="C681" s="182" t="s">
        <v>1086</v>
      </c>
      <c r="D681" s="182" t="s">
        <v>162</v>
      </c>
      <c r="E681" s="183" t="s">
        <v>1087</v>
      </c>
      <c r="F681" s="184" t="s">
        <v>1088</v>
      </c>
      <c r="G681" s="185" t="s">
        <v>189</v>
      </c>
      <c r="H681" s="186">
        <v>18.75</v>
      </c>
      <c r="I681" s="187"/>
      <c r="J681" s="188">
        <f>ROUND(I681*H681,2)</f>
        <v>0</v>
      </c>
      <c r="K681" s="184" t="s">
        <v>19</v>
      </c>
      <c r="L681" s="55"/>
      <c r="M681" s="189" t="s">
        <v>19</v>
      </c>
      <c r="N681" s="190" t="s">
        <v>42</v>
      </c>
      <c r="O681" s="36"/>
      <c r="P681" s="191">
        <f>O681*H681</f>
        <v>0</v>
      </c>
      <c r="Q681" s="191">
        <v>0.16850351999999999</v>
      </c>
      <c r="R681" s="191">
        <f>Q681*H681</f>
        <v>3.1594409999999997</v>
      </c>
      <c r="S681" s="191">
        <v>0</v>
      </c>
      <c r="T681" s="192">
        <f>S681*H681</f>
        <v>0</v>
      </c>
      <c r="AR681" s="18" t="s">
        <v>167</v>
      </c>
      <c r="AT681" s="18" t="s">
        <v>162</v>
      </c>
      <c r="AU681" s="18" t="s">
        <v>81</v>
      </c>
      <c r="AY681" s="18" t="s">
        <v>160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8" t="s">
        <v>78</v>
      </c>
      <c r="BK681" s="193">
        <f>ROUND(I681*H681,2)</f>
        <v>0</v>
      </c>
      <c r="BL681" s="18" t="s">
        <v>167</v>
      </c>
      <c r="BM681" s="18" t="s">
        <v>1089</v>
      </c>
    </row>
    <row r="682" spans="2:65" s="11" customFormat="1" x14ac:dyDescent="0.3">
      <c r="B682" s="194"/>
      <c r="C682" s="195"/>
      <c r="D682" s="196" t="s">
        <v>169</v>
      </c>
      <c r="E682" s="197" t="s">
        <v>19</v>
      </c>
      <c r="F682" s="198" t="s">
        <v>1090</v>
      </c>
      <c r="G682" s="195"/>
      <c r="H682" s="199" t="s">
        <v>19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169</v>
      </c>
      <c r="AU682" s="205" t="s">
        <v>81</v>
      </c>
      <c r="AV682" s="11" t="s">
        <v>78</v>
      </c>
      <c r="AW682" s="11" t="s">
        <v>35</v>
      </c>
      <c r="AX682" s="11" t="s">
        <v>71</v>
      </c>
      <c r="AY682" s="205" t="s">
        <v>160</v>
      </c>
    </row>
    <row r="683" spans="2:65" s="12" customFormat="1" x14ac:dyDescent="0.3">
      <c r="B683" s="206"/>
      <c r="C683" s="207"/>
      <c r="D683" s="196" t="s">
        <v>169</v>
      </c>
      <c r="E683" s="208" t="s">
        <v>19</v>
      </c>
      <c r="F683" s="209" t="s">
        <v>386</v>
      </c>
      <c r="G683" s="207"/>
      <c r="H683" s="210">
        <v>18.75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169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160</v>
      </c>
    </row>
    <row r="684" spans="2:65" s="13" customFormat="1" x14ac:dyDescent="0.3">
      <c r="B684" s="217"/>
      <c r="C684" s="218"/>
      <c r="D684" s="219" t="s">
        <v>169</v>
      </c>
      <c r="E684" s="220" t="s">
        <v>19</v>
      </c>
      <c r="F684" s="221" t="s">
        <v>182</v>
      </c>
      <c r="G684" s="218"/>
      <c r="H684" s="222">
        <v>18.75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169</v>
      </c>
      <c r="AU684" s="228" t="s">
        <v>81</v>
      </c>
      <c r="AV684" s="13" t="s">
        <v>167</v>
      </c>
      <c r="AW684" s="13" t="s">
        <v>35</v>
      </c>
      <c r="AX684" s="13" t="s">
        <v>78</v>
      </c>
      <c r="AY684" s="228" t="s">
        <v>160</v>
      </c>
    </row>
    <row r="685" spans="2:65" s="1" customFormat="1" ht="22.5" customHeight="1" x14ac:dyDescent="0.3">
      <c r="B685" s="35"/>
      <c r="C685" s="247" t="s">
        <v>1091</v>
      </c>
      <c r="D685" s="247" t="s">
        <v>548</v>
      </c>
      <c r="E685" s="248" t="s">
        <v>1092</v>
      </c>
      <c r="F685" s="249" t="s">
        <v>1093</v>
      </c>
      <c r="G685" s="250" t="s">
        <v>165</v>
      </c>
      <c r="H685" s="251">
        <v>19.190000000000001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42</v>
      </c>
      <c r="O685" s="36"/>
      <c r="P685" s="191">
        <f>O685*H685</f>
        <v>0</v>
      </c>
      <c r="Q685" s="191">
        <v>4.6699999999999998E-2</v>
      </c>
      <c r="R685" s="191">
        <f>Q685*H685</f>
        <v>0.896173</v>
      </c>
      <c r="S685" s="191">
        <v>0</v>
      </c>
      <c r="T685" s="192">
        <f>S685*H685</f>
        <v>0</v>
      </c>
      <c r="AR685" s="18" t="s">
        <v>235</v>
      </c>
      <c r="AT685" s="18" t="s">
        <v>548</v>
      </c>
      <c r="AU685" s="18" t="s">
        <v>81</v>
      </c>
      <c r="AY685" s="18" t="s">
        <v>160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78</v>
      </c>
      <c r="BK685" s="193">
        <f>ROUND(I685*H685,2)</f>
        <v>0</v>
      </c>
      <c r="BL685" s="18" t="s">
        <v>167</v>
      </c>
      <c r="BM685" s="18" t="s">
        <v>1094</v>
      </c>
    </row>
    <row r="686" spans="2:65" s="1" customFormat="1" ht="31.5" customHeight="1" x14ac:dyDescent="0.3">
      <c r="B686" s="35"/>
      <c r="C686" s="182" t="s">
        <v>1095</v>
      </c>
      <c r="D686" s="182" t="s">
        <v>162</v>
      </c>
      <c r="E686" s="183" t="s">
        <v>1096</v>
      </c>
      <c r="F686" s="184" t="s">
        <v>1097</v>
      </c>
      <c r="G686" s="185" t="s">
        <v>189</v>
      </c>
      <c r="H686" s="186">
        <v>5.3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0.18292059999999999</v>
      </c>
      <c r="R686" s="191">
        <f>Q686*H686</f>
        <v>0.96947917999999988</v>
      </c>
      <c r="S686" s="191">
        <v>0</v>
      </c>
      <c r="T686" s="192">
        <f>S686*H686</f>
        <v>0</v>
      </c>
      <c r="AR686" s="18" t="s">
        <v>167</v>
      </c>
      <c r="AT686" s="18" t="s">
        <v>162</v>
      </c>
      <c r="AU686" s="18" t="s">
        <v>81</v>
      </c>
      <c r="AY686" s="18" t="s">
        <v>160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167</v>
      </c>
      <c r="BM686" s="18" t="s">
        <v>1098</v>
      </c>
    </row>
    <row r="687" spans="2:65" s="11" customFormat="1" x14ac:dyDescent="0.3">
      <c r="B687" s="194"/>
      <c r="C687" s="195"/>
      <c r="D687" s="196" t="s">
        <v>169</v>
      </c>
      <c r="E687" s="197" t="s">
        <v>19</v>
      </c>
      <c r="F687" s="198" t="s">
        <v>1099</v>
      </c>
      <c r="G687" s="195"/>
      <c r="H687" s="199" t="s">
        <v>19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169</v>
      </c>
      <c r="AU687" s="205" t="s">
        <v>81</v>
      </c>
      <c r="AV687" s="11" t="s">
        <v>78</v>
      </c>
      <c r="AW687" s="11" t="s">
        <v>35</v>
      </c>
      <c r="AX687" s="11" t="s">
        <v>71</v>
      </c>
      <c r="AY687" s="205" t="s">
        <v>160</v>
      </c>
    </row>
    <row r="688" spans="2:65" s="12" customFormat="1" x14ac:dyDescent="0.3">
      <c r="B688" s="206"/>
      <c r="C688" s="207"/>
      <c r="D688" s="196" t="s">
        <v>169</v>
      </c>
      <c r="E688" s="208" t="s">
        <v>19</v>
      </c>
      <c r="F688" s="209" t="s">
        <v>1100</v>
      </c>
      <c r="G688" s="207"/>
      <c r="H688" s="210">
        <v>5.3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169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160</v>
      </c>
    </row>
    <row r="689" spans="2:65" s="13" customFormat="1" x14ac:dyDescent="0.3">
      <c r="B689" s="217"/>
      <c r="C689" s="218"/>
      <c r="D689" s="219" t="s">
        <v>169</v>
      </c>
      <c r="E689" s="220" t="s">
        <v>19</v>
      </c>
      <c r="F689" s="221" t="s">
        <v>182</v>
      </c>
      <c r="G689" s="218"/>
      <c r="H689" s="222">
        <v>5.3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169</v>
      </c>
      <c r="AU689" s="228" t="s">
        <v>81</v>
      </c>
      <c r="AV689" s="13" t="s">
        <v>167</v>
      </c>
      <c r="AW689" s="13" t="s">
        <v>35</v>
      </c>
      <c r="AX689" s="13" t="s">
        <v>78</v>
      </c>
      <c r="AY689" s="228" t="s">
        <v>160</v>
      </c>
    </row>
    <row r="690" spans="2:65" s="1" customFormat="1" ht="22.5" customHeight="1" x14ac:dyDescent="0.3">
      <c r="B690" s="35"/>
      <c r="C690" s="247" t="s">
        <v>1101</v>
      </c>
      <c r="D690" s="247" t="s">
        <v>548</v>
      </c>
      <c r="E690" s="248" t="s">
        <v>1102</v>
      </c>
      <c r="F690" s="249" t="s">
        <v>1103</v>
      </c>
      <c r="G690" s="250" t="s">
        <v>165</v>
      </c>
      <c r="H690" s="251">
        <v>6.06</v>
      </c>
      <c r="I690" s="252"/>
      <c r="J690" s="253">
        <f>ROUND(I690*H690,2)</f>
        <v>0</v>
      </c>
      <c r="K690" s="249" t="s">
        <v>19</v>
      </c>
      <c r="L690" s="254"/>
      <c r="M690" s="255" t="s">
        <v>19</v>
      </c>
      <c r="N690" s="256" t="s">
        <v>42</v>
      </c>
      <c r="O690" s="36"/>
      <c r="P690" s="191">
        <f>O690*H690</f>
        <v>0</v>
      </c>
      <c r="Q690" s="191">
        <v>8.5999999999999993E-2</v>
      </c>
      <c r="R690" s="191">
        <f>Q690*H690</f>
        <v>0.52115999999999996</v>
      </c>
      <c r="S690" s="191">
        <v>0</v>
      </c>
      <c r="T690" s="192">
        <f>S690*H690</f>
        <v>0</v>
      </c>
      <c r="AR690" s="18" t="s">
        <v>235</v>
      </c>
      <c r="AT690" s="18" t="s">
        <v>548</v>
      </c>
      <c r="AU690" s="18" t="s">
        <v>81</v>
      </c>
      <c r="AY690" s="18" t="s">
        <v>160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167</v>
      </c>
      <c r="BM690" s="18" t="s">
        <v>1104</v>
      </c>
    </row>
    <row r="691" spans="2:65" s="1" customFormat="1" ht="31.5" customHeight="1" x14ac:dyDescent="0.3">
      <c r="B691" s="35"/>
      <c r="C691" s="182" t="s">
        <v>1105</v>
      </c>
      <c r="D691" s="182" t="s">
        <v>162</v>
      </c>
      <c r="E691" s="183" t="s">
        <v>1106</v>
      </c>
      <c r="F691" s="184" t="s">
        <v>1107</v>
      </c>
      <c r="G691" s="185" t="s">
        <v>189</v>
      </c>
      <c r="H691" s="186">
        <v>317</v>
      </c>
      <c r="I691" s="187"/>
      <c r="J691" s="188">
        <f>ROUND(I691*H691,2)</f>
        <v>0</v>
      </c>
      <c r="K691" s="184" t="s">
        <v>19</v>
      </c>
      <c r="L691" s="55"/>
      <c r="M691" s="189" t="s">
        <v>19</v>
      </c>
      <c r="N691" s="190" t="s">
        <v>42</v>
      </c>
      <c r="O691" s="36"/>
      <c r="P691" s="191">
        <f>O691*H691</f>
        <v>0</v>
      </c>
      <c r="Q691" s="191">
        <v>0.14041960000000001</v>
      </c>
      <c r="R691" s="191">
        <f>Q691*H691</f>
        <v>44.513013200000003</v>
      </c>
      <c r="S691" s="191">
        <v>0</v>
      </c>
      <c r="T691" s="192">
        <f>S691*H691</f>
        <v>0</v>
      </c>
      <c r="AR691" s="18" t="s">
        <v>167</v>
      </c>
      <c r="AT691" s="18" t="s">
        <v>162</v>
      </c>
      <c r="AU691" s="18" t="s">
        <v>81</v>
      </c>
      <c r="AY691" s="18" t="s">
        <v>160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18" t="s">
        <v>78</v>
      </c>
      <c r="BK691" s="193">
        <f>ROUND(I691*H691,2)</f>
        <v>0</v>
      </c>
      <c r="BL691" s="18" t="s">
        <v>167</v>
      </c>
      <c r="BM691" s="18" t="s">
        <v>1108</v>
      </c>
    </row>
    <row r="692" spans="2:65" s="11" customFormat="1" x14ac:dyDescent="0.3">
      <c r="B692" s="194"/>
      <c r="C692" s="195"/>
      <c r="D692" s="196" t="s">
        <v>169</v>
      </c>
      <c r="E692" s="197" t="s">
        <v>19</v>
      </c>
      <c r="F692" s="198" t="s">
        <v>1109</v>
      </c>
      <c r="G692" s="195"/>
      <c r="H692" s="199" t="s">
        <v>19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169</v>
      </c>
      <c r="AU692" s="205" t="s">
        <v>81</v>
      </c>
      <c r="AV692" s="11" t="s">
        <v>78</v>
      </c>
      <c r="AW692" s="11" t="s">
        <v>35</v>
      </c>
      <c r="AX692" s="11" t="s">
        <v>71</v>
      </c>
      <c r="AY692" s="205" t="s">
        <v>160</v>
      </c>
    </row>
    <row r="693" spans="2:65" s="12" customFormat="1" x14ac:dyDescent="0.3">
      <c r="B693" s="206"/>
      <c r="C693" s="207"/>
      <c r="D693" s="196" t="s">
        <v>169</v>
      </c>
      <c r="E693" s="208" t="s">
        <v>19</v>
      </c>
      <c r="F693" s="209" t="s">
        <v>1110</v>
      </c>
      <c r="G693" s="207"/>
      <c r="H693" s="210">
        <v>154.44999999999999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169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160</v>
      </c>
    </row>
    <row r="694" spans="2:65" s="12" customFormat="1" x14ac:dyDescent="0.3">
      <c r="B694" s="206"/>
      <c r="C694" s="207"/>
      <c r="D694" s="196" t="s">
        <v>169</v>
      </c>
      <c r="E694" s="208" t="s">
        <v>19</v>
      </c>
      <c r="F694" s="209" t="s">
        <v>1111</v>
      </c>
      <c r="G694" s="207"/>
      <c r="H694" s="210">
        <v>167.85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169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160</v>
      </c>
    </row>
    <row r="695" spans="2:65" s="12" customFormat="1" x14ac:dyDescent="0.3">
      <c r="B695" s="206"/>
      <c r="C695" s="207"/>
      <c r="D695" s="196" t="s">
        <v>169</v>
      </c>
      <c r="E695" s="208" t="s">
        <v>19</v>
      </c>
      <c r="F695" s="209" t="s">
        <v>1112</v>
      </c>
      <c r="G695" s="207"/>
      <c r="H695" s="210">
        <v>-47.3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2" customFormat="1" x14ac:dyDescent="0.3">
      <c r="B696" s="206"/>
      <c r="C696" s="207"/>
      <c r="D696" s="196" t="s">
        <v>169</v>
      </c>
      <c r="E696" s="208" t="s">
        <v>19</v>
      </c>
      <c r="F696" s="209" t="s">
        <v>1113</v>
      </c>
      <c r="G696" s="207"/>
      <c r="H696" s="210">
        <v>-5.3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65" s="14" customFormat="1" x14ac:dyDescent="0.3">
      <c r="B697" s="229"/>
      <c r="C697" s="230"/>
      <c r="D697" s="196" t="s">
        <v>169</v>
      </c>
      <c r="E697" s="231" t="s">
        <v>19</v>
      </c>
      <c r="F697" s="232" t="s">
        <v>234</v>
      </c>
      <c r="G697" s="230"/>
      <c r="H697" s="233">
        <v>269.7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169</v>
      </c>
      <c r="AU697" s="239" t="s">
        <v>81</v>
      </c>
      <c r="AV697" s="14" t="s">
        <v>186</v>
      </c>
      <c r="AW697" s="14" t="s">
        <v>35</v>
      </c>
      <c r="AX697" s="14" t="s">
        <v>71</v>
      </c>
      <c r="AY697" s="239" t="s">
        <v>160</v>
      </c>
    </row>
    <row r="698" spans="2:65" s="11" customFormat="1" x14ac:dyDescent="0.3">
      <c r="B698" s="194"/>
      <c r="C698" s="195"/>
      <c r="D698" s="196" t="s">
        <v>169</v>
      </c>
      <c r="E698" s="197" t="s">
        <v>19</v>
      </c>
      <c r="F698" s="198" t="s">
        <v>1114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169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160</v>
      </c>
    </row>
    <row r="699" spans="2:65" s="12" customFormat="1" x14ac:dyDescent="0.3">
      <c r="B699" s="206"/>
      <c r="C699" s="207"/>
      <c r="D699" s="196" t="s">
        <v>169</v>
      </c>
      <c r="E699" s="208" t="s">
        <v>19</v>
      </c>
      <c r="F699" s="209" t="s">
        <v>1115</v>
      </c>
      <c r="G699" s="207"/>
      <c r="H699" s="210">
        <v>34.5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4" customFormat="1" x14ac:dyDescent="0.3">
      <c r="B700" s="229"/>
      <c r="C700" s="230"/>
      <c r="D700" s="196" t="s">
        <v>169</v>
      </c>
      <c r="E700" s="231" t="s">
        <v>19</v>
      </c>
      <c r="F700" s="232" t="s">
        <v>234</v>
      </c>
      <c r="G700" s="230"/>
      <c r="H700" s="233">
        <v>34.5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169</v>
      </c>
      <c r="AU700" s="239" t="s">
        <v>81</v>
      </c>
      <c r="AV700" s="14" t="s">
        <v>186</v>
      </c>
      <c r="AW700" s="14" t="s">
        <v>35</v>
      </c>
      <c r="AX700" s="14" t="s">
        <v>71</v>
      </c>
      <c r="AY700" s="239" t="s">
        <v>160</v>
      </c>
    </row>
    <row r="701" spans="2:65" s="11" customFormat="1" x14ac:dyDescent="0.3">
      <c r="B701" s="194"/>
      <c r="C701" s="195"/>
      <c r="D701" s="196" t="s">
        <v>169</v>
      </c>
      <c r="E701" s="197" t="s">
        <v>19</v>
      </c>
      <c r="F701" s="198" t="s">
        <v>1116</v>
      </c>
      <c r="G701" s="195"/>
      <c r="H701" s="199" t="s">
        <v>19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169</v>
      </c>
      <c r="AU701" s="205" t="s">
        <v>81</v>
      </c>
      <c r="AV701" s="11" t="s">
        <v>78</v>
      </c>
      <c r="AW701" s="11" t="s">
        <v>35</v>
      </c>
      <c r="AX701" s="11" t="s">
        <v>71</v>
      </c>
      <c r="AY701" s="205" t="s">
        <v>160</v>
      </c>
    </row>
    <row r="702" spans="2:65" s="12" customFormat="1" x14ac:dyDescent="0.3">
      <c r="B702" s="206"/>
      <c r="C702" s="207"/>
      <c r="D702" s="196" t="s">
        <v>169</v>
      </c>
      <c r="E702" s="208" t="s">
        <v>19</v>
      </c>
      <c r="F702" s="209" t="s">
        <v>1117</v>
      </c>
      <c r="G702" s="207"/>
      <c r="H702" s="210">
        <v>6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65" s="14" customFormat="1" x14ac:dyDescent="0.3">
      <c r="B703" s="229"/>
      <c r="C703" s="230"/>
      <c r="D703" s="196" t="s">
        <v>169</v>
      </c>
      <c r="E703" s="231" t="s">
        <v>19</v>
      </c>
      <c r="F703" s="232" t="s">
        <v>234</v>
      </c>
      <c r="G703" s="230"/>
      <c r="H703" s="233">
        <v>6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169</v>
      </c>
      <c r="AU703" s="239" t="s">
        <v>81</v>
      </c>
      <c r="AV703" s="14" t="s">
        <v>186</v>
      </c>
      <c r="AW703" s="14" t="s">
        <v>35</v>
      </c>
      <c r="AX703" s="14" t="s">
        <v>71</v>
      </c>
      <c r="AY703" s="239" t="s">
        <v>160</v>
      </c>
    </row>
    <row r="704" spans="2:65" s="11" customFormat="1" x14ac:dyDescent="0.3">
      <c r="B704" s="194"/>
      <c r="C704" s="195"/>
      <c r="D704" s="196" t="s">
        <v>169</v>
      </c>
      <c r="E704" s="197" t="s">
        <v>19</v>
      </c>
      <c r="F704" s="198" t="s">
        <v>1118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169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160</v>
      </c>
    </row>
    <row r="705" spans="2:65" s="12" customFormat="1" x14ac:dyDescent="0.3">
      <c r="B705" s="206"/>
      <c r="C705" s="207"/>
      <c r="D705" s="196" t="s">
        <v>169</v>
      </c>
      <c r="E705" s="208" t="s">
        <v>19</v>
      </c>
      <c r="F705" s="209" t="s">
        <v>1117</v>
      </c>
      <c r="G705" s="207"/>
      <c r="H705" s="210">
        <v>6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65" s="14" customFormat="1" x14ac:dyDescent="0.3">
      <c r="B706" s="229"/>
      <c r="C706" s="230"/>
      <c r="D706" s="196" t="s">
        <v>169</v>
      </c>
      <c r="E706" s="231" t="s">
        <v>19</v>
      </c>
      <c r="F706" s="232" t="s">
        <v>234</v>
      </c>
      <c r="G706" s="230"/>
      <c r="H706" s="233">
        <v>6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169</v>
      </c>
      <c r="AU706" s="239" t="s">
        <v>81</v>
      </c>
      <c r="AV706" s="14" t="s">
        <v>186</v>
      </c>
      <c r="AW706" s="14" t="s">
        <v>35</v>
      </c>
      <c r="AX706" s="14" t="s">
        <v>71</v>
      </c>
      <c r="AY706" s="239" t="s">
        <v>160</v>
      </c>
    </row>
    <row r="707" spans="2:65" s="11" customFormat="1" x14ac:dyDescent="0.3">
      <c r="B707" s="194"/>
      <c r="C707" s="195"/>
      <c r="D707" s="196" t="s">
        <v>169</v>
      </c>
      <c r="E707" s="197" t="s">
        <v>19</v>
      </c>
      <c r="F707" s="198" t="s">
        <v>1119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169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160</v>
      </c>
    </row>
    <row r="708" spans="2:65" s="12" customFormat="1" x14ac:dyDescent="0.3">
      <c r="B708" s="206"/>
      <c r="C708" s="207"/>
      <c r="D708" s="196" t="s">
        <v>169</v>
      </c>
      <c r="E708" s="208" t="s">
        <v>19</v>
      </c>
      <c r="F708" s="209" t="s">
        <v>1120</v>
      </c>
      <c r="G708" s="207"/>
      <c r="H708" s="210">
        <v>0.8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169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160</v>
      </c>
    </row>
    <row r="709" spans="2:65" s="14" customFormat="1" x14ac:dyDescent="0.3">
      <c r="B709" s="229"/>
      <c r="C709" s="230"/>
      <c r="D709" s="196" t="s">
        <v>169</v>
      </c>
      <c r="E709" s="231" t="s">
        <v>19</v>
      </c>
      <c r="F709" s="232" t="s">
        <v>234</v>
      </c>
      <c r="G709" s="230"/>
      <c r="H709" s="233">
        <v>0.8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169</v>
      </c>
      <c r="AU709" s="239" t="s">
        <v>81</v>
      </c>
      <c r="AV709" s="14" t="s">
        <v>186</v>
      </c>
      <c r="AW709" s="14" t="s">
        <v>35</v>
      </c>
      <c r="AX709" s="14" t="s">
        <v>71</v>
      </c>
      <c r="AY709" s="239" t="s">
        <v>160</v>
      </c>
    </row>
    <row r="710" spans="2:65" s="13" customFormat="1" x14ac:dyDescent="0.3">
      <c r="B710" s="217"/>
      <c r="C710" s="218"/>
      <c r="D710" s="219" t="s">
        <v>169</v>
      </c>
      <c r="E710" s="220" t="s">
        <v>19</v>
      </c>
      <c r="F710" s="221" t="s">
        <v>182</v>
      </c>
      <c r="G710" s="218"/>
      <c r="H710" s="222">
        <v>317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169</v>
      </c>
      <c r="AU710" s="228" t="s">
        <v>81</v>
      </c>
      <c r="AV710" s="13" t="s">
        <v>167</v>
      </c>
      <c r="AW710" s="13" t="s">
        <v>35</v>
      </c>
      <c r="AX710" s="13" t="s">
        <v>78</v>
      </c>
      <c r="AY710" s="228" t="s">
        <v>160</v>
      </c>
    </row>
    <row r="711" spans="2:65" s="1" customFormat="1" ht="22.5" customHeight="1" x14ac:dyDescent="0.3">
      <c r="B711" s="35"/>
      <c r="C711" s="247" t="s">
        <v>1121</v>
      </c>
      <c r="D711" s="247" t="s">
        <v>548</v>
      </c>
      <c r="E711" s="248" t="s">
        <v>1102</v>
      </c>
      <c r="F711" s="249" t="s">
        <v>1103</v>
      </c>
      <c r="G711" s="250" t="s">
        <v>165</v>
      </c>
      <c r="H711" s="251">
        <v>232.7</v>
      </c>
      <c r="I711" s="252"/>
      <c r="J711" s="253">
        <f>ROUND(I711*H711,2)</f>
        <v>0</v>
      </c>
      <c r="K711" s="249" t="s">
        <v>19</v>
      </c>
      <c r="L711" s="254"/>
      <c r="M711" s="255" t="s">
        <v>19</v>
      </c>
      <c r="N711" s="256" t="s">
        <v>42</v>
      </c>
      <c r="O711" s="36"/>
      <c r="P711" s="191">
        <f>O711*H711</f>
        <v>0</v>
      </c>
      <c r="Q711" s="191">
        <v>8.5999999999999993E-2</v>
      </c>
      <c r="R711" s="191">
        <f>Q711*H711</f>
        <v>20.012199999999996</v>
      </c>
      <c r="S711" s="191">
        <v>0</v>
      </c>
      <c r="T711" s="192">
        <f>S711*H711</f>
        <v>0</v>
      </c>
      <c r="AR711" s="18" t="s">
        <v>235</v>
      </c>
      <c r="AT711" s="18" t="s">
        <v>548</v>
      </c>
      <c r="AU711" s="18" t="s">
        <v>81</v>
      </c>
      <c r="AY711" s="18" t="s">
        <v>160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8" t="s">
        <v>78</v>
      </c>
      <c r="BK711" s="193">
        <f>ROUND(I711*H711,2)</f>
        <v>0</v>
      </c>
      <c r="BL711" s="18" t="s">
        <v>167</v>
      </c>
      <c r="BM711" s="18" t="s">
        <v>1122</v>
      </c>
    </row>
    <row r="712" spans="2:65" s="12" customFormat="1" x14ac:dyDescent="0.3">
      <c r="B712" s="206"/>
      <c r="C712" s="207"/>
      <c r="D712" s="196" t="s">
        <v>169</v>
      </c>
      <c r="E712" s="208" t="s">
        <v>19</v>
      </c>
      <c r="F712" s="209" t="s">
        <v>1123</v>
      </c>
      <c r="G712" s="207"/>
      <c r="H712" s="210">
        <v>272.7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1" customFormat="1" x14ac:dyDescent="0.3">
      <c r="B713" s="194"/>
      <c r="C713" s="195"/>
      <c r="D713" s="196" t="s">
        <v>169</v>
      </c>
      <c r="E713" s="197" t="s">
        <v>19</v>
      </c>
      <c r="F713" s="198" t="s">
        <v>1124</v>
      </c>
      <c r="G713" s="195"/>
      <c r="H713" s="199" t="s">
        <v>19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169</v>
      </c>
      <c r="AU713" s="205" t="s">
        <v>81</v>
      </c>
      <c r="AV713" s="11" t="s">
        <v>78</v>
      </c>
      <c r="AW713" s="11" t="s">
        <v>35</v>
      </c>
      <c r="AX713" s="11" t="s">
        <v>71</v>
      </c>
      <c r="AY713" s="205" t="s">
        <v>160</v>
      </c>
    </row>
    <row r="714" spans="2:65" s="12" customFormat="1" x14ac:dyDescent="0.3">
      <c r="B714" s="206"/>
      <c r="C714" s="207"/>
      <c r="D714" s="196" t="s">
        <v>169</v>
      </c>
      <c r="E714" s="208" t="s">
        <v>19</v>
      </c>
      <c r="F714" s="209" t="s">
        <v>1125</v>
      </c>
      <c r="G714" s="207"/>
      <c r="H714" s="210">
        <v>-40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169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160</v>
      </c>
    </row>
    <row r="715" spans="2:65" s="13" customFormat="1" x14ac:dyDescent="0.3">
      <c r="B715" s="217"/>
      <c r="C715" s="218"/>
      <c r="D715" s="219" t="s">
        <v>169</v>
      </c>
      <c r="E715" s="220" t="s">
        <v>19</v>
      </c>
      <c r="F715" s="221" t="s">
        <v>182</v>
      </c>
      <c r="G715" s="218"/>
      <c r="H715" s="222">
        <v>232.7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169</v>
      </c>
      <c r="AU715" s="228" t="s">
        <v>81</v>
      </c>
      <c r="AV715" s="13" t="s">
        <v>167</v>
      </c>
      <c r="AW715" s="13" t="s">
        <v>35</v>
      </c>
      <c r="AX715" s="13" t="s">
        <v>78</v>
      </c>
      <c r="AY715" s="228" t="s">
        <v>160</v>
      </c>
    </row>
    <row r="716" spans="2:65" s="1" customFormat="1" ht="22.5" customHeight="1" x14ac:dyDescent="0.3">
      <c r="B716" s="35"/>
      <c r="C716" s="247" t="s">
        <v>1126</v>
      </c>
      <c r="D716" s="247" t="s">
        <v>548</v>
      </c>
      <c r="E716" s="248" t="s">
        <v>1127</v>
      </c>
      <c r="F716" s="249" t="s">
        <v>1128</v>
      </c>
      <c r="G716" s="250" t="s">
        <v>165</v>
      </c>
      <c r="H716" s="251">
        <v>35.35</v>
      </c>
      <c r="I716" s="252"/>
      <c r="J716" s="253">
        <f>ROUND(I716*H716,2)</f>
        <v>0</v>
      </c>
      <c r="K716" s="249" t="s">
        <v>19</v>
      </c>
      <c r="L716" s="254"/>
      <c r="M716" s="255" t="s">
        <v>19</v>
      </c>
      <c r="N716" s="256" t="s">
        <v>42</v>
      </c>
      <c r="O716" s="36"/>
      <c r="P716" s="191">
        <f>O716*H716</f>
        <v>0</v>
      </c>
      <c r="Q716" s="191">
        <v>0.05</v>
      </c>
      <c r="R716" s="191">
        <f>Q716*H716</f>
        <v>1.7675000000000001</v>
      </c>
      <c r="S716" s="191">
        <v>0</v>
      </c>
      <c r="T716" s="192">
        <f>S716*H716</f>
        <v>0</v>
      </c>
      <c r="AR716" s="18" t="s">
        <v>235</v>
      </c>
      <c r="AT716" s="18" t="s">
        <v>548</v>
      </c>
      <c r="AU716" s="18" t="s">
        <v>81</v>
      </c>
      <c r="AY716" s="18" t="s">
        <v>160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18" t="s">
        <v>78</v>
      </c>
      <c r="BK716" s="193">
        <f>ROUND(I716*H716,2)</f>
        <v>0</v>
      </c>
      <c r="BL716" s="18" t="s">
        <v>167</v>
      </c>
      <c r="BM716" s="18" t="s">
        <v>1129</v>
      </c>
    </row>
    <row r="717" spans="2:65" s="1" customFormat="1" ht="31.5" customHeight="1" x14ac:dyDescent="0.3">
      <c r="B717" s="35"/>
      <c r="C717" s="247" t="s">
        <v>1130</v>
      </c>
      <c r="D717" s="247" t="s">
        <v>548</v>
      </c>
      <c r="E717" s="248" t="s">
        <v>1131</v>
      </c>
      <c r="F717" s="249" t="s">
        <v>1132</v>
      </c>
      <c r="G717" s="250" t="s">
        <v>165</v>
      </c>
      <c r="H717" s="251">
        <v>6.06</v>
      </c>
      <c r="I717" s="252"/>
      <c r="J717" s="253">
        <f>ROUND(I717*H717,2)</f>
        <v>0</v>
      </c>
      <c r="K717" s="249" t="s">
        <v>19</v>
      </c>
      <c r="L717" s="254"/>
      <c r="M717" s="255" t="s">
        <v>19</v>
      </c>
      <c r="N717" s="256" t="s">
        <v>42</v>
      </c>
      <c r="O717" s="36"/>
      <c r="P717" s="191">
        <f>O717*H717</f>
        <v>0</v>
      </c>
      <c r="Q717" s="191">
        <v>6.6000000000000003E-2</v>
      </c>
      <c r="R717" s="191">
        <f>Q717*H717</f>
        <v>0.39995999999999998</v>
      </c>
      <c r="S717" s="191">
        <v>0</v>
      </c>
      <c r="T717" s="192">
        <f>S717*H717</f>
        <v>0</v>
      </c>
      <c r="AR717" s="18" t="s">
        <v>235</v>
      </c>
      <c r="AT717" s="18" t="s">
        <v>548</v>
      </c>
      <c r="AU717" s="18" t="s">
        <v>81</v>
      </c>
      <c r="AY717" s="18" t="s">
        <v>160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167</v>
      </c>
      <c r="BM717" s="18" t="s">
        <v>1133</v>
      </c>
    </row>
    <row r="718" spans="2:65" s="1" customFormat="1" ht="31.5" customHeight="1" x14ac:dyDescent="0.3">
      <c r="B718" s="35"/>
      <c r="C718" s="247" t="s">
        <v>1134</v>
      </c>
      <c r="D718" s="247" t="s">
        <v>548</v>
      </c>
      <c r="E718" s="248" t="s">
        <v>1135</v>
      </c>
      <c r="F718" s="249" t="s">
        <v>1136</v>
      </c>
      <c r="G718" s="250" t="s">
        <v>165</v>
      </c>
      <c r="H718" s="251">
        <v>6.06</v>
      </c>
      <c r="I718" s="252"/>
      <c r="J718" s="253">
        <f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>O718*H718</f>
        <v>0</v>
      </c>
      <c r="Q718" s="191">
        <v>6.6000000000000003E-2</v>
      </c>
      <c r="R718" s="191">
        <f>Q718*H718</f>
        <v>0.39995999999999998</v>
      </c>
      <c r="S718" s="191">
        <v>0</v>
      </c>
      <c r="T718" s="192">
        <f>S718*H718</f>
        <v>0</v>
      </c>
      <c r="AR718" s="18" t="s">
        <v>235</v>
      </c>
      <c r="AT718" s="18" t="s">
        <v>548</v>
      </c>
      <c r="AU718" s="18" t="s">
        <v>81</v>
      </c>
      <c r="AY718" s="18" t="s">
        <v>160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78</v>
      </c>
      <c r="BK718" s="193">
        <f>ROUND(I718*H718,2)</f>
        <v>0</v>
      </c>
      <c r="BL718" s="18" t="s">
        <v>167</v>
      </c>
      <c r="BM718" s="18" t="s">
        <v>1137</v>
      </c>
    </row>
    <row r="719" spans="2:65" s="1" customFormat="1" ht="22.5" customHeight="1" x14ac:dyDescent="0.3">
      <c r="B719" s="35"/>
      <c r="C719" s="247" t="s">
        <v>1138</v>
      </c>
      <c r="D719" s="247" t="s">
        <v>548</v>
      </c>
      <c r="E719" s="248" t="s">
        <v>1139</v>
      </c>
      <c r="F719" s="249" t="s">
        <v>1140</v>
      </c>
      <c r="G719" s="250" t="s">
        <v>165</v>
      </c>
      <c r="H719" s="251">
        <v>1.01</v>
      </c>
      <c r="I719" s="252"/>
      <c r="J719" s="253">
        <f>ROUND(I719*H719,2)</f>
        <v>0</v>
      </c>
      <c r="K719" s="249" t="s">
        <v>19</v>
      </c>
      <c r="L719" s="254"/>
      <c r="M719" s="255" t="s">
        <v>19</v>
      </c>
      <c r="N719" s="256" t="s">
        <v>42</v>
      </c>
      <c r="O719" s="36"/>
      <c r="P719" s="191">
        <f>O719*H719</f>
        <v>0</v>
      </c>
      <c r="Q719" s="191">
        <v>5.2499999999999998E-2</v>
      </c>
      <c r="R719" s="191">
        <f>Q719*H719</f>
        <v>5.3024999999999996E-2</v>
      </c>
      <c r="S719" s="191">
        <v>0</v>
      </c>
      <c r="T719" s="192">
        <f>S719*H719</f>
        <v>0</v>
      </c>
      <c r="AR719" s="18" t="s">
        <v>235</v>
      </c>
      <c r="AT719" s="18" t="s">
        <v>548</v>
      </c>
      <c r="AU719" s="18" t="s">
        <v>81</v>
      </c>
      <c r="AY719" s="18" t="s">
        <v>160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167</v>
      </c>
      <c r="BM719" s="18" t="s">
        <v>1141</v>
      </c>
    </row>
    <row r="720" spans="2:65" s="1" customFormat="1" ht="31.5" customHeight="1" x14ac:dyDescent="0.3">
      <c r="B720" s="35"/>
      <c r="C720" s="182" t="s">
        <v>1142</v>
      </c>
      <c r="D720" s="182" t="s">
        <v>162</v>
      </c>
      <c r="E720" s="183" t="s">
        <v>1143</v>
      </c>
      <c r="F720" s="184" t="s">
        <v>1144</v>
      </c>
      <c r="G720" s="185" t="s">
        <v>212</v>
      </c>
      <c r="H720" s="186">
        <v>8.0839999999999996</v>
      </c>
      <c r="I720" s="187"/>
      <c r="J720" s="188">
        <f>ROUND(I720*H720,2)</f>
        <v>0</v>
      </c>
      <c r="K720" s="184" t="s">
        <v>19</v>
      </c>
      <c r="L720" s="55"/>
      <c r="M720" s="189" t="s">
        <v>19</v>
      </c>
      <c r="N720" s="190" t="s">
        <v>42</v>
      </c>
      <c r="O720" s="36"/>
      <c r="P720" s="191">
        <f>O720*H720</f>
        <v>0</v>
      </c>
      <c r="Q720" s="191">
        <v>2.45329</v>
      </c>
      <c r="R720" s="191">
        <f>Q720*H720</f>
        <v>19.832396360000001</v>
      </c>
      <c r="S720" s="191">
        <v>0</v>
      </c>
      <c r="T720" s="192">
        <f>S720*H720</f>
        <v>0</v>
      </c>
      <c r="AR720" s="18" t="s">
        <v>167</v>
      </c>
      <c r="AT720" s="18" t="s">
        <v>162</v>
      </c>
      <c r="AU720" s="18" t="s">
        <v>81</v>
      </c>
      <c r="AY720" s="18" t="s">
        <v>160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8" t="s">
        <v>78</v>
      </c>
      <c r="BK720" s="193">
        <f>ROUND(I720*H720,2)</f>
        <v>0</v>
      </c>
      <c r="BL720" s="18" t="s">
        <v>167</v>
      </c>
      <c r="BM720" s="18" t="s">
        <v>1145</v>
      </c>
    </row>
    <row r="721" spans="2:65" s="12" customFormat="1" x14ac:dyDescent="0.3">
      <c r="B721" s="206"/>
      <c r="C721" s="207"/>
      <c r="D721" s="196" t="s">
        <v>169</v>
      </c>
      <c r="E721" s="208" t="s">
        <v>19</v>
      </c>
      <c r="F721" s="209" t="s">
        <v>1146</v>
      </c>
      <c r="G721" s="207"/>
      <c r="H721" s="210">
        <v>0.159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2" customFormat="1" x14ac:dyDescent="0.3">
      <c r="B722" s="206"/>
      <c r="C722" s="207"/>
      <c r="D722" s="196" t="s">
        <v>169</v>
      </c>
      <c r="E722" s="208" t="s">
        <v>19</v>
      </c>
      <c r="F722" s="209" t="s">
        <v>1147</v>
      </c>
      <c r="G722" s="207"/>
      <c r="H722" s="210">
        <v>7.9249999999999998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169</v>
      </c>
      <c r="AU722" s="216" t="s">
        <v>81</v>
      </c>
      <c r="AV722" s="12" t="s">
        <v>81</v>
      </c>
      <c r="AW722" s="12" t="s">
        <v>35</v>
      </c>
      <c r="AX722" s="12" t="s">
        <v>71</v>
      </c>
      <c r="AY722" s="216" t="s">
        <v>160</v>
      </c>
    </row>
    <row r="723" spans="2:65" s="13" customFormat="1" x14ac:dyDescent="0.3">
      <c r="B723" s="217"/>
      <c r="C723" s="218"/>
      <c r="D723" s="219" t="s">
        <v>169</v>
      </c>
      <c r="E723" s="220" t="s">
        <v>19</v>
      </c>
      <c r="F723" s="221" t="s">
        <v>182</v>
      </c>
      <c r="G723" s="218"/>
      <c r="H723" s="222">
        <v>8.0839999999999996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169</v>
      </c>
      <c r="AU723" s="228" t="s">
        <v>81</v>
      </c>
      <c r="AV723" s="13" t="s">
        <v>167</v>
      </c>
      <c r="AW723" s="13" t="s">
        <v>35</v>
      </c>
      <c r="AX723" s="13" t="s">
        <v>78</v>
      </c>
      <c r="AY723" s="228" t="s">
        <v>160</v>
      </c>
    </row>
    <row r="724" spans="2:65" s="1" customFormat="1" ht="22.5" customHeight="1" x14ac:dyDescent="0.3">
      <c r="B724" s="35"/>
      <c r="C724" s="182" t="s">
        <v>1148</v>
      </c>
      <c r="D724" s="182" t="s">
        <v>162</v>
      </c>
      <c r="E724" s="183" t="s">
        <v>1149</v>
      </c>
      <c r="F724" s="184" t="s">
        <v>1150</v>
      </c>
      <c r="G724" s="185" t="s">
        <v>189</v>
      </c>
      <c r="H724" s="186">
        <v>57.2</v>
      </c>
      <c r="I724" s="187"/>
      <c r="J724" s="188">
        <f>ROUND(I724*H724,2)</f>
        <v>0</v>
      </c>
      <c r="K724" s="184" t="s">
        <v>19</v>
      </c>
      <c r="L724" s="55"/>
      <c r="M724" s="189" t="s">
        <v>19</v>
      </c>
      <c r="N724" s="190" t="s">
        <v>42</v>
      </c>
      <c r="O724" s="36"/>
      <c r="P724" s="191">
        <f>O724*H724</f>
        <v>0</v>
      </c>
      <c r="Q724" s="191">
        <v>3.2949999999999999E-4</v>
      </c>
      <c r="R724" s="191">
        <f>Q724*H724</f>
        <v>1.88474E-2</v>
      </c>
      <c r="S724" s="191">
        <v>0</v>
      </c>
      <c r="T724" s="192">
        <f>S724*H724</f>
        <v>0</v>
      </c>
      <c r="AR724" s="18" t="s">
        <v>167</v>
      </c>
      <c r="AT724" s="18" t="s">
        <v>162</v>
      </c>
      <c r="AU724" s="18" t="s">
        <v>81</v>
      </c>
      <c r="AY724" s="18" t="s">
        <v>160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18" t="s">
        <v>78</v>
      </c>
      <c r="BK724" s="193">
        <f>ROUND(I724*H724,2)</f>
        <v>0</v>
      </c>
      <c r="BL724" s="18" t="s">
        <v>167</v>
      </c>
      <c r="BM724" s="18" t="s">
        <v>1151</v>
      </c>
    </row>
    <row r="725" spans="2:65" s="11" customFormat="1" x14ac:dyDescent="0.3">
      <c r="B725" s="194"/>
      <c r="C725" s="195"/>
      <c r="D725" s="196" t="s">
        <v>169</v>
      </c>
      <c r="E725" s="197" t="s">
        <v>19</v>
      </c>
      <c r="F725" s="198" t="s">
        <v>1152</v>
      </c>
      <c r="G725" s="195"/>
      <c r="H725" s="199" t="s">
        <v>19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169</v>
      </c>
      <c r="AU725" s="205" t="s">
        <v>81</v>
      </c>
      <c r="AV725" s="11" t="s">
        <v>78</v>
      </c>
      <c r="AW725" s="11" t="s">
        <v>35</v>
      </c>
      <c r="AX725" s="11" t="s">
        <v>71</v>
      </c>
      <c r="AY725" s="205" t="s">
        <v>160</v>
      </c>
    </row>
    <row r="726" spans="2:65" s="12" customFormat="1" x14ac:dyDescent="0.3">
      <c r="B726" s="206"/>
      <c r="C726" s="207"/>
      <c r="D726" s="196" t="s">
        <v>169</v>
      </c>
      <c r="E726" s="208" t="s">
        <v>19</v>
      </c>
      <c r="F726" s="209" t="s">
        <v>1153</v>
      </c>
      <c r="G726" s="207"/>
      <c r="H726" s="210">
        <v>38.65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169</v>
      </c>
      <c r="AU726" s="216" t="s">
        <v>81</v>
      </c>
      <c r="AV726" s="12" t="s">
        <v>81</v>
      </c>
      <c r="AW726" s="12" t="s">
        <v>35</v>
      </c>
      <c r="AX726" s="12" t="s">
        <v>71</v>
      </c>
      <c r="AY726" s="216" t="s">
        <v>160</v>
      </c>
    </row>
    <row r="727" spans="2:65" s="11" customFormat="1" x14ac:dyDescent="0.3">
      <c r="B727" s="194"/>
      <c r="C727" s="195"/>
      <c r="D727" s="196" t="s">
        <v>169</v>
      </c>
      <c r="E727" s="197" t="s">
        <v>19</v>
      </c>
      <c r="F727" s="198" t="s">
        <v>356</v>
      </c>
      <c r="G727" s="195"/>
      <c r="H727" s="199" t="s">
        <v>19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169</v>
      </c>
      <c r="AU727" s="205" t="s">
        <v>81</v>
      </c>
      <c r="AV727" s="11" t="s">
        <v>78</v>
      </c>
      <c r="AW727" s="11" t="s">
        <v>35</v>
      </c>
      <c r="AX727" s="11" t="s">
        <v>71</v>
      </c>
      <c r="AY727" s="205" t="s">
        <v>160</v>
      </c>
    </row>
    <row r="728" spans="2:65" s="12" customFormat="1" x14ac:dyDescent="0.3">
      <c r="B728" s="206"/>
      <c r="C728" s="207"/>
      <c r="D728" s="196" t="s">
        <v>169</v>
      </c>
      <c r="E728" s="208" t="s">
        <v>19</v>
      </c>
      <c r="F728" s="209" t="s">
        <v>1154</v>
      </c>
      <c r="G728" s="207"/>
      <c r="H728" s="210">
        <v>18.55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169</v>
      </c>
      <c r="AU728" s="216" t="s">
        <v>81</v>
      </c>
      <c r="AV728" s="12" t="s">
        <v>81</v>
      </c>
      <c r="AW728" s="12" t="s">
        <v>35</v>
      </c>
      <c r="AX728" s="12" t="s">
        <v>71</v>
      </c>
      <c r="AY728" s="216" t="s">
        <v>160</v>
      </c>
    </row>
    <row r="729" spans="2:65" s="13" customFormat="1" x14ac:dyDescent="0.3">
      <c r="B729" s="217"/>
      <c r="C729" s="218"/>
      <c r="D729" s="219" t="s">
        <v>169</v>
      </c>
      <c r="E729" s="220" t="s">
        <v>19</v>
      </c>
      <c r="F729" s="221" t="s">
        <v>182</v>
      </c>
      <c r="G729" s="218"/>
      <c r="H729" s="222">
        <v>57.2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169</v>
      </c>
      <c r="AU729" s="228" t="s">
        <v>81</v>
      </c>
      <c r="AV729" s="13" t="s">
        <v>167</v>
      </c>
      <c r="AW729" s="13" t="s">
        <v>35</v>
      </c>
      <c r="AX729" s="13" t="s">
        <v>78</v>
      </c>
      <c r="AY729" s="228" t="s">
        <v>160</v>
      </c>
    </row>
    <row r="730" spans="2:65" s="1" customFormat="1" ht="22.5" customHeight="1" x14ac:dyDescent="0.3">
      <c r="B730" s="35"/>
      <c r="C730" s="182" t="s">
        <v>1155</v>
      </c>
      <c r="D730" s="182" t="s">
        <v>162</v>
      </c>
      <c r="E730" s="183" t="s">
        <v>1156</v>
      </c>
      <c r="F730" s="184" t="s">
        <v>1157</v>
      </c>
      <c r="G730" s="185" t="s">
        <v>248</v>
      </c>
      <c r="H730" s="186">
        <v>17.774999999999999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1.3856500000000001E-2</v>
      </c>
      <c r="R730" s="191">
        <f>Q730*H730</f>
        <v>0.24629928749999999</v>
      </c>
      <c r="S730" s="191">
        <v>0</v>
      </c>
      <c r="T730" s="192">
        <f>S730*H730</f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167</v>
      </c>
      <c r="BM730" s="18" t="s">
        <v>1158</v>
      </c>
    </row>
    <row r="731" spans="2:65" s="11" customFormat="1" x14ac:dyDescent="0.3">
      <c r="B731" s="194"/>
      <c r="C731" s="195"/>
      <c r="D731" s="196" t="s">
        <v>169</v>
      </c>
      <c r="E731" s="197" t="s">
        <v>19</v>
      </c>
      <c r="F731" s="198" t="s">
        <v>1152</v>
      </c>
      <c r="G731" s="195"/>
      <c r="H731" s="199" t="s">
        <v>19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169</v>
      </c>
      <c r="AU731" s="205" t="s">
        <v>81</v>
      </c>
      <c r="AV731" s="11" t="s">
        <v>78</v>
      </c>
      <c r="AW731" s="11" t="s">
        <v>35</v>
      </c>
      <c r="AX731" s="11" t="s">
        <v>71</v>
      </c>
      <c r="AY731" s="205" t="s">
        <v>160</v>
      </c>
    </row>
    <row r="732" spans="2:65" s="12" customFormat="1" x14ac:dyDescent="0.3">
      <c r="B732" s="206"/>
      <c r="C732" s="207"/>
      <c r="D732" s="196" t="s">
        <v>169</v>
      </c>
      <c r="E732" s="208" t="s">
        <v>19</v>
      </c>
      <c r="F732" s="209" t="s">
        <v>1159</v>
      </c>
      <c r="G732" s="207"/>
      <c r="H732" s="210">
        <v>8.5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169</v>
      </c>
      <c r="AU732" s="216" t="s">
        <v>81</v>
      </c>
      <c r="AV732" s="12" t="s">
        <v>81</v>
      </c>
      <c r="AW732" s="12" t="s">
        <v>35</v>
      </c>
      <c r="AX732" s="12" t="s">
        <v>71</v>
      </c>
      <c r="AY732" s="216" t="s">
        <v>160</v>
      </c>
    </row>
    <row r="733" spans="2:65" s="11" customFormat="1" x14ac:dyDescent="0.3">
      <c r="B733" s="194"/>
      <c r="C733" s="195"/>
      <c r="D733" s="196" t="s">
        <v>169</v>
      </c>
      <c r="E733" s="197" t="s">
        <v>19</v>
      </c>
      <c r="F733" s="198" t="s">
        <v>356</v>
      </c>
      <c r="G733" s="195"/>
      <c r="H733" s="199" t="s">
        <v>19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169</v>
      </c>
      <c r="AU733" s="205" t="s">
        <v>81</v>
      </c>
      <c r="AV733" s="11" t="s">
        <v>78</v>
      </c>
      <c r="AW733" s="11" t="s">
        <v>35</v>
      </c>
      <c r="AX733" s="11" t="s">
        <v>71</v>
      </c>
      <c r="AY733" s="205" t="s">
        <v>160</v>
      </c>
    </row>
    <row r="734" spans="2:65" s="12" customFormat="1" x14ac:dyDescent="0.3">
      <c r="B734" s="206"/>
      <c r="C734" s="207"/>
      <c r="D734" s="196" t="s">
        <v>169</v>
      </c>
      <c r="E734" s="208" t="s">
        <v>19</v>
      </c>
      <c r="F734" s="209" t="s">
        <v>1160</v>
      </c>
      <c r="G734" s="207"/>
      <c r="H734" s="210">
        <v>9.2750000000000004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169</v>
      </c>
      <c r="AU734" s="216" t="s">
        <v>81</v>
      </c>
      <c r="AV734" s="12" t="s">
        <v>81</v>
      </c>
      <c r="AW734" s="12" t="s">
        <v>35</v>
      </c>
      <c r="AX734" s="12" t="s">
        <v>71</v>
      </c>
      <c r="AY734" s="216" t="s">
        <v>160</v>
      </c>
    </row>
    <row r="735" spans="2:65" s="13" customFormat="1" x14ac:dyDescent="0.3">
      <c r="B735" s="217"/>
      <c r="C735" s="218"/>
      <c r="D735" s="219" t="s">
        <v>169</v>
      </c>
      <c r="E735" s="220" t="s">
        <v>19</v>
      </c>
      <c r="F735" s="221" t="s">
        <v>182</v>
      </c>
      <c r="G735" s="218"/>
      <c r="H735" s="222">
        <v>17.774999999999999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169</v>
      </c>
      <c r="AU735" s="228" t="s">
        <v>81</v>
      </c>
      <c r="AV735" s="13" t="s">
        <v>167</v>
      </c>
      <c r="AW735" s="13" t="s">
        <v>35</v>
      </c>
      <c r="AX735" s="13" t="s">
        <v>78</v>
      </c>
      <c r="AY735" s="228" t="s">
        <v>160</v>
      </c>
    </row>
    <row r="736" spans="2:65" s="1" customFormat="1" ht="22.5" customHeight="1" x14ac:dyDescent="0.3">
      <c r="B736" s="35"/>
      <c r="C736" s="182" t="s">
        <v>1161</v>
      </c>
      <c r="D736" s="182" t="s">
        <v>162</v>
      </c>
      <c r="E736" s="183" t="s">
        <v>1162</v>
      </c>
      <c r="F736" s="184" t="s">
        <v>1163</v>
      </c>
      <c r="G736" s="185" t="s">
        <v>189</v>
      </c>
      <c r="H736" s="186">
        <v>18.55</v>
      </c>
      <c r="I736" s="187"/>
      <c r="J736" s="188">
        <f>ROUND(I736*H736,2)</f>
        <v>0</v>
      </c>
      <c r="K736" s="184" t="s">
        <v>166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0</v>
      </c>
      <c r="R736" s="191">
        <f>Q736*H736</f>
        <v>0</v>
      </c>
      <c r="S736" s="191">
        <v>0</v>
      </c>
      <c r="T736" s="192">
        <f>S736*H736</f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1164</v>
      </c>
    </row>
    <row r="737" spans="2:65" s="11" customFormat="1" x14ac:dyDescent="0.3">
      <c r="B737" s="194"/>
      <c r="C737" s="195"/>
      <c r="D737" s="196" t="s">
        <v>169</v>
      </c>
      <c r="E737" s="197" t="s">
        <v>19</v>
      </c>
      <c r="F737" s="198" t="s">
        <v>356</v>
      </c>
      <c r="G737" s="195"/>
      <c r="H737" s="199" t="s">
        <v>19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169</v>
      </c>
      <c r="AU737" s="205" t="s">
        <v>81</v>
      </c>
      <c r="AV737" s="11" t="s">
        <v>78</v>
      </c>
      <c r="AW737" s="11" t="s">
        <v>35</v>
      </c>
      <c r="AX737" s="11" t="s">
        <v>71</v>
      </c>
      <c r="AY737" s="205" t="s">
        <v>160</v>
      </c>
    </row>
    <row r="738" spans="2:65" s="12" customFormat="1" x14ac:dyDescent="0.3">
      <c r="B738" s="206"/>
      <c r="C738" s="207"/>
      <c r="D738" s="196" t="s">
        <v>169</v>
      </c>
      <c r="E738" s="208" t="s">
        <v>19</v>
      </c>
      <c r="F738" s="209" t="s">
        <v>1154</v>
      </c>
      <c r="G738" s="207"/>
      <c r="H738" s="210">
        <v>18.55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169</v>
      </c>
      <c r="AU738" s="216" t="s">
        <v>81</v>
      </c>
      <c r="AV738" s="12" t="s">
        <v>81</v>
      </c>
      <c r="AW738" s="12" t="s">
        <v>35</v>
      </c>
      <c r="AX738" s="12" t="s">
        <v>71</v>
      </c>
      <c r="AY738" s="216" t="s">
        <v>160</v>
      </c>
    </row>
    <row r="739" spans="2:65" s="13" customFormat="1" x14ac:dyDescent="0.3">
      <c r="B739" s="217"/>
      <c r="C739" s="218"/>
      <c r="D739" s="219" t="s">
        <v>169</v>
      </c>
      <c r="E739" s="220" t="s">
        <v>19</v>
      </c>
      <c r="F739" s="221" t="s">
        <v>182</v>
      </c>
      <c r="G739" s="218"/>
      <c r="H739" s="222">
        <v>18.55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169</v>
      </c>
      <c r="AU739" s="228" t="s">
        <v>81</v>
      </c>
      <c r="AV739" s="13" t="s">
        <v>167</v>
      </c>
      <c r="AW739" s="13" t="s">
        <v>35</v>
      </c>
      <c r="AX739" s="13" t="s">
        <v>78</v>
      </c>
      <c r="AY739" s="228" t="s">
        <v>160</v>
      </c>
    </row>
    <row r="740" spans="2:65" s="1" customFormat="1" ht="22.5" customHeight="1" x14ac:dyDescent="0.3">
      <c r="B740" s="35"/>
      <c r="C740" s="182" t="s">
        <v>1165</v>
      </c>
      <c r="D740" s="182" t="s">
        <v>162</v>
      </c>
      <c r="E740" s="183" t="s">
        <v>1166</v>
      </c>
      <c r="F740" s="184" t="s">
        <v>1167</v>
      </c>
      <c r="G740" s="185" t="s">
        <v>189</v>
      </c>
      <c r="H740" s="186">
        <v>8.5</v>
      </c>
      <c r="I740" s="187"/>
      <c r="J740" s="188">
        <f>ROUND(I740*H740,2)</f>
        <v>0</v>
      </c>
      <c r="K740" s="184" t="s">
        <v>166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167</v>
      </c>
      <c r="BM740" s="18" t="s">
        <v>1168</v>
      </c>
    </row>
    <row r="741" spans="2:65" s="11" customFormat="1" x14ac:dyDescent="0.3">
      <c r="B741" s="194"/>
      <c r="C741" s="195"/>
      <c r="D741" s="196" t="s">
        <v>169</v>
      </c>
      <c r="E741" s="197" t="s">
        <v>19</v>
      </c>
      <c r="F741" s="198" t="s">
        <v>1152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169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160</v>
      </c>
    </row>
    <row r="742" spans="2:65" s="12" customFormat="1" x14ac:dyDescent="0.3">
      <c r="B742" s="206"/>
      <c r="C742" s="207"/>
      <c r="D742" s="196" t="s">
        <v>169</v>
      </c>
      <c r="E742" s="208" t="s">
        <v>19</v>
      </c>
      <c r="F742" s="209" t="s">
        <v>1169</v>
      </c>
      <c r="G742" s="207"/>
      <c r="H742" s="210">
        <v>8.5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169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160</v>
      </c>
    </row>
    <row r="743" spans="2:65" s="13" customFormat="1" x14ac:dyDescent="0.3">
      <c r="B743" s="217"/>
      <c r="C743" s="218"/>
      <c r="D743" s="219" t="s">
        <v>169</v>
      </c>
      <c r="E743" s="220" t="s">
        <v>19</v>
      </c>
      <c r="F743" s="221" t="s">
        <v>182</v>
      </c>
      <c r="G743" s="218"/>
      <c r="H743" s="222">
        <v>8.5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169</v>
      </c>
      <c r="AU743" s="228" t="s">
        <v>81</v>
      </c>
      <c r="AV743" s="13" t="s">
        <v>167</v>
      </c>
      <c r="AW743" s="13" t="s">
        <v>35</v>
      </c>
      <c r="AX743" s="13" t="s">
        <v>78</v>
      </c>
      <c r="AY743" s="228" t="s">
        <v>160</v>
      </c>
    </row>
    <row r="744" spans="2:65" s="1" customFormat="1" ht="22.5" customHeight="1" x14ac:dyDescent="0.3">
      <c r="B744" s="35"/>
      <c r="C744" s="182" t="s">
        <v>1170</v>
      </c>
      <c r="D744" s="182" t="s">
        <v>162</v>
      </c>
      <c r="E744" s="183" t="s">
        <v>1171</v>
      </c>
      <c r="F744" s="184" t="s">
        <v>1172</v>
      </c>
      <c r="G744" s="185" t="s">
        <v>189</v>
      </c>
      <c r="H744" s="186">
        <v>53.7</v>
      </c>
      <c r="I744" s="187"/>
      <c r="J744" s="188">
        <f>ROUND(I744*H744,2)</f>
        <v>0</v>
      </c>
      <c r="K744" s="184" t="s">
        <v>166</v>
      </c>
      <c r="L744" s="55"/>
      <c r="M744" s="189" t="s">
        <v>19</v>
      </c>
      <c r="N744" s="190" t="s">
        <v>42</v>
      </c>
      <c r="O744" s="36"/>
      <c r="P744" s="191">
        <f>O744*H744</f>
        <v>0</v>
      </c>
      <c r="Q744" s="191">
        <v>1.2950000000000001E-6</v>
      </c>
      <c r="R744" s="191">
        <f>Q744*H744</f>
        <v>6.9541500000000012E-5</v>
      </c>
      <c r="S744" s="191">
        <v>0</v>
      </c>
      <c r="T744" s="192">
        <f>S744*H744</f>
        <v>0</v>
      </c>
      <c r="AR744" s="18" t="s">
        <v>167</v>
      </c>
      <c r="AT744" s="18" t="s">
        <v>162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1173</v>
      </c>
    </row>
    <row r="745" spans="2:65" s="11" customFormat="1" x14ac:dyDescent="0.3">
      <c r="B745" s="194"/>
      <c r="C745" s="195"/>
      <c r="D745" s="196" t="s">
        <v>169</v>
      </c>
      <c r="E745" s="197" t="s">
        <v>19</v>
      </c>
      <c r="F745" s="198" t="s">
        <v>356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169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160</v>
      </c>
    </row>
    <row r="746" spans="2:65" s="12" customFormat="1" x14ac:dyDescent="0.3">
      <c r="B746" s="206"/>
      <c r="C746" s="207"/>
      <c r="D746" s="196" t="s">
        <v>169</v>
      </c>
      <c r="E746" s="208" t="s">
        <v>19</v>
      </c>
      <c r="F746" s="209" t="s">
        <v>1154</v>
      </c>
      <c r="G746" s="207"/>
      <c r="H746" s="210">
        <v>18.55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169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160</v>
      </c>
    </row>
    <row r="747" spans="2:65" s="12" customFormat="1" x14ac:dyDescent="0.3">
      <c r="B747" s="206"/>
      <c r="C747" s="207"/>
      <c r="D747" s="196" t="s">
        <v>169</v>
      </c>
      <c r="E747" s="208" t="s">
        <v>19</v>
      </c>
      <c r="F747" s="209" t="s">
        <v>1174</v>
      </c>
      <c r="G747" s="207"/>
      <c r="H747" s="210">
        <v>18.55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1" customFormat="1" x14ac:dyDescent="0.3">
      <c r="B748" s="194"/>
      <c r="C748" s="195"/>
      <c r="D748" s="196" t="s">
        <v>169</v>
      </c>
      <c r="E748" s="197" t="s">
        <v>19</v>
      </c>
      <c r="F748" s="198" t="s">
        <v>375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169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160</v>
      </c>
    </row>
    <row r="749" spans="2:65" s="12" customFormat="1" x14ac:dyDescent="0.3">
      <c r="B749" s="206"/>
      <c r="C749" s="207"/>
      <c r="D749" s="196" t="s">
        <v>169</v>
      </c>
      <c r="E749" s="208" t="s">
        <v>19</v>
      </c>
      <c r="F749" s="209" t="s">
        <v>1175</v>
      </c>
      <c r="G749" s="207"/>
      <c r="H749" s="210">
        <v>16.600000000000001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169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160</v>
      </c>
    </row>
    <row r="750" spans="2:65" s="13" customFormat="1" x14ac:dyDescent="0.3">
      <c r="B750" s="217"/>
      <c r="C750" s="218"/>
      <c r="D750" s="219" t="s">
        <v>169</v>
      </c>
      <c r="E750" s="220" t="s">
        <v>19</v>
      </c>
      <c r="F750" s="221" t="s">
        <v>182</v>
      </c>
      <c r="G750" s="218"/>
      <c r="H750" s="222">
        <v>53.7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169</v>
      </c>
      <c r="AU750" s="228" t="s">
        <v>81</v>
      </c>
      <c r="AV750" s="13" t="s">
        <v>167</v>
      </c>
      <c r="AW750" s="13" t="s">
        <v>35</v>
      </c>
      <c r="AX750" s="13" t="s">
        <v>78</v>
      </c>
      <c r="AY750" s="228" t="s">
        <v>160</v>
      </c>
    </row>
    <row r="751" spans="2:65" s="1" customFormat="1" ht="22.5" customHeight="1" x14ac:dyDescent="0.3">
      <c r="B751" s="35"/>
      <c r="C751" s="182" t="s">
        <v>1176</v>
      </c>
      <c r="D751" s="182" t="s">
        <v>162</v>
      </c>
      <c r="E751" s="183" t="s">
        <v>1177</v>
      </c>
      <c r="F751" s="184" t="s">
        <v>1178</v>
      </c>
      <c r="G751" s="185" t="s">
        <v>189</v>
      </c>
      <c r="H751" s="186">
        <v>18.55</v>
      </c>
      <c r="I751" s="187"/>
      <c r="J751" s="188">
        <f>ROUND(I751*H751,2)</f>
        <v>0</v>
      </c>
      <c r="K751" s="184" t="s">
        <v>166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1.6449999999999999E-6</v>
      </c>
      <c r="R751" s="191">
        <f>Q751*H751</f>
        <v>3.0514750000000001E-5</v>
      </c>
      <c r="S751" s="191">
        <v>0</v>
      </c>
      <c r="T751" s="192">
        <f>S751*H751</f>
        <v>0</v>
      </c>
      <c r="AR751" s="18" t="s">
        <v>167</v>
      </c>
      <c r="AT751" s="18" t="s">
        <v>162</v>
      </c>
      <c r="AU751" s="18" t="s">
        <v>81</v>
      </c>
      <c r="AY751" s="18" t="s">
        <v>160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167</v>
      </c>
      <c r="BM751" s="18" t="s">
        <v>1179</v>
      </c>
    </row>
    <row r="752" spans="2:65" s="11" customFormat="1" x14ac:dyDescent="0.3">
      <c r="B752" s="194"/>
      <c r="C752" s="195"/>
      <c r="D752" s="196" t="s">
        <v>169</v>
      </c>
      <c r="E752" s="197" t="s">
        <v>19</v>
      </c>
      <c r="F752" s="198" t="s">
        <v>356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169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160</v>
      </c>
    </row>
    <row r="753" spans="2:65" s="12" customFormat="1" x14ac:dyDescent="0.3">
      <c r="B753" s="206"/>
      <c r="C753" s="207"/>
      <c r="D753" s="196" t="s">
        <v>169</v>
      </c>
      <c r="E753" s="208" t="s">
        <v>19</v>
      </c>
      <c r="F753" s="209" t="s">
        <v>1154</v>
      </c>
      <c r="G753" s="207"/>
      <c r="H753" s="210">
        <v>18.55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3" customFormat="1" x14ac:dyDescent="0.3">
      <c r="B754" s="217"/>
      <c r="C754" s="218"/>
      <c r="D754" s="219" t="s">
        <v>169</v>
      </c>
      <c r="E754" s="220" t="s">
        <v>19</v>
      </c>
      <c r="F754" s="221" t="s">
        <v>182</v>
      </c>
      <c r="G754" s="218"/>
      <c r="H754" s="222">
        <v>18.55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169</v>
      </c>
      <c r="AU754" s="228" t="s">
        <v>81</v>
      </c>
      <c r="AV754" s="13" t="s">
        <v>167</v>
      </c>
      <c r="AW754" s="13" t="s">
        <v>35</v>
      </c>
      <c r="AX754" s="13" t="s">
        <v>78</v>
      </c>
      <c r="AY754" s="228" t="s">
        <v>160</v>
      </c>
    </row>
    <row r="755" spans="2:65" s="1" customFormat="1" ht="22.5" customHeight="1" x14ac:dyDescent="0.3">
      <c r="B755" s="35"/>
      <c r="C755" s="182" t="s">
        <v>1180</v>
      </c>
      <c r="D755" s="182" t="s">
        <v>162</v>
      </c>
      <c r="E755" s="183" t="s">
        <v>1181</v>
      </c>
      <c r="F755" s="184" t="s">
        <v>1182</v>
      </c>
      <c r="G755" s="185" t="s">
        <v>189</v>
      </c>
      <c r="H755" s="186">
        <v>38.65</v>
      </c>
      <c r="I755" s="187"/>
      <c r="J755" s="188">
        <f>ROUND(I755*H755,2)</f>
        <v>0</v>
      </c>
      <c r="K755" s="184" t="s">
        <v>166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1.995E-6</v>
      </c>
      <c r="R755" s="191">
        <f>Q755*H755</f>
        <v>7.7106750000000002E-5</v>
      </c>
      <c r="S755" s="191">
        <v>0</v>
      </c>
      <c r="T755" s="192">
        <f>S755*H755</f>
        <v>0</v>
      </c>
      <c r="AR755" s="18" t="s">
        <v>167</v>
      </c>
      <c r="AT755" s="18" t="s">
        <v>162</v>
      </c>
      <c r="AU755" s="18" t="s">
        <v>81</v>
      </c>
      <c r="AY755" s="18" t="s">
        <v>160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167</v>
      </c>
      <c r="BM755" s="18" t="s">
        <v>1183</v>
      </c>
    </row>
    <row r="756" spans="2:65" s="11" customFormat="1" x14ac:dyDescent="0.3">
      <c r="B756" s="194"/>
      <c r="C756" s="195"/>
      <c r="D756" s="196" t="s">
        <v>169</v>
      </c>
      <c r="E756" s="197" t="s">
        <v>19</v>
      </c>
      <c r="F756" s="198" t="s">
        <v>1152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x14ac:dyDescent="0.3">
      <c r="B757" s="206"/>
      <c r="C757" s="207"/>
      <c r="D757" s="196" t="s">
        <v>169</v>
      </c>
      <c r="E757" s="208" t="s">
        <v>19</v>
      </c>
      <c r="F757" s="209" t="s">
        <v>1153</v>
      </c>
      <c r="G757" s="207"/>
      <c r="H757" s="210">
        <v>38.65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38.65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1184</v>
      </c>
      <c r="D759" s="182" t="s">
        <v>162</v>
      </c>
      <c r="E759" s="183" t="s">
        <v>1185</v>
      </c>
      <c r="F759" s="184" t="s">
        <v>1186</v>
      </c>
      <c r="G759" s="185" t="s">
        <v>212</v>
      </c>
      <c r="H759" s="186">
        <v>6.444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2.2000000000000002</v>
      </c>
      <c r="T759" s="192">
        <f>S759*H759</f>
        <v>14.176800000000002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1187</v>
      </c>
    </row>
    <row r="760" spans="2:65" s="11" customFormat="1" x14ac:dyDescent="0.3">
      <c r="B760" s="194"/>
      <c r="C760" s="195"/>
      <c r="D760" s="196" t="s">
        <v>169</v>
      </c>
      <c r="E760" s="197" t="s">
        <v>19</v>
      </c>
      <c r="F760" s="198" t="s">
        <v>1188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x14ac:dyDescent="0.3">
      <c r="B761" s="206"/>
      <c r="C761" s="207"/>
      <c r="D761" s="196" t="s">
        <v>169</v>
      </c>
      <c r="E761" s="208" t="s">
        <v>19</v>
      </c>
      <c r="F761" s="209" t="s">
        <v>1189</v>
      </c>
      <c r="G761" s="207"/>
      <c r="H761" s="210">
        <v>0.44400000000000001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1" customFormat="1" x14ac:dyDescent="0.3">
      <c r="B762" s="194"/>
      <c r="C762" s="195"/>
      <c r="D762" s="196" t="s">
        <v>169</v>
      </c>
      <c r="E762" s="197" t="s">
        <v>19</v>
      </c>
      <c r="F762" s="198" t="s">
        <v>1190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x14ac:dyDescent="0.3">
      <c r="B763" s="206"/>
      <c r="C763" s="207"/>
      <c r="D763" s="196" t="s">
        <v>169</v>
      </c>
      <c r="E763" s="208" t="s">
        <v>19</v>
      </c>
      <c r="F763" s="209" t="s">
        <v>1191</v>
      </c>
      <c r="G763" s="207"/>
      <c r="H763" s="210">
        <v>6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3" customFormat="1" x14ac:dyDescent="0.3">
      <c r="B764" s="217"/>
      <c r="C764" s="218"/>
      <c r="D764" s="219" t="s">
        <v>169</v>
      </c>
      <c r="E764" s="220" t="s">
        <v>19</v>
      </c>
      <c r="F764" s="221" t="s">
        <v>182</v>
      </c>
      <c r="G764" s="218"/>
      <c r="H764" s="222">
        <v>6.444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169</v>
      </c>
      <c r="AU764" s="228" t="s">
        <v>81</v>
      </c>
      <c r="AV764" s="13" t="s">
        <v>167</v>
      </c>
      <c r="AW764" s="13" t="s">
        <v>35</v>
      </c>
      <c r="AX764" s="13" t="s">
        <v>78</v>
      </c>
      <c r="AY764" s="228" t="s">
        <v>160</v>
      </c>
    </row>
    <row r="765" spans="2:65" s="1" customFormat="1" ht="22.5" customHeight="1" x14ac:dyDescent="0.3">
      <c r="B765" s="35"/>
      <c r="C765" s="182" t="s">
        <v>1192</v>
      </c>
      <c r="D765" s="182" t="s">
        <v>162</v>
      </c>
      <c r="E765" s="183" t="s">
        <v>1193</v>
      </c>
      <c r="F765" s="184" t="s">
        <v>1194</v>
      </c>
      <c r="G765" s="185" t="s">
        <v>189</v>
      </c>
      <c r="H765" s="186">
        <v>93.3</v>
      </c>
      <c r="I765" s="187"/>
      <c r="J765" s="188">
        <f>ROUND(I765*H765,2)</f>
        <v>0</v>
      </c>
      <c r="K765" s="184" t="s">
        <v>166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0</v>
      </c>
      <c r="R765" s="191">
        <f>Q765*H765</f>
        <v>0</v>
      </c>
      <c r="S765" s="191">
        <v>3.5000000000000003E-2</v>
      </c>
      <c r="T765" s="192">
        <f>S765*H765</f>
        <v>3.2655000000000003</v>
      </c>
      <c r="AR765" s="18" t="s">
        <v>167</v>
      </c>
      <c r="AT765" s="18" t="s">
        <v>162</v>
      </c>
      <c r="AU765" s="18" t="s">
        <v>81</v>
      </c>
      <c r="AY765" s="18" t="s">
        <v>160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167</v>
      </c>
      <c r="BM765" s="18" t="s">
        <v>1195</v>
      </c>
    </row>
    <row r="766" spans="2:65" s="12" customFormat="1" x14ac:dyDescent="0.3">
      <c r="B766" s="206"/>
      <c r="C766" s="207"/>
      <c r="D766" s="196" t="s">
        <v>169</v>
      </c>
      <c r="E766" s="208" t="s">
        <v>19</v>
      </c>
      <c r="F766" s="209" t="s">
        <v>1196</v>
      </c>
      <c r="G766" s="207"/>
      <c r="H766" s="210">
        <v>93.3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169</v>
      </c>
      <c r="AU766" s="216" t="s">
        <v>81</v>
      </c>
      <c r="AV766" s="12" t="s">
        <v>81</v>
      </c>
      <c r="AW766" s="12" t="s">
        <v>35</v>
      </c>
      <c r="AX766" s="12" t="s">
        <v>71</v>
      </c>
      <c r="AY766" s="216" t="s">
        <v>160</v>
      </c>
    </row>
    <row r="767" spans="2:65" s="13" customFormat="1" x14ac:dyDescent="0.3">
      <c r="B767" s="217"/>
      <c r="C767" s="218"/>
      <c r="D767" s="219" t="s">
        <v>169</v>
      </c>
      <c r="E767" s="220" t="s">
        <v>19</v>
      </c>
      <c r="F767" s="221" t="s">
        <v>182</v>
      </c>
      <c r="G767" s="218"/>
      <c r="H767" s="222">
        <v>93.3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169</v>
      </c>
      <c r="AU767" s="228" t="s">
        <v>81</v>
      </c>
      <c r="AV767" s="13" t="s">
        <v>167</v>
      </c>
      <c r="AW767" s="13" t="s">
        <v>35</v>
      </c>
      <c r="AX767" s="13" t="s">
        <v>78</v>
      </c>
      <c r="AY767" s="228" t="s">
        <v>160</v>
      </c>
    </row>
    <row r="768" spans="2:65" s="1" customFormat="1" ht="22.5" customHeight="1" x14ac:dyDescent="0.3">
      <c r="B768" s="35"/>
      <c r="C768" s="182" t="s">
        <v>1197</v>
      </c>
      <c r="D768" s="182" t="s">
        <v>162</v>
      </c>
      <c r="E768" s="183" t="s">
        <v>1198</v>
      </c>
      <c r="F768" s="184" t="s">
        <v>1199</v>
      </c>
      <c r="G768" s="185" t="s">
        <v>165</v>
      </c>
      <c r="H768" s="186">
        <v>2</v>
      </c>
      <c r="I768" s="187"/>
      <c r="J768" s="188">
        <f>ROUND(I768*H768,2)</f>
        <v>0</v>
      </c>
      <c r="K768" s="184" t="s">
        <v>166</v>
      </c>
      <c r="L768" s="55"/>
      <c r="M768" s="189" t="s">
        <v>19</v>
      </c>
      <c r="N768" s="190" t="s">
        <v>42</v>
      </c>
      <c r="O768" s="36"/>
      <c r="P768" s="191">
        <f>O768*H768</f>
        <v>0</v>
      </c>
      <c r="Q768" s="191">
        <v>0</v>
      </c>
      <c r="R768" s="191">
        <f>Q768*H768</f>
        <v>0</v>
      </c>
      <c r="S768" s="191">
        <v>8.2000000000000003E-2</v>
      </c>
      <c r="T768" s="192">
        <f>S768*H768</f>
        <v>0.16400000000000001</v>
      </c>
      <c r="AR768" s="18" t="s">
        <v>167</v>
      </c>
      <c r="AT768" s="18" t="s">
        <v>162</v>
      </c>
      <c r="AU768" s="18" t="s">
        <v>81</v>
      </c>
      <c r="AY768" s="18" t="s">
        <v>160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18" t="s">
        <v>78</v>
      </c>
      <c r="BK768" s="193">
        <f>ROUND(I768*H768,2)</f>
        <v>0</v>
      </c>
      <c r="BL768" s="18" t="s">
        <v>167</v>
      </c>
      <c r="BM768" s="18" t="s">
        <v>1200</v>
      </c>
    </row>
    <row r="769" spans="2:65" s="1" customFormat="1" ht="22.5" customHeight="1" x14ac:dyDescent="0.3">
      <c r="B769" s="35"/>
      <c r="C769" s="182" t="s">
        <v>1201</v>
      </c>
      <c r="D769" s="182" t="s">
        <v>162</v>
      </c>
      <c r="E769" s="183" t="s">
        <v>1202</v>
      </c>
      <c r="F769" s="184" t="s">
        <v>1203</v>
      </c>
      <c r="G769" s="185" t="s">
        <v>165</v>
      </c>
      <c r="H769" s="186">
        <v>5</v>
      </c>
      <c r="I769" s="187"/>
      <c r="J769" s="188">
        <f>ROUND(I769*H769,2)</f>
        <v>0</v>
      </c>
      <c r="K769" s="184" t="s">
        <v>166</v>
      </c>
      <c r="L769" s="55"/>
      <c r="M769" s="189" t="s">
        <v>19</v>
      </c>
      <c r="N769" s="190" t="s">
        <v>42</v>
      </c>
      <c r="O769" s="36"/>
      <c r="P769" s="191">
        <f>O769*H769</f>
        <v>0</v>
      </c>
      <c r="Q769" s="191">
        <v>0</v>
      </c>
      <c r="R769" s="191">
        <f>Q769*H769</f>
        <v>0</v>
      </c>
      <c r="S769" s="191">
        <v>4.0000000000000001E-3</v>
      </c>
      <c r="T769" s="192">
        <f>S769*H769</f>
        <v>0.02</v>
      </c>
      <c r="AR769" s="18" t="s">
        <v>167</v>
      </c>
      <c r="AT769" s="18" t="s">
        <v>162</v>
      </c>
      <c r="AU769" s="18" t="s">
        <v>81</v>
      </c>
      <c r="AY769" s="18" t="s">
        <v>160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78</v>
      </c>
      <c r="BK769" s="193">
        <f>ROUND(I769*H769,2)</f>
        <v>0</v>
      </c>
      <c r="BL769" s="18" t="s">
        <v>167</v>
      </c>
      <c r="BM769" s="18" t="s">
        <v>1204</v>
      </c>
    </row>
    <row r="770" spans="2:65" s="1" customFormat="1" ht="22.5" customHeight="1" x14ac:dyDescent="0.3">
      <c r="B770" s="35"/>
      <c r="C770" s="182" t="s">
        <v>1205</v>
      </c>
      <c r="D770" s="182" t="s">
        <v>162</v>
      </c>
      <c r="E770" s="183" t="s">
        <v>1206</v>
      </c>
      <c r="F770" s="184" t="s">
        <v>1207</v>
      </c>
      <c r="G770" s="185" t="s">
        <v>165</v>
      </c>
      <c r="H770" s="186">
        <v>8</v>
      </c>
      <c r="I770" s="187"/>
      <c r="J770" s="188">
        <f>ROUND(I770*H770,2)</f>
        <v>0</v>
      </c>
      <c r="K770" s="184" t="s">
        <v>19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167</v>
      </c>
      <c r="AT770" s="18" t="s">
        <v>162</v>
      </c>
      <c r="AU770" s="18" t="s">
        <v>81</v>
      </c>
      <c r="AY770" s="18" t="s">
        <v>160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167</v>
      </c>
      <c r="BM770" s="18" t="s">
        <v>1208</v>
      </c>
    </row>
    <row r="771" spans="2:65" s="1" customFormat="1" ht="22.5" customHeight="1" x14ac:dyDescent="0.3">
      <c r="B771" s="35"/>
      <c r="C771" s="182" t="s">
        <v>1209</v>
      </c>
      <c r="D771" s="182" t="s">
        <v>162</v>
      </c>
      <c r="E771" s="183" t="s">
        <v>1210</v>
      </c>
      <c r="F771" s="184" t="s">
        <v>1211</v>
      </c>
      <c r="G771" s="185" t="s">
        <v>165</v>
      </c>
      <c r="H771" s="186">
        <v>26</v>
      </c>
      <c r="I771" s="187"/>
      <c r="J771" s="188">
        <f>ROUND(I771*H771,2)</f>
        <v>0</v>
      </c>
      <c r="K771" s="184" t="s">
        <v>166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0</v>
      </c>
      <c r="R771" s="191">
        <f>Q771*H771</f>
        <v>0</v>
      </c>
      <c r="S771" s="191">
        <v>0.108</v>
      </c>
      <c r="T771" s="192">
        <f>S771*H771</f>
        <v>2.8079999999999998</v>
      </c>
      <c r="AR771" s="18" t="s">
        <v>167</v>
      </c>
      <c r="AT771" s="18" t="s">
        <v>162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1212</v>
      </c>
    </row>
    <row r="772" spans="2:65" s="11" customFormat="1" x14ac:dyDescent="0.3">
      <c r="B772" s="194"/>
      <c r="C772" s="195"/>
      <c r="D772" s="196" t="s">
        <v>169</v>
      </c>
      <c r="E772" s="197" t="s">
        <v>19</v>
      </c>
      <c r="F772" s="198" t="s">
        <v>1213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169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160</v>
      </c>
    </row>
    <row r="773" spans="2:65" s="12" customFormat="1" x14ac:dyDescent="0.3">
      <c r="B773" s="206"/>
      <c r="C773" s="207"/>
      <c r="D773" s="196" t="s">
        <v>169</v>
      </c>
      <c r="E773" s="208" t="s">
        <v>19</v>
      </c>
      <c r="F773" s="209" t="s">
        <v>480</v>
      </c>
      <c r="G773" s="207"/>
      <c r="H773" s="210">
        <v>26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169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160</v>
      </c>
    </row>
    <row r="774" spans="2:65" s="13" customFormat="1" x14ac:dyDescent="0.3">
      <c r="B774" s="217"/>
      <c r="C774" s="218"/>
      <c r="D774" s="219" t="s">
        <v>169</v>
      </c>
      <c r="E774" s="220" t="s">
        <v>19</v>
      </c>
      <c r="F774" s="221" t="s">
        <v>182</v>
      </c>
      <c r="G774" s="218"/>
      <c r="H774" s="222">
        <v>26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169</v>
      </c>
      <c r="AU774" s="228" t="s">
        <v>81</v>
      </c>
      <c r="AV774" s="13" t="s">
        <v>167</v>
      </c>
      <c r="AW774" s="13" t="s">
        <v>35</v>
      </c>
      <c r="AX774" s="13" t="s">
        <v>78</v>
      </c>
      <c r="AY774" s="228" t="s">
        <v>160</v>
      </c>
    </row>
    <row r="775" spans="2:65" s="1" customFormat="1" ht="22.5" customHeight="1" x14ac:dyDescent="0.3">
      <c r="B775" s="35"/>
      <c r="C775" s="182" t="s">
        <v>1214</v>
      </c>
      <c r="D775" s="182" t="s">
        <v>162</v>
      </c>
      <c r="E775" s="183" t="s">
        <v>1215</v>
      </c>
      <c r="F775" s="184" t="s">
        <v>1216</v>
      </c>
      <c r="G775" s="185" t="s">
        <v>189</v>
      </c>
      <c r="H775" s="186">
        <v>40</v>
      </c>
      <c r="I775" s="187"/>
      <c r="J775" s="188">
        <f>ROUND(I775*H775,2)</f>
        <v>0</v>
      </c>
      <c r="K775" s="184" t="s">
        <v>166</v>
      </c>
      <c r="L775" s="55"/>
      <c r="M775" s="189" t="s">
        <v>19</v>
      </c>
      <c r="N775" s="190" t="s">
        <v>42</v>
      </c>
      <c r="O775" s="36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AR775" s="18" t="s">
        <v>167</v>
      </c>
      <c r="AT775" s="18" t="s">
        <v>162</v>
      </c>
      <c r="AU775" s="18" t="s">
        <v>81</v>
      </c>
      <c r="AY775" s="18" t="s">
        <v>160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78</v>
      </c>
      <c r="BK775" s="193">
        <f>ROUND(I775*H775,2)</f>
        <v>0</v>
      </c>
      <c r="BL775" s="18" t="s">
        <v>167</v>
      </c>
      <c r="BM775" s="18" t="s">
        <v>1217</v>
      </c>
    </row>
    <row r="776" spans="2:65" s="12" customFormat="1" x14ac:dyDescent="0.3">
      <c r="B776" s="206"/>
      <c r="C776" s="207"/>
      <c r="D776" s="196" t="s">
        <v>169</v>
      </c>
      <c r="E776" s="208" t="s">
        <v>19</v>
      </c>
      <c r="F776" s="209" t="s">
        <v>1218</v>
      </c>
      <c r="G776" s="207"/>
      <c r="H776" s="210">
        <v>40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169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160</v>
      </c>
    </row>
    <row r="777" spans="2:65" s="13" customFormat="1" x14ac:dyDescent="0.3">
      <c r="B777" s="217"/>
      <c r="C777" s="218"/>
      <c r="D777" s="219" t="s">
        <v>169</v>
      </c>
      <c r="E777" s="220" t="s">
        <v>19</v>
      </c>
      <c r="F777" s="221" t="s">
        <v>182</v>
      </c>
      <c r="G777" s="218"/>
      <c r="H777" s="222">
        <v>40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169</v>
      </c>
      <c r="AU777" s="228" t="s">
        <v>81</v>
      </c>
      <c r="AV777" s="13" t="s">
        <v>167</v>
      </c>
      <c r="AW777" s="13" t="s">
        <v>35</v>
      </c>
      <c r="AX777" s="13" t="s">
        <v>78</v>
      </c>
      <c r="AY777" s="228" t="s">
        <v>160</v>
      </c>
    </row>
    <row r="778" spans="2:65" s="1" customFormat="1" ht="22.5" customHeight="1" x14ac:dyDescent="0.3">
      <c r="B778" s="35"/>
      <c r="C778" s="182" t="s">
        <v>1219</v>
      </c>
      <c r="D778" s="182" t="s">
        <v>162</v>
      </c>
      <c r="E778" s="183" t="s">
        <v>1220</v>
      </c>
      <c r="F778" s="184" t="s">
        <v>1221</v>
      </c>
      <c r="G778" s="185" t="s">
        <v>248</v>
      </c>
      <c r="H778" s="186">
        <v>114.375</v>
      </c>
      <c r="I778" s="187"/>
      <c r="J778" s="188">
        <f>ROUND(I778*H778,2)</f>
        <v>0</v>
      </c>
      <c r="K778" s="184" t="s">
        <v>166</v>
      </c>
      <c r="L778" s="55"/>
      <c r="M778" s="189" t="s">
        <v>19</v>
      </c>
      <c r="N778" s="190" t="s">
        <v>42</v>
      </c>
      <c r="O778" s="36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18" t="s">
        <v>167</v>
      </c>
      <c r="AT778" s="18" t="s">
        <v>162</v>
      </c>
      <c r="AU778" s="18" t="s">
        <v>81</v>
      </c>
      <c r="AY778" s="18" t="s">
        <v>160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78</v>
      </c>
      <c r="BK778" s="193">
        <f>ROUND(I778*H778,2)</f>
        <v>0</v>
      </c>
      <c r="BL778" s="18" t="s">
        <v>167</v>
      </c>
      <c r="BM778" s="18" t="s">
        <v>1222</v>
      </c>
    </row>
    <row r="779" spans="2:65" s="11" customFormat="1" x14ac:dyDescent="0.3">
      <c r="B779" s="194"/>
      <c r="C779" s="195"/>
      <c r="D779" s="196" t="s">
        <v>169</v>
      </c>
      <c r="E779" s="197" t="s">
        <v>19</v>
      </c>
      <c r="F779" s="198" t="s">
        <v>336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169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160</v>
      </c>
    </row>
    <row r="780" spans="2:65" s="12" customFormat="1" x14ac:dyDescent="0.3">
      <c r="B780" s="206"/>
      <c r="C780" s="207"/>
      <c r="D780" s="196" t="s">
        <v>169</v>
      </c>
      <c r="E780" s="208" t="s">
        <v>19</v>
      </c>
      <c r="F780" s="209" t="s">
        <v>337</v>
      </c>
      <c r="G780" s="207"/>
      <c r="H780" s="210">
        <v>9.375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169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160</v>
      </c>
    </row>
    <row r="781" spans="2:65" s="14" customFormat="1" x14ac:dyDescent="0.3">
      <c r="B781" s="229"/>
      <c r="C781" s="230"/>
      <c r="D781" s="196" t="s">
        <v>169</v>
      </c>
      <c r="E781" s="231" t="s">
        <v>19</v>
      </c>
      <c r="F781" s="232" t="s">
        <v>234</v>
      </c>
      <c r="G781" s="230"/>
      <c r="H781" s="233">
        <v>9.375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169</v>
      </c>
      <c r="AU781" s="239" t="s">
        <v>81</v>
      </c>
      <c r="AV781" s="14" t="s">
        <v>186</v>
      </c>
      <c r="AW781" s="14" t="s">
        <v>35</v>
      </c>
      <c r="AX781" s="14" t="s">
        <v>71</v>
      </c>
      <c r="AY781" s="239" t="s">
        <v>160</v>
      </c>
    </row>
    <row r="782" spans="2:65" s="11" customFormat="1" x14ac:dyDescent="0.3">
      <c r="B782" s="194"/>
      <c r="C782" s="195"/>
      <c r="D782" s="196" t="s">
        <v>169</v>
      </c>
      <c r="E782" s="197" t="s">
        <v>19</v>
      </c>
      <c r="F782" s="198" t="s">
        <v>338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2" customFormat="1" x14ac:dyDescent="0.3">
      <c r="B783" s="206"/>
      <c r="C783" s="207"/>
      <c r="D783" s="196" t="s">
        <v>169</v>
      </c>
      <c r="E783" s="208" t="s">
        <v>19</v>
      </c>
      <c r="F783" s="209" t="s">
        <v>339</v>
      </c>
      <c r="G783" s="207"/>
      <c r="H783" s="210">
        <v>26.774999999999999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4" customFormat="1" x14ac:dyDescent="0.3">
      <c r="B784" s="229"/>
      <c r="C784" s="230"/>
      <c r="D784" s="196" t="s">
        <v>169</v>
      </c>
      <c r="E784" s="231" t="s">
        <v>19</v>
      </c>
      <c r="F784" s="232" t="s">
        <v>234</v>
      </c>
      <c r="G784" s="230"/>
      <c r="H784" s="233">
        <v>26.774999999999999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169</v>
      </c>
      <c r="AU784" s="239" t="s">
        <v>81</v>
      </c>
      <c r="AV784" s="14" t="s">
        <v>186</v>
      </c>
      <c r="AW784" s="14" t="s">
        <v>35</v>
      </c>
      <c r="AX784" s="14" t="s">
        <v>71</v>
      </c>
      <c r="AY784" s="239" t="s">
        <v>160</v>
      </c>
    </row>
    <row r="785" spans="2:65" s="11" customFormat="1" x14ac:dyDescent="0.3">
      <c r="B785" s="194"/>
      <c r="C785" s="195"/>
      <c r="D785" s="196" t="s">
        <v>169</v>
      </c>
      <c r="E785" s="197" t="s">
        <v>19</v>
      </c>
      <c r="F785" s="198" t="s">
        <v>340</v>
      </c>
      <c r="G785" s="195"/>
      <c r="H785" s="199" t="s">
        <v>19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169</v>
      </c>
      <c r="AU785" s="205" t="s">
        <v>81</v>
      </c>
      <c r="AV785" s="11" t="s">
        <v>78</v>
      </c>
      <c r="AW785" s="11" t="s">
        <v>35</v>
      </c>
      <c r="AX785" s="11" t="s">
        <v>71</v>
      </c>
      <c r="AY785" s="205" t="s">
        <v>160</v>
      </c>
    </row>
    <row r="786" spans="2:65" s="12" customFormat="1" x14ac:dyDescent="0.3">
      <c r="B786" s="206"/>
      <c r="C786" s="207"/>
      <c r="D786" s="196" t="s">
        <v>169</v>
      </c>
      <c r="E786" s="208" t="s">
        <v>19</v>
      </c>
      <c r="F786" s="209" t="s">
        <v>341</v>
      </c>
      <c r="G786" s="207"/>
      <c r="H786" s="210">
        <v>11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169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160</v>
      </c>
    </row>
    <row r="787" spans="2:65" s="14" customFormat="1" x14ac:dyDescent="0.3">
      <c r="B787" s="229"/>
      <c r="C787" s="230"/>
      <c r="D787" s="196" t="s">
        <v>169</v>
      </c>
      <c r="E787" s="231" t="s">
        <v>19</v>
      </c>
      <c r="F787" s="232" t="s">
        <v>234</v>
      </c>
      <c r="G787" s="230"/>
      <c r="H787" s="233">
        <v>11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169</v>
      </c>
      <c r="AU787" s="239" t="s">
        <v>81</v>
      </c>
      <c r="AV787" s="14" t="s">
        <v>186</v>
      </c>
      <c r="AW787" s="14" t="s">
        <v>35</v>
      </c>
      <c r="AX787" s="14" t="s">
        <v>71</v>
      </c>
      <c r="AY787" s="239" t="s">
        <v>160</v>
      </c>
    </row>
    <row r="788" spans="2:65" s="11" customFormat="1" x14ac:dyDescent="0.3">
      <c r="B788" s="194"/>
      <c r="C788" s="195"/>
      <c r="D788" s="196" t="s">
        <v>169</v>
      </c>
      <c r="E788" s="197" t="s">
        <v>19</v>
      </c>
      <c r="F788" s="198" t="s">
        <v>342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169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160</v>
      </c>
    </row>
    <row r="789" spans="2:65" s="12" customFormat="1" x14ac:dyDescent="0.3">
      <c r="B789" s="206"/>
      <c r="C789" s="207"/>
      <c r="D789" s="196" t="s">
        <v>169</v>
      </c>
      <c r="E789" s="208" t="s">
        <v>19</v>
      </c>
      <c r="F789" s="209" t="s">
        <v>343</v>
      </c>
      <c r="G789" s="207"/>
      <c r="H789" s="210">
        <v>17.074999999999999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65" s="12" customFormat="1" x14ac:dyDescent="0.3">
      <c r="B790" s="206"/>
      <c r="C790" s="207"/>
      <c r="D790" s="196" t="s">
        <v>169</v>
      </c>
      <c r="E790" s="208" t="s">
        <v>19</v>
      </c>
      <c r="F790" s="209" t="s">
        <v>344</v>
      </c>
      <c r="G790" s="207"/>
      <c r="H790" s="210">
        <v>1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169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160</v>
      </c>
    </row>
    <row r="791" spans="2:65" s="12" customFormat="1" x14ac:dyDescent="0.3">
      <c r="B791" s="206"/>
      <c r="C791" s="207"/>
      <c r="D791" s="196" t="s">
        <v>169</v>
      </c>
      <c r="E791" s="208" t="s">
        <v>19</v>
      </c>
      <c r="F791" s="209" t="s">
        <v>345</v>
      </c>
      <c r="G791" s="207"/>
      <c r="H791" s="210">
        <v>2.75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169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160</v>
      </c>
    </row>
    <row r="792" spans="2:65" s="12" customFormat="1" x14ac:dyDescent="0.3">
      <c r="B792" s="206"/>
      <c r="C792" s="207"/>
      <c r="D792" s="196" t="s">
        <v>169</v>
      </c>
      <c r="E792" s="208" t="s">
        <v>19</v>
      </c>
      <c r="F792" s="209" t="s">
        <v>346</v>
      </c>
      <c r="G792" s="207"/>
      <c r="H792" s="210">
        <v>4.125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169</v>
      </c>
      <c r="AU792" s="216" t="s">
        <v>81</v>
      </c>
      <c r="AV792" s="12" t="s">
        <v>81</v>
      </c>
      <c r="AW792" s="12" t="s">
        <v>35</v>
      </c>
      <c r="AX792" s="12" t="s">
        <v>71</v>
      </c>
      <c r="AY792" s="216" t="s">
        <v>160</v>
      </c>
    </row>
    <row r="793" spans="2:65" s="14" customFormat="1" x14ac:dyDescent="0.3">
      <c r="B793" s="229"/>
      <c r="C793" s="230"/>
      <c r="D793" s="196" t="s">
        <v>169</v>
      </c>
      <c r="E793" s="231" t="s">
        <v>19</v>
      </c>
      <c r="F793" s="232" t="s">
        <v>234</v>
      </c>
      <c r="G793" s="230"/>
      <c r="H793" s="233">
        <v>24.95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169</v>
      </c>
      <c r="AU793" s="239" t="s">
        <v>81</v>
      </c>
      <c r="AV793" s="14" t="s">
        <v>186</v>
      </c>
      <c r="AW793" s="14" t="s">
        <v>35</v>
      </c>
      <c r="AX793" s="14" t="s">
        <v>71</v>
      </c>
      <c r="AY793" s="239" t="s">
        <v>160</v>
      </c>
    </row>
    <row r="794" spans="2:65" s="11" customFormat="1" x14ac:dyDescent="0.3">
      <c r="B794" s="194"/>
      <c r="C794" s="195"/>
      <c r="D794" s="196" t="s">
        <v>169</v>
      </c>
      <c r="E794" s="197" t="s">
        <v>19</v>
      </c>
      <c r="F794" s="198" t="s">
        <v>347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169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160</v>
      </c>
    </row>
    <row r="795" spans="2:65" s="12" customFormat="1" x14ac:dyDescent="0.3">
      <c r="B795" s="206"/>
      <c r="C795" s="207"/>
      <c r="D795" s="196" t="s">
        <v>169</v>
      </c>
      <c r="E795" s="208" t="s">
        <v>19</v>
      </c>
      <c r="F795" s="209" t="s">
        <v>348</v>
      </c>
      <c r="G795" s="207"/>
      <c r="H795" s="210">
        <v>42.274999999999999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4" customFormat="1" x14ac:dyDescent="0.3">
      <c r="B796" s="229"/>
      <c r="C796" s="230"/>
      <c r="D796" s="196" t="s">
        <v>169</v>
      </c>
      <c r="E796" s="231" t="s">
        <v>19</v>
      </c>
      <c r="F796" s="232" t="s">
        <v>234</v>
      </c>
      <c r="G796" s="230"/>
      <c r="H796" s="233">
        <v>42.274999999999999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169</v>
      </c>
      <c r="AU796" s="239" t="s">
        <v>81</v>
      </c>
      <c r="AV796" s="14" t="s">
        <v>186</v>
      </c>
      <c r="AW796" s="14" t="s">
        <v>35</v>
      </c>
      <c r="AX796" s="14" t="s">
        <v>71</v>
      </c>
      <c r="AY796" s="239" t="s">
        <v>160</v>
      </c>
    </row>
    <row r="797" spans="2:65" s="13" customFormat="1" x14ac:dyDescent="0.3">
      <c r="B797" s="217"/>
      <c r="C797" s="218"/>
      <c r="D797" s="196" t="s">
        <v>169</v>
      </c>
      <c r="E797" s="240" t="s">
        <v>19</v>
      </c>
      <c r="F797" s="241" t="s">
        <v>182</v>
      </c>
      <c r="G797" s="218"/>
      <c r="H797" s="242">
        <v>114.375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169</v>
      </c>
      <c r="AU797" s="228" t="s">
        <v>81</v>
      </c>
      <c r="AV797" s="13" t="s">
        <v>167</v>
      </c>
      <c r="AW797" s="13" t="s">
        <v>35</v>
      </c>
      <c r="AX797" s="13" t="s">
        <v>78</v>
      </c>
      <c r="AY797" s="228" t="s">
        <v>160</v>
      </c>
    </row>
    <row r="798" spans="2:65" s="10" customFormat="1" ht="29.85" customHeight="1" x14ac:dyDescent="0.3">
      <c r="B798" s="165"/>
      <c r="C798" s="166"/>
      <c r="D798" s="179" t="s">
        <v>70</v>
      </c>
      <c r="E798" s="180" t="s">
        <v>1223</v>
      </c>
      <c r="F798" s="180" t="s">
        <v>1224</v>
      </c>
      <c r="G798" s="166"/>
      <c r="H798" s="166"/>
      <c r="I798" s="169"/>
      <c r="J798" s="181">
        <f>BK798</f>
        <v>0</v>
      </c>
      <c r="K798" s="166"/>
      <c r="L798" s="171"/>
      <c r="M798" s="172"/>
      <c r="N798" s="173"/>
      <c r="O798" s="173"/>
      <c r="P798" s="174">
        <f>SUM(P799:P821)</f>
        <v>0</v>
      </c>
      <c r="Q798" s="173"/>
      <c r="R798" s="174">
        <f>SUM(R799:R821)</f>
        <v>0</v>
      </c>
      <c r="S798" s="173"/>
      <c r="T798" s="175">
        <f>SUM(T799:T821)</f>
        <v>0</v>
      </c>
      <c r="AR798" s="176" t="s">
        <v>78</v>
      </c>
      <c r="AT798" s="177" t="s">
        <v>70</v>
      </c>
      <c r="AU798" s="177" t="s">
        <v>78</v>
      </c>
      <c r="AY798" s="176" t="s">
        <v>160</v>
      </c>
      <c r="BK798" s="178">
        <f>SUM(BK799:BK821)</f>
        <v>0</v>
      </c>
    </row>
    <row r="799" spans="2:65" s="1" customFormat="1" ht="31.5" customHeight="1" x14ac:dyDescent="0.3">
      <c r="B799" s="35"/>
      <c r="C799" s="182" t="s">
        <v>1225</v>
      </c>
      <c r="D799" s="182" t="s">
        <v>162</v>
      </c>
      <c r="E799" s="183" t="s">
        <v>1226</v>
      </c>
      <c r="F799" s="184" t="s">
        <v>1227</v>
      </c>
      <c r="G799" s="185" t="s">
        <v>265</v>
      </c>
      <c r="H799" s="186">
        <v>0.92</v>
      </c>
      <c r="I799" s="187"/>
      <c r="J799" s="188">
        <f>ROUND(I799*H799,2)</f>
        <v>0</v>
      </c>
      <c r="K799" s="184" t="s">
        <v>19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1228</v>
      </c>
    </row>
    <row r="800" spans="2:65" s="12" customFormat="1" x14ac:dyDescent="0.3">
      <c r="B800" s="206"/>
      <c r="C800" s="207"/>
      <c r="D800" s="196" t="s">
        <v>169</v>
      </c>
      <c r="E800" s="208" t="s">
        <v>19</v>
      </c>
      <c r="F800" s="209" t="s">
        <v>1229</v>
      </c>
      <c r="G800" s="207"/>
      <c r="H800" s="210">
        <v>0.92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0.92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31.5" customHeight="1" x14ac:dyDescent="0.3">
      <c r="B802" s="35"/>
      <c r="C802" s="182" t="s">
        <v>1230</v>
      </c>
      <c r="D802" s="182" t="s">
        <v>162</v>
      </c>
      <c r="E802" s="183" t="s">
        <v>1231</v>
      </c>
      <c r="F802" s="184" t="s">
        <v>1232</v>
      </c>
      <c r="G802" s="185" t="s">
        <v>265</v>
      </c>
      <c r="H802" s="186">
        <v>1.84</v>
      </c>
      <c r="I802" s="187"/>
      <c r="J802" s="188">
        <f>ROUND(I802*H802,2)</f>
        <v>0</v>
      </c>
      <c r="K802" s="184" t="s">
        <v>19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1233</v>
      </c>
    </row>
    <row r="803" spans="2:65" s="12" customFormat="1" x14ac:dyDescent="0.3">
      <c r="B803" s="206"/>
      <c r="C803" s="207"/>
      <c r="D803" s="196" t="s">
        <v>169</v>
      </c>
      <c r="E803" s="208" t="s">
        <v>19</v>
      </c>
      <c r="F803" s="209" t="s">
        <v>1234</v>
      </c>
      <c r="G803" s="207"/>
      <c r="H803" s="210">
        <v>1.84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1.84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22.5" customHeight="1" x14ac:dyDescent="0.3">
      <c r="B805" s="35"/>
      <c r="C805" s="182" t="s">
        <v>1235</v>
      </c>
      <c r="D805" s="182" t="s">
        <v>162</v>
      </c>
      <c r="E805" s="183" t="s">
        <v>1236</v>
      </c>
      <c r="F805" s="184" t="s">
        <v>1237</v>
      </c>
      <c r="G805" s="185" t="s">
        <v>265</v>
      </c>
      <c r="H805" s="186">
        <v>1589.4190000000001</v>
      </c>
      <c r="I805" s="187"/>
      <c r="J805" s="188">
        <f>ROUND(I805*H805,2)</f>
        <v>0</v>
      </c>
      <c r="K805" s="184" t="s">
        <v>166</v>
      </c>
      <c r="L805" s="55"/>
      <c r="M805" s="189" t="s">
        <v>19</v>
      </c>
      <c r="N805" s="190" t="s">
        <v>42</v>
      </c>
      <c r="O805" s="36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AR805" s="18" t="s">
        <v>167</v>
      </c>
      <c r="AT805" s="18" t="s">
        <v>162</v>
      </c>
      <c r="AU805" s="18" t="s">
        <v>81</v>
      </c>
      <c r="AY805" s="18" t="s">
        <v>160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167</v>
      </c>
      <c r="BM805" s="18" t="s">
        <v>1238</v>
      </c>
    </row>
    <row r="806" spans="2:65" s="12" customFormat="1" x14ac:dyDescent="0.3">
      <c r="B806" s="206"/>
      <c r="C806" s="207"/>
      <c r="D806" s="196" t="s">
        <v>169</v>
      </c>
      <c r="E806" s="208" t="s">
        <v>19</v>
      </c>
      <c r="F806" s="209" t="s">
        <v>1239</v>
      </c>
      <c r="G806" s="207"/>
      <c r="H806" s="210">
        <v>50.279000000000003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2" customFormat="1" x14ac:dyDescent="0.3">
      <c r="B807" s="206"/>
      <c r="C807" s="207"/>
      <c r="D807" s="196" t="s">
        <v>169</v>
      </c>
      <c r="E807" s="208" t="s">
        <v>19</v>
      </c>
      <c r="F807" s="209" t="s">
        <v>1240</v>
      </c>
      <c r="G807" s="207"/>
      <c r="H807" s="210">
        <v>258.56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169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160</v>
      </c>
    </row>
    <row r="808" spans="2:65" s="12" customFormat="1" x14ac:dyDescent="0.3">
      <c r="B808" s="206"/>
      <c r="C808" s="207"/>
      <c r="D808" s="196" t="s">
        <v>169</v>
      </c>
      <c r="E808" s="208" t="s">
        <v>19</v>
      </c>
      <c r="F808" s="209" t="s">
        <v>1241</v>
      </c>
      <c r="G808" s="207"/>
      <c r="H808" s="210">
        <v>1280.58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169</v>
      </c>
      <c r="AU808" s="216" t="s">
        <v>81</v>
      </c>
      <c r="AV808" s="12" t="s">
        <v>81</v>
      </c>
      <c r="AW808" s="12" t="s">
        <v>35</v>
      </c>
      <c r="AX808" s="12" t="s">
        <v>71</v>
      </c>
      <c r="AY808" s="216" t="s">
        <v>160</v>
      </c>
    </row>
    <row r="809" spans="2:65" s="13" customFormat="1" x14ac:dyDescent="0.3">
      <c r="B809" s="217"/>
      <c r="C809" s="218"/>
      <c r="D809" s="219" t="s">
        <v>169</v>
      </c>
      <c r="E809" s="220" t="s">
        <v>19</v>
      </c>
      <c r="F809" s="221" t="s">
        <v>182</v>
      </c>
      <c r="G809" s="218"/>
      <c r="H809" s="222">
        <v>1589.4190000000001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169</v>
      </c>
      <c r="AU809" s="228" t="s">
        <v>81</v>
      </c>
      <c r="AV809" s="13" t="s">
        <v>167</v>
      </c>
      <c r="AW809" s="13" t="s">
        <v>35</v>
      </c>
      <c r="AX809" s="13" t="s">
        <v>78</v>
      </c>
      <c r="AY809" s="228" t="s">
        <v>160</v>
      </c>
    </row>
    <row r="810" spans="2:65" s="1" customFormat="1" ht="22.5" customHeight="1" x14ac:dyDescent="0.3">
      <c r="B810" s="35"/>
      <c r="C810" s="182" t="s">
        <v>1242</v>
      </c>
      <c r="D810" s="182" t="s">
        <v>162</v>
      </c>
      <c r="E810" s="183" t="s">
        <v>1243</v>
      </c>
      <c r="F810" s="184" t="s">
        <v>1244</v>
      </c>
      <c r="G810" s="185" t="s">
        <v>265</v>
      </c>
      <c r="H810" s="186">
        <v>30198.960999999999</v>
      </c>
      <c r="I810" s="187"/>
      <c r="J810" s="188">
        <f>ROUND(I810*H810,2)</f>
        <v>0</v>
      </c>
      <c r="K810" s="184" t="s">
        <v>166</v>
      </c>
      <c r="L810" s="55"/>
      <c r="M810" s="189" t="s">
        <v>19</v>
      </c>
      <c r="N810" s="190" t="s">
        <v>42</v>
      </c>
      <c r="O810" s="36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18" t="s">
        <v>167</v>
      </c>
      <c r="AT810" s="18" t="s">
        <v>162</v>
      </c>
      <c r="AU810" s="18" t="s">
        <v>81</v>
      </c>
      <c r="AY810" s="18" t="s">
        <v>160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18" t="s">
        <v>78</v>
      </c>
      <c r="BK810" s="193">
        <f>ROUND(I810*H810,2)</f>
        <v>0</v>
      </c>
      <c r="BL810" s="18" t="s">
        <v>167</v>
      </c>
      <c r="BM810" s="18" t="s">
        <v>1245</v>
      </c>
    </row>
    <row r="811" spans="2:65" s="12" customFormat="1" x14ac:dyDescent="0.3">
      <c r="B811" s="206"/>
      <c r="C811" s="207"/>
      <c r="D811" s="196" t="s">
        <v>169</v>
      </c>
      <c r="E811" s="208" t="s">
        <v>19</v>
      </c>
      <c r="F811" s="209" t="s">
        <v>1246</v>
      </c>
      <c r="G811" s="207"/>
      <c r="H811" s="210">
        <v>30198.960999999999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169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160</v>
      </c>
    </row>
    <row r="812" spans="2:65" s="13" customFormat="1" x14ac:dyDescent="0.3">
      <c r="B812" s="217"/>
      <c r="C812" s="218"/>
      <c r="D812" s="219" t="s">
        <v>169</v>
      </c>
      <c r="E812" s="220" t="s">
        <v>19</v>
      </c>
      <c r="F812" s="221" t="s">
        <v>182</v>
      </c>
      <c r="G812" s="218"/>
      <c r="H812" s="222">
        <v>30198.960999999999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169</v>
      </c>
      <c r="AU812" s="228" t="s">
        <v>81</v>
      </c>
      <c r="AV812" s="13" t="s">
        <v>167</v>
      </c>
      <c r="AW812" s="13" t="s">
        <v>35</v>
      </c>
      <c r="AX812" s="13" t="s">
        <v>78</v>
      </c>
      <c r="AY812" s="228" t="s">
        <v>160</v>
      </c>
    </row>
    <row r="813" spans="2:65" s="1" customFormat="1" ht="22.5" customHeight="1" x14ac:dyDescent="0.3">
      <c r="B813" s="35"/>
      <c r="C813" s="182" t="s">
        <v>1247</v>
      </c>
      <c r="D813" s="182" t="s">
        <v>162</v>
      </c>
      <c r="E813" s="183" t="s">
        <v>1248</v>
      </c>
      <c r="F813" s="184" t="s">
        <v>1249</v>
      </c>
      <c r="G813" s="185" t="s">
        <v>265</v>
      </c>
      <c r="H813" s="186">
        <v>50.279000000000003</v>
      </c>
      <c r="I813" s="187"/>
      <c r="J813" s="188">
        <f>ROUND(I813*H813,2)</f>
        <v>0</v>
      </c>
      <c r="K813" s="184" t="s">
        <v>166</v>
      </c>
      <c r="L813" s="55"/>
      <c r="M813" s="189" t="s">
        <v>19</v>
      </c>
      <c r="N813" s="190" t="s">
        <v>42</v>
      </c>
      <c r="O813" s="36"/>
      <c r="P813" s="191">
        <f>O813*H813</f>
        <v>0</v>
      </c>
      <c r="Q813" s="191">
        <v>0</v>
      </c>
      <c r="R813" s="191">
        <f>Q813*H813</f>
        <v>0</v>
      </c>
      <c r="S813" s="191">
        <v>0</v>
      </c>
      <c r="T813" s="192">
        <f>S813*H813</f>
        <v>0</v>
      </c>
      <c r="AR813" s="18" t="s">
        <v>167</v>
      </c>
      <c r="AT813" s="18" t="s">
        <v>162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1250</v>
      </c>
    </row>
    <row r="814" spans="2:65" s="12" customFormat="1" x14ac:dyDescent="0.3">
      <c r="B814" s="206"/>
      <c r="C814" s="207"/>
      <c r="D814" s="196" t="s">
        <v>169</v>
      </c>
      <c r="E814" s="208" t="s">
        <v>19</v>
      </c>
      <c r="F814" s="209" t="s">
        <v>1251</v>
      </c>
      <c r="G814" s="207"/>
      <c r="H814" s="210">
        <v>50.279000000000003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169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160</v>
      </c>
    </row>
    <row r="815" spans="2:65" s="13" customFormat="1" x14ac:dyDescent="0.3">
      <c r="B815" s="217"/>
      <c r="C815" s="218"/>
      <c r="D815" s="219" t="s">
        <v>169</v>
      </c>
      <c r="E815" s="220" t="s">
        <v>19</v>
      </c>
      <c r="F815" s="221" t="s">
        <v>182</v>
      </c>
      <c r="G815" s="218"/>
      <c r="H815" s="222">
        <v>50.279000000000003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169</v>
      </c>
      <c r="AU815" s="228" t="s">
        <v>81</v>
      </c>
      <c r="AV815" s="13" t="s">
        <v>167</v>
      </c>
      <c r="AW815" s="13" t="s">
        <v>35</v>
      </c>
      <c r="AX815" s="13" t="s">
        <v>78</v>
      </c>
      <c r="AY815" s="228" t="s">
        <v>160</v>
      </c>
    </row>
    <row r="816" spans="2:65" s="1" customFormat="1" ht="22.5" customHeight="1" x14ac:dyDescent="0.3">
      <c r="B816" s="35"/>
      <c r="C816" s="182" t="s">
        <v>1252</v>
      </c>
      <c r="D816" s="182" t="s">
        <v>162</v>
      </c>
      <c r="E816" s="183" t="s">
        <v>1253</v>
      </c>
      <c r="F816" s="184" t="s">
        <v>1254</v>
      </c>
      <c r="G816" s="185" t="s">
        <v>265</v>
      </c>
      <c r="H816" s="186">
        <v>258.56</v>
      </c>
      <c r="I816" s="187"/>
      <c r="J816" s="188">
        <f>ROUND(I816*H816,2)</f>
        <v>0</v>
      </c>
      <c r="K816" s="184" t="s">
        <v>166</v>
      </c>
      <c r="L816" s="55"/>
      <c r="M816" s="189" t="s">
        <v>19</v>
      </c>
      <c r="N816" s="190" t="s">
        <v>42</v>
      </c>
      <c r="O816" s="36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AR816" s="18" t="s">
        <v>167</v>
      </c>
      <c r="AT816" s="18" t="s">
        <v>162</v>
      </c>
      <c r="AU816" s="18" t="s">
        <v>81</v>
      </c>
      <c r="AY816" s="18" t="s">
        <v>160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78</v>
      </c>
      <c r="BK816" s="193">
        <f>ROUND(I816*H816,2)</f>
        <v>0</v>
      </c>
      <c r="BL816" s="18" t="s">
        <v>167</v>
      </c>
      <c r="BM816" s="18" t="s">
        <v>1255</v>
      </c>
    </row>
    <row r="817" spans="2:65" s="12" customFormat="1" x14ac:dyDescent="0.3">
      <c r="B817" s="206"/>
      <c r="C817" s="207"/>
      <c r="D817" s="196" t="s">
        <v>169</v>
      </c>
      <c r="E817" s="208" t="s">
        <v>19</v>
      </c>
      <c r="F817" s="209" t="s">
        <v>1240</v>
      </c>
      <c r="G817" s="207"/>
      <c r="H817" s="210">
        <v>258.56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169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160</v>
      </c>
    </row>
    <row r="818" spans="2:65" s="13" customFormat="1" x14ac:dyDescent="0.3">
      <c r="B818" s="217"/>
      <c r="C818" s="218"/>
      <c r="D818" s="219" t="s">
        <v>169</v>
      </c>
      <c r="E818" s="220" t="s">
        <v>19</v>
      </c>
      <c r="F818" s="221" t="s">
        <v>182</v>
      </c>
      <c r="G818" s="218"/>
      <c r="H818" s="222">
        <v>258.56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169</v>
      </c>
      <c r="AU818" s="228" t="s">
        <v>81</v>
      </c>
      <c r="AV818" s="13" t="s">
        <v>167</v>
      </c>
      <c r="AW818" s="13" t="s">
        <v>35</v>
      </c>
      <c r="AX818" s="13" t="s">
        <v>78</v>
      </c>
      <c r="AY818" s="228" t="s">
        <v>160</v>
      </c>
    </row>
    <row r="819" spans="2:65" s="1" customFormat="1" ht="22.5" customHeight="1" x14ac:dyDescent="0.3">
      <c r="B819" s="35"/>
      <c r="C819" s="182" t="s">
        <v>1256</v>
      </c>
      <c r="D819" s="182" t="s">
        <v>162</v>
      </c>
      <c r="E819" s="183" t="s">
        <v>1257</v>
      </c>
      <c r="F819" s="184" t="s">
        <v>1258</v>
      </c>
      <c r="G819" s="185" t="s">
        <v>265</v>
      </c>
      <c r="H819" s="186">
        <v>1280.58</v>
      </c>
      <c r="I819" s="187"/>
      <c r="J819" s="188">
        <f>ROUND(I819*H819,2)</f>
        <v>0</v>
      </c>
      <c r="K819" s="184" t="s">
        <v>166</v>
      </c>
      <c r="L819" s="55"/>
      <c r="M819" s="189" t="s">
        <v>19</v>
      </c>
      <c r="N819" s="190" t="s">
        <v>42</v>
      </c>
      <c r="O819" s="36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18" t="s">
        <v>167</v>
      </c>
      <c r="AT819" s="18" t="s">
        <v>162</v>
      </c>
      <c r="AU819" s="18" t="s">
        <v>81</v>
      </c>
      <c r="AY819" s="18" t="s">
        <v>160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78</v>
      </c>
      <c r="BK819" s="193">
        <f>ROUND(I819*H819,2)</f>
        <v>0</v>
      </c>
      <c r="BL819" s="18" t="s">
        <v>167</v>
      </c>
      <c r="BM819" s="18" t="s">
        <v>1259</v>
      </c>
    </row>
    <row r="820" spans="2:65" s="12" customFormat="1" x14ac:dyDescent="0.3">
      <c r="B820" s="206"/>
      <c r="C820" s="207"/>
      <c r="D820" s="196" t="s">
        <v>169</v>
      </c>
      <c r="E820" s="208" t="s">
        <v>19</v>
      </c>
      <c r="F820" s="209" t="s">
        <v>1260</v>
      </c>
      <c r="G820" s="207"/>
      <c r="H820" s="210">
        <v>1280.58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3" customFormat="1" x14ac:dyDescent="0.3">
      <c r="B821" s="217"/>
      <c r="C821" s="218"/>
      <c r="D821" s="196" t="s">
        <v>169</v>
      </c>
      <c r="E821" s="240" t="s">
        <v>19</v>
      </c>
      <c r="F821" s="241" t="s">
        <v>182</v>
      </c>
      <c r="G821" s="218"/>
      <c r="H821" s="242">
        <v>1280.58</v>
      </c>
      <c r="I821" s="223"/>
      <c r="J821" s="218"/>
      <c r="K821" s="218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169</v>
      </c>
      <c r="AU821" s="228" t="s">
        <v>81</v>
      </c>
      <c r="AV821" s="13" t="s">
        <v>167</v>
      </c>
      <c r="AW821" s="13" t="s">
        <v>35</v>
      </c>
      <c r="AX821" s="13" t="s">
        <v>78</v>
      </c>
      <c r="AY821" s="228" t="s">
        <v>160</v>
      </c>
    </row>
    <row r="822" spans="2:65" s="10" customFormat="1" ht="29.85" customHeight="1" x14ac:dyDescent="0.3">
      <c r="B822" s="165"/>
      <c r="C822" s="166"/>
      <c r="D822" s="179" t="s">
        <v>70</v>
      </c>
      <c r="E822" s="180" t="s">
        <v>260</v>
      </c>
      <c r="F822" s="180" t="s">
        <v>261</v>
      </c>
      <c r="G822" s="166"/>
      <c r="H822" s="166"/>
      <c r="I822" s="169"/>
      <c r="J822" s="181">
        <f>BK822</f>
        <v>0</v>
      </c>
      <c r="K822" s="166"/>
      <c r="L822" s="171"/>
      <c r="M822" s="172"/>
      <c r="N822" s="173"/>
      <c r="O822" s="173"/>
      <c r="P822" s="174">
        <f>P823</f>
        <v>0</v>
      </c>
      <c r="Q822" s="173"/>
      <c r="R822" s="174">
        <f>R823</f>
        <v>0</v>
      </c>
      <c r="S822" s="173"/>
      <c r="T822" s="175">
        <f>T823</f>
        <v>0</v>
      </c>
      <c r="AR822" s="176" t="s">
        <v>78</v>
      </c>
      <c r="AT822" s="177" t="s">
        <v>70</v>
      </c>
      <c r="AU822" s="177" t="s">
        <v>78</v>
      </c>
      <c r="AY822" s="176" t="s">
        <v>160</v>
      </c>
      <c r="BK822" s="178">
        <f>BK823</f>
        <v>0</v>
      </c>
    </row>
    <row r="823" spans="2:65" s="1" customFormat="1" ht="31.5" customHeight="1" x14ac:dyDescent="0.3">
      <c r="B823" s="35"/>
      <c r="C823" s="182" t="s">
        <v>1261</v>
      </c>
      <c r="D823" s="182" t="s">
        <v>162</v>
      </c>
      <c r="E823" s="183" t="s">
        <v>263</v>
      </c>
      <c r="F823" s="184" t="s">
        <v>264</v>
      </c>
      <c r="G823" s="185" t="s">
        <v>265</v>
      </c>
      <c r="H823" s="186">
        <v>197.84200000000001</v>
      </c>
      <c r="I823" s="187"/>
      <c r="J823" s="188">
        <f>ROUND(I823*H823,2)</f>
        <v>0</v>
      </c>
      <c r="K823" s="184" t="s">
        <v>166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1262</v>
      </c>
    </row>
    <row r="824" spans="2:65" s="10" customFormat="1" ht="37.35" customHeight="1" x14ac:dyDescent="0.35">
      <c r="B824" s="165"/>
      <c r="C824" s="166"/>
      <c r="D824" s="167" t="s">
        <v>70</v>
      </c>
      <c r="E824" s="168" t="s">
        <v>548</v>
      </c>
      <c r="F824" s="168" t="s">
        <v>1263</v>
      </c>
      <c r="G824" s="166"/>
      <c r="H824" s="166"/>
      <c r="I824" s="169"/>
      <c r="J824" s="170">
        <f>BK824</f>
        <v>0</v>
      </c>
      <c r="K824" s="166"/>
      <c r="L824" s="171"/>
      <c r="M824" s="172"/>
      <c r="N824" s="173"/>
      <c r="O824" s="173"/>
      <c r="P824" s="174">
        <f>P825+P827</f>
        <v>0</v>
      </c>
      <c r="Q824" s="173"/>
      <c r="R824" s="174">
        <f>R825+R827</f>
        <v>0.8706448</v>
      </c>
      <c r="S824" s="173"/>
      <c r="T824" s="175">
        <f>T825+T827</f>
        <v>0</v>
      </c>
      <c r="AR824" s="176" t="s">
        <v>186</v>
      </c>
      <c r="AT824" s="177" t="s">
        <v>70</v>
      </c>
      <c r="AU824" s="177" t="s">
        <v>71</v>
      </c>
      <c r="AY824" s="176" t="s">
        <v>160</v>
      </c>
      <c r="BK824" s="178">
        <f>BK825+BK827</f>
        <v>0</v>
      </c>
    </row>
    <row r="825" spans="2:65" s="10" customFormat="1" ht="19.899999999999999" customHeight="1" x14ac:dyDescent="0.3">
      <c r="B825" s="165"/>
      <c r="C825" s="166"/>
      <c r="D825" s="179" t="s">
        <v>70</v>
      </c>
      <c r="E825" s="180" t="s">
        <v>1264</v>
      </c>
      <c r="F825" s="180" t="s">
        <v>1265</v>
      </c>
      <c r="G825" s="166"/>
      <c r="H825" s="166"/>
      <c r="I825" s="169"/>
      <c r="J825" s="181">
        <f>BK825</f>
        <v>0</v>
      </c>
      <c r="K825" s="166"/>
      <c r="L825" s="171"/>
      <c r="M825" s="172"/>
      <c r="N825" s="173"/>
      <c r="O825" s="173"/>
      <c r="P825" s="174">
        <f>P826</f>
        <v>0</v>
      </c>
      <c r="Q825" s="173"/>
      <c r="R825" s="174">
        <f>R826</f>
        <v>3.2000000000000003E-4</v>
      </c>
      <c r="S825" s="173"/>
      <c r="T825" s="175">
        <f>T826</f>
        <v>0</v>
      </c>
      <c r="AR825" s="176" t="s">
        <v>186</v>
      </c>
      <c r="AT825" s="177" t="s">
        <v>70</v>
      </c>
      <c r="AU825" s="177" t="s">
        <v>78</v>
      </c>
      <c r="AY825" s="176" t="s">
        <v>160</v>
      </c>
      <c r="BK825" s="178">
        <f>BK826</f>
        <v>0</v>
      </c>
    </row>
    <row r="826" spans="2:65" s="1" customFormat="1" ht="22.5" customHeight="1" x14ac:dyDescent="0.3">
      <c r="B826" s="35"/>
      <c r="C826" s="182" t="s">
        <v>1266</v>
      </c>
      <c r="D826" s="182" t="s">
        <v>162</v>
      </c>
      <c r="E826" s="183" t="s">
        <v>1267</v>
      </c>
      <c r="F826" s="184" t="s">
        <v>1268</v>
      </c>
      <c r="G826" s="185" t="s">
        <v>189</v>
      </c>
      <c r="H826" s="186">
        <v>8</v>
      </c>
      <c r="I826" s="187"/>
      <c r="J826" s="188">
        <f>ROUND(I826*H826,2)</f>
        <v>0</v>
      </c>
      <c r="K826" s="184" t="s">
        <v>19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4.0000000000000003E-5</v>
      </c>
      <c r="R826" s="191">
        <f>Q826*H826</f>
        <v>3.2000000000000003E-4</v>
      </c>
      <c r="S826" s="191">
        <v>0</v>
      </c>
      <c r="T826" s="192">
        <f>S826*H826</f>
        <v>0</v>
      </c>
      <c r="AR826" s="18" t="s">
        <v>669</v>
      </c>
      <c r="AT826" s="18" t="s">
        <v>162</v>
      </c>
      <c r="AU826" s="18" t="s">
        <v>81</v>
      </c>
      <c r="AY826" s="18" t="s">
        <v>160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669</v>
      </c>
      <c r="BM826" s="18" t="s">
        <v>1269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1270</v>
      </c>
      <c r="F827" s="180" t="s">
        <v>1271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SUM(P828:P848)</f>
        <v>0</v>
      </c>
      <c r="Q827" s="173"/>
      <c r="R827" s="174">
        <f>SUM(R828:R848)</f>
        <v>0.87032480000000001</v>
      </c>
      <c r="S827" s="173"/>
      <c r="T827" s="175">
        <f>SUM(T828:T848)</f>
        <v>0</v>
      </c>
      <c r="AR827" s="176" t="s">
        <v>186</v>
      </c>
      <c r="AT827" s="177" t="s">
        <v>70</v>
      </c>
      <c r="AU827" s="177" t="s">
        <v>78</v>
      </c>
      <c r="AY827" s="176" t="s">
        <v>160</v>
      </c>
      <c r="BK827" s="178">
        <f>SUM(BK828:BK848)</f>
        <v>0</v>
      </c>
    </row>
    <row r="828" spans="2:65" s="1" customFormat="1" ht="22.5" customHeight="1" x14ac:dyDescent="0.3">
      <c r="B828" s="35"/>
      <c r="C828" s="182" t="s">
        <v>1272</v>
      </c>
      <c r="D828" s="182" t="s">
        <v>162</v>
      </c>
      <c r="E828" s="183" t="s">
        <v>1273</v>
      </c>
      <c r="F828" s="184" t="s">
        <v>1274</v>
      </c>
      <c r="G828" s="185" t="s">
        <v>1275</v>
      </c>
      <c r="H828" s="186">
        <v>8.0000000000000002E-3</v>
      </c>
      <c r="I828" s="187"/>
      <c r="J828" s="188">
        <f t="shared" ref="J828:J834" si="30">ROUND(I828*H828,2)</f>
        <v>0</v>
      </c>
      <c r="K828" s="184" t="s">
        <v>166</v>
      </c>
      <c r="L828" s="55"/>
      <c r="M828" s="189" t="s">
        <v>19</v>
      </c>
      <c r="N828" s="190" t="s">
        <v>42</v>
      </c>
      <c r="O828" s="36"/>
      <c r="P828" s="191">
        <f t="shared" ref="P828:P834" si="31">O828*H828</f>
        <v>0</v>
      </c>
      <c r="Q828" s="191">
        <v>8.8000000000000005E-3</v>
      </c>
      <c r="R828" s="191">
        <f t="shared" ref="R828:R834" si="32">Q828*H828</f>
        <v>7.0400000000000004E-5</v>
      </c>
      <c r="S828" s="191">
        <v>0</v>
      </c>
      <c r="T828" s="192">
        <f t="shared" ref="T828:T834" si="33">S828*H828</f>
        <v>0</v>
      </c>
      <c r="AR828" s="18" t="s">
        <v>669</v>
      </c>
      <c r="AT828" s="18" t="s">
        <v>162</v>
      </c>
      <c r="AU828" s="18" t="s">
        <v>81</v>
      </c>
      <c r="AY828" s="18" t="s">
        <v>160</v>
      </c>
      <c r="BE828" s="193">
        <f t="shared" ref="BE828:BE834" si="34">IF(N828="základní",J828,0)</f>
        <v>0</v>
      </c>
      <c r="BF828" s="193">
        <f t="shared" ref="BF828:BF834" si="35">IF(N828="snížená",J828,0)</f>
        <v>0</v>
      </c>
      <c r="BG828" s="193">
        <f t="shared" ref="BG828:BG834" si="36">IF(N828="zákl. přenesená",J828,0)</f>
        <v>0</v>
      </c>
      <c r="BH828" s="193">
        <f t="shared" ref="BH828:BH834" si="37">IF(N828="sníž. přenesená",J828,0)</f>
        <v>0</v>
      </c>
      <c r="BI828" s="193">
        <f t="shared" ref="BI828:BI834" si="38">IF(N828="nulová",J828,0)</f>
        <v>0</v>
      </c>
      <c r="BJ828" s="18" t="s">
        <v>78</v>
      </c>
      <c r="BK828" s="193">
        <f t="shared" ref="BK828:BK834" si="39">ROUND(I828*H828,2)</f>
        <v>0</v>
      </c>
      <c r="BL828" s="18" t="s">
        <v>669</v>
      </c>
      <c r="BM828" s="18" t="s">
        <v>1276</v>
      </c>
    </row>
    <row r="829" spans="2:65" s="1" customFormat="1" ht="31.5" customHeight="1" x14ac:dyDescent="0.3">
      <c r="B829" s="35"/>
      <c r="C829" s="182" t="s">
        <v>1277</v>
      </c>
      <c r="D829" s="182" t="s">
        <v>162</v>
      </c>
      <c r="E829" s="183" t="s">
        <v>1278</v>
      </c>
      <c r="F829" s="184" t="s">
        <v>1279</v>
      </c>
      <c r="G829" s="185" t="s">
        <v>189</v>
      </c>
      <c r="H829" s="186">
        <v>8</v>
      </c>
      <c r="I829" s="187"/>
      <c r="J829" s="188">
        <f t="shared" si="30"/>
        <v>0</v>
      </c>
      <c r="K829" s="184" t="s">
        <v>166</v>
      </c>
      <c r="L829" s="55"/>
      <c r="M829" s="189" t="s">
        <v>19</v>
      </c>
      <c r="N829" s="190" t="s">
        <v>42</v>
      </c>
      <c r="O829" s="36"/>
      <c r="P829" s="191">
        <f t="shared" si="31"/>
        <v>0</v>
      </c>
      <c r="Q829" s="191">
        <v>0</v>
      </c>
      <c r="R829" s="191">
        <f t="shared" si="32"/>
        <v>0</v>
      </c>
      <c r="S829" s="191">
        <v>0</v>
      </c>
      <c r="T829" s="192">
        <f t="shared" si="33"/>
        <v>0</v>
      </c>
      <c r="AR829" s="18" t="s">
        <v>669</v>
      </c>
      <c r="AT829" s="18" t="s">
        <v>162</v>
      </c>
      <c r="AU829" s="18" t="s">
        <v>81</v>
      </c>
      <c r="AY829" s="18" t="s">
        <v>160</v>
      </c>
      <c r="BE829" s="193">
        <f t="shared" si="34"/>
        <v>0</v>
      </c>
      <c r="BF829" s="193">
        <f t="shared" si="35"/>
        <v>0</v>
      </c>
      <c r="BG829" s="193">
        <f t="shared" si="36"/>
        <v>0</v>
      </c>
      <c r="BH829" s="193">
        <f t="shared" si="37"/>
        <v>0</v>
      </c>
      <c r="BI829" s="193">
        <f t="shared" si="38"/>
        <v>0</v>
      </c>
      <c r="BJ829" s="18" t="s">
        <v>78</v>
      </c>
      <c r="BK829" s="193">
        <f t="shared" si="39"/>
        <v>0</v>
      </c>
      <c r="BL829" s="18" t="s">
        <v>669</v>
      </c>
      <c r="BM829" s="18" t="s">
        <v>1280</v>
      </c>
    </row>
    <row r="830" spans="2:65" s="1" customFormat="1" ht="22.5" customHeight="1" x14ac:dyDescent="0.3">
      <c r="B830" s="35"/>
      <c r="C830" s="182" t="s">
        <v>1281</v>
      </c>
      <c r="D830" s="182" t="s">
        <v>162</v>
      </c>
      <c r="E830" s="183" t="s">
        <v>1282</v>
      </c>
      <c r="F830" s="184" t="s">
        <v>1283</v>
      </c>
      <c r="G830" s="185" t="s">
        <v>189</v>
      </c>
      <c r="H830" s="186">
        <v>8</v>
      </c>
      <c r="I830" s="187"/>
      <c r="J830" s="188">
        <f t="shared" si="30"/>
        <v>0</v>
      </c>
      <c r="K830" s="184" t="s">
        <v>166</v>
      </c>
      <c r="L830" s="55"/>
      <c r="M830" s="189" t="s">
        <v>19</v>
      </c>
      <c r="N830" s="190" t="s">
        <v>42</v>
      </c>
      <c r="O830" s="36"/>
      <c r="P830" s="191">
        <f t="shared" si="31"/>
        <v>0</v>
      </c>
      <c r="Q830" s="191">
        <v>9.1799999999999995E-5</v>
      </c>
      <c r="R830" s="191">
        <f t="shared" si="32"/>
        <v>7.3439999999999996E-4</v>
      </c>
      <c r="S830" s="191">
        <v>0</v>
      </c>
      <c r="T830" s="192">
        <f t="shared" si="33"/>
        <v>0</v>
      </c>
      <c r="AR830" s="18" t="s">
        <v>669</v>
      </c>
      <c r="AT830" s="18" t="s">
        <v>162</v>
      </c>
      <c r="AU830" s="18" t="s">
        <v>81</v>
      </c>
      <c r="AY830" s="18" t="s">
        <v>160</v>
      </c>
      <c r="BE830" s="193">
        <f t="shared" si="34"/>
        <v>0</v>
      </c>
      <c r="BF830" s="193">
        <f t="shared" si="35"/>
        <v>0</v>
      </c>
      <c r="BG830" s="193">
        <f t="shared" si="36"/>
        <v>0</v>
      </c>
      <c r="BH830" s="193">
        <f t="shared" si="37"/>
        <v>0</v>
      </c>
      <c r="BI830" s="193">
        <f t="shared" si="38"/>
        <v>0</v>
      </c>
      <c r="BJ830" s="18" t="s">
        <v>78</v>
      </c>
      <c r="BK830" s="193">
        <f t="shared" si="39"/>
        <v>0</v>
      </c>
      <c r="BL830" s="18" t="s">
        <v>669</v>
      </c>
      <c r="BM830" s="18" t="s">
        <v>1284</v>
      </c>
    </row>
    <row r="831" spans="2:65" s="1" customFormat="1" ht="22.5" customHeight="1" x14ac:dyDescent="0.3">
      <c r="B831" s="35"/>
      <c r="C831" s="182" t="s">
        <v>1285</v>
      </c>
      <c r="D831" s="182" t="s">
        <v>162</v>
      </c>
      <c r="E831" s="183" t="s">
        <v>1286</v>
      </c>
      <c r="F831" s="184" t="s">
        <v>1287</v>
      </c>
      <c r="G831" s="185" t="s">
        <v>189</v>
      </c>
      <c r="H831" s="186">
        <v>8</v>
      </c>
      <c r="I831" s="187"/>
      <c r="J831" s="188">
        <f t="shared" si="30"/>
        <v>0</v>
      </c>
      <c r="K831" s="184" t="s">
        <v>166</v>
      </c>
      <c r="L831" s="55"/>
      <c r="M831" s="189" t="s">
        <v>19</v>
      </c>
      <c r="N831" s="190" t="s">
        <v>42</v>
      </c>
      <c r="O831" s="36"/>
      <c r="P831" s="191">
        <f t="shared" si="31"/>
        <v>0</v>
      </c>
      <c r="Q831" s="191">
        <v>0.108</v>
      </c>
      <c r="R831" s="191">
        <f t="shared" si="32"/>
        <v>0.86399999999999999</v>
      </c>
      <c r="S831" s="191">
        <v>0</v>
      </c>
      <c r="T831" s="192">
        <f t="shared" si="33"/>
        <v>0</v>
      </c>
      <c r="AR831" s="18" t="s">
        <v>669</v>
      </c>
      <c r="AT831" s="18" t="s">
        <v>162</v>
      </c>
      <c r="AU831" s="18" t="s">
        <v>81</v>
      </c>
      <c r="AY831" s="18" t="s">
        <v>160</v>
      </c>
      <c r="BE831" s="193">
        <f t="shared" si="34"/>
        <v>0</v>
      </c>
      <c r="BF831" s="193">
        <f t="shared" si="35"/>
        <v>0</v>
      </c>
      <c r="BG831" s="193">
        <f t="shared" si="36"/>
        <v>0</v>
      </c>
      <c r="BH831" s="193">
        <f t="shared" si="37"/>
        <v>0</v>
      </c>
      <c r="BI831" s="193">
        <f t="shared" si="38"/>
        <v>0</v>
      </c>
      <c r="BJ831" s="18" t="s">
        <v>78</v>
      </c>
      <c r="BK831" s="193">
        <f t="shared" si="39"/>
        <v>0</v>
      </c>
      <c r="BL831" s="18" t="s">
        <v>669</v>
      </c>
      <c r="BM831" s="18" t="s">
        <v>1288</v>
      </c>
    </row>
    <row r="832" spans="2:65" s="1" customFormat="1" ht="22.5" customHeight="1" x14ac:dyDescent="0.3">
      <c r="B832" s="35"/>
      <c r="C832" s="247" t="s">
        <v>1289</v>
      </c>
      <c r="D832" s="247" t="s">
        <v>548</v>
      </c>
      <c r="E832" s="248" t="s">
        <v>1290</v>
      </c>
      <c r="F832" s="249" t="s">
        <v>1291</v>
      </c>
      <c r="G832" s="250" t="s">
        <v>189</v>
      </c>
      <c r="H832" s="251">
        <v>8</v>
      </c>
      <c r="I832" s="252"/>
      <c r="J832" s="253">
        <f t="shared" si="30"/>
        <v>0</v>
      </c>
      <c r="K832" s="249" t="s">
        <v>19</v>
      </c>
      <c r="L832" s="254"/>
      <c r="M832" s="255" t="s">
        <v>19</v>
      </c>
      <c r="N832" s="256" t="s">
        <v>42</v>
      </c>
      <c r="O832" s="36"/>
      <c r="P832" s="191">
        <f t="shared" si="31"/>
        <v>0</v>
      </c>
      <c r="Q832" s="191">
        <v>6.8999999999999997E-4</v>
      </c>
      <c r="R832" s="191">
        <f t="shared" si="32"/>
        <v>5.5199999999999997E-3</v>
      </c>
      <c r="S832" s="191">
        <v>0</v>
      </c>
      <c r="T832" s="192">
        <f t="shared" si="33"/>
        <v>0</v>
      </c>
      <c r="AR832" s="18" t="s">
        <v>980</v>
      </c>
      <c r="AT832" s="18" t="s">
        <v>548</v>
      </c>
      <c r="AU832" s="18" t="s">
        <v>81</v>
      </c>
      <c r="AY832" s="18" t="s">
        <v>160</v>
      </c>
      <c r="BE832" s="193">
        <f t="shared" si="34"/>
        <v>0</v>
      </c>
      <c r="BF832" s="193">
        <f t="shared" si="35"/>
        <v>0</v>
      </c>
      <c r="BG832" s="193">
        <f t="shared" si="36"/>
        <v>0</v>
      </c>
      <c r="BH832" s="193">
        <f t="shared" si="37"/>
        <v>0</v>
      </c>
      <c r="BI832" s="193">
        <f t="shared" si="38"/>
        <v>0</v>
      </c>
      <c r="BJ832" s="18" t="s">
        <v>78</v>
      </c>
      <c r="BK832" s="193">
        <f t="shared" si="39"/>
        <v>0</v>
      </c>
      <c r="BL832" s="18" t="s">
        <v>980</v>
      </c>
      <c r="BM832" s="18" t="s">
        <v>1292</v>
      </c>
    </row>
    <row r="833" spans="2:65" s="1" customFormat="1" ht="22.5" customHeight="1" x14ac:dyDescent="0.3">
      <c r="B833" s="35"/>
      <c r="C833" s="182" t="s">
        <v>1293</v>
      </c>
      <c r="D833" s="182" t="s">
        <v>162</v>
      </c>
      <c r="E833" s="183" t="s">
        <v>1294</v>
      </c>
      <c r="F833" s="184" t="s">
        <v>1295</v>
      </c>
      <c r="G833" s="185" t="s">
        <v>189</v>
      </c>
      <c r="H833" s="186">
        <v>8</v>
      </c>
      <c r="I833" s="187"/>
      <c r="J833" s="188">
        <f t="shared" si="30"/>
        <v>0</v>
      </c>
      <c r="K833" s="184" t="s">
        <v>166</v>
      </c>
      <c r="L833" s="55"/>
      <c r="M833" s="189" t="s">
        <v>19</v>
      </c>
      <c r="N833" s="190" t="s">
        <v>42</v>
      </c>
      <c r="O833" s="36"/>
      <c r="P833" s="191">
        <f t="shared" si="31"/>
        <v>0</v>
      </c>
      <c r="Q833" s="191">
        <v>0</v>
      </c>
      <c r="R833" s="191">
        <f t="shared" si="32"/>
        <v>0</v>
      </c>
      <c r="S833" s="191">
        <v>0</v>
      </c>
      <c r="T833" s="192">
        <f t="shared" si="33"/>
        <v>0</v>
      </c>
      <c r="AR833" s="18" t="s">
        <v>669</v>
      </c>
      <c r="AT833" s="18" t="s">
        <v>162</v>
      </c>
      <c r="AU833" s="18" t="s">
        <v>81</v>
      </c>
      <c r="AY833" s="18" t="s">
        <v>160</v>
      </c>
      <c r="BE833" s="193">
        <f t="shared" si="34"/>
        <v>0</v>
      </c>
      <c r="BF833" s="193">
        <f t="shared" si="35"/>
        <v>0</v>
      </c>
      <c r="BG833" s="193">
        <f t="shared" si="36"/>
        <v>0</v>
      </c>
      <c r="BH833" s="193">
        <f t="shared" si="37"/>
        <v>0</v>
      </c>
      <c r="BI833" s="193">
        <f t="shared" si="38"/>
        <v>0</v>
      </c>
      <c r="BJ833" s="18" t="s">
        <v>78</v>
      </c>
      <c r="BK833" s="193">
        <f t="shared" si="39"/>
        <v>0</v>
      </c>
      <c r="BL833" s="18" t="s">
        <v>669</v>
      </c>
      <c r="BM833" s="18" t="s">
        <v>1296</v>
      </c>
    </row>
    <row r="834" spans="2:65" s="1" customFormat="1" ht="22.5" customHeight="1" x14ac:dyDescent="0.3">
      <c r="B834" s="35"/>
      <c r="C834" s="247" t="s">
        <v>1297</v>
      </c>
      <c r="D834" s="247" t="s">
        <v>548</v>
      </c>
      <c r="E834" s="248" t="s">
        <v>549</v>
      </c>
      <c r="F834" s="249" t="s">
        <v>550</v>
      </c>
      <c r="G834" s="250" t="s">
        <v>212</v>
      </c>
      <c r="H834" s="251">
        <v>0.84</v>
      </c>
      <c r="I834" s="252"/>
      <c r="J834" s="253">
        <f t="shared" si="30"/>
        <v>0</v>
      </c>
      <c r="K834" s="249" t="s">
        <v>19</v>
      </c>
      <c r="L834" s="254"/>
      <c r="M834" s="255" t="s">
        <v>19</v>
      </c>
      <c r="N834" s="256" t="s">
        <v>42</v>
      </c>
      <c r="O834" s="36"/>
      <c r="P834" s="191">
        <f t="shared" si="31"/>
        <v>0</v>
      </c>
      <c r="Q834" s="191">
        <v>0</v>
      </c>
      <c r="R834" s="191">
        <f t="shared" si="32"/>
        <v>0</v>
      </c>
      <c r="S834" s="191">
        <v>0</v>
      </c>
      <c r="T834" s="192">
        <f t="shared" si="33"/>
        <v>0</v>
      </c>
      <c r="AR834" s="18" t="s">
        <v>980</v>
      </c>
      <c r="AT834" s="18" t="s">
        <v>548</v>
      </c>
      <c r="AU834" s="18" t="s">
        <v>81</v>
      </c>
      <c r="AY834" s="18" t="s">
        <v>160</v>
      </c>
      <c r="BE834" s="193">
        <f t="shared" si="34"/>
        <v>0</v>
      </c>
      <c r="BF834" s="193">
        <f t="shared" si="35"/>
        <v>0</v>
      </c>
      <c r="BG834" s="193">
        <f t="shared" si="36"/>
        <v>0</v>
      </c>
      <c r="BH834" s="193">
        <f t="shared" si="37"/>
        <v>0</v>
      </c>
      <c r="BI834" s="193">
        <f t="shared" si="38"/>
        <v>0</v>
      </c>
      <c r="BJ834" s="18" t="s">
        <v>78</v>
      </c>
      <c r="BK834" s="193">
        <f t="shared" si="39"/>
        <v>0</v>
      </c>
      <c r="BL834" s="18" t="s">
        <v>980</v>
      </c>
      <c r="BM834" s="18" t="s">
        <v>1298</v>
      </c>
    </row>
    <row r="835" spans="2:65" s="12" customFormat="1" x14ac:dyDescent="0.3">
      <c r="B835" s="206"/>
      <c r="C835" s="207"/>
      <c r="D835" s="196" t="s">
        <v>169</v>
      </c>
      <c r="E835" s="208" t="s">
        <v>19</v>
      </c>
      <c r="F835" s="209" t="s">
        <v>1299</v>
      </c>
      <c r="G835" s="207"/>
      <c r="H835" s="210">
        <v>0.84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3" customFormat="1" x14ac:dyDescent="0.3">
      <c r="B836" s="217"/>
      <c r="C836" s="218"/>
      <c r="D836" s="219" t="s">
        <v>169</v>
      </c>
      <c r="E836" s="220" t="s">
        <v>19</v>
      </c>
      <c r="F836" s="221" t="s">
        <v>182</v>
      </c>
      <c r="G836" s="218"/>
      <c r="H836" s="222">
        <v>0.84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169</v>
      </c>
      <c r="AU836" s="228" t="s">
        <v>81</v>
      </c>
      <c r="AV836" s="13" t="s">
        <v>167</v>
      </c>
      <c r="AW836" s="13" t="s">
        <v>35</v>
      </c>
      <c r="AX836" s="13" t="s">
        <v>78</v>
      </c>
      <c r="AY836" s="228" t="s">
        <v>160</v>
      </c>
    </row>
    <row r="837" spans="2:65" s="1" customFormat="1" ht="22.5" customHeight="1" x14ac:dyDescent="0.3">
      <c r="B837" s="35"/>
      <c r="C837" s="182" t="s">
        <v>1300</v>
      </c>
      <c r="D837" s="182" t="s">
        <v>162</v>
      </c>
      <c r="E837" s="183" t="s">
        <v>1301</v>
      </c>
      <c r="F837" s="184" t="s">
        <v>1302</v>
      </c>
      <c r="G837" s="185" t="s">
        <v>212</v>
      </c>
      <c r="H837" s="186">
        <v>1.4</v>
      </c>
      <c r="I837" s="187"/>
      <c r="J837" s="188">
        <f>ROUND(I837*H837,2)</f>
        <v>0</v>
      </c>
      <c r="K837" s="184" t="s">
        <v>166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AR837" s="18" t="s">
        <v>669</v>
      </c>
      <c r="AT837" s="18" t="s">
        <v>162</v>
      </c>
      <c r="AU837" s="18" t="s">
        <v>81</v>
      </c>
      <c r="AY837" s="18" t="s">
        <v>160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669</v>
      </c>
      <c r="BM837" s="18" t="s">
        <v>1303</v>
      </c>
    </row>
    <row r="838" spans="2:65" s="12" customFormat="1" x14ac:dyDescent="0.3">
      <c r="B838" s="206"/>
      <c r="C838" s="207"/>
      <c r="D838" s="196" t="s">
        <v>169</v>
      </c>
      <c r="E838" s="208" t="s">
        <v>19</v>
      </c>
      <c r="F838" s="209" t="s">
        <v>1304</v>
      </c>
      <c r="G838" s="207"/>
      <c r="H838" s="210">
        <v>1.4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169</v>
      </c>
      <c r="AU838" s="216" t="s">
        <v>81</v>
      </c>
      <c r="AV838" s="12" t="s">
        <v>81</v>
      </c>
      <c r="AW838" s="12" t="s">
        <v>35</v>
      </c>
      <c r="AX838" s="12" t="s">
        <v>71</v>
      </c>
      <c r="AY838" s="216" t="s">
        <v>160</v>
      </c>
    </row>
    <row r="839" spans="2:65" s="13" customFormat="1" x14ac:dyDescent="0.3">
      <c r="B839" s="217"/>
      <c r="C839" s="218"/>
      <c r="D839" s="219" t="s">
        <v>169</v>
      </c>
      <c r="E839" s="220" t="s">
        <v>19</v>
      </c>
      <c r="F839" s="221" t="s">
        <v>182</v>
      </c>
      <c r="G839" s="218"/>
      <c r="H839" s="222">
        <v>1.4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169</v>
      </c>
      <c r="AU839" s="228" t="s">
        <v>81</v>
      </c>
      <c r="AV839" s="13" t="s">
        <v>167</v>
      </c>
      <c r="AW839" s="13" t="s">
        <v>35</v>
      </c>
      <c r="AX839" s="13" t="s">
        <v>78</v>
      </c>
      <c r="AY839" s="228" t="s">
        <v>160</v>
      </c>
    </row>
    <row r="840" spans="2:65" s="1" customFormat="1" ht="22.5" customHeight="1" x14ac:dyDescent="0.3">
      <c r="B840" s="35"/>
      <c r="C840" s="182" t="s">
        <v>1305</v>
      </c>
      <c r="D840" s="182" t="s">
        <v>162</v>
      </c>
      <c r="E840" s="183" t="s">
        <v>1306</v>
      </c>
      <c r="F840" s="184" t="s">
        <v>1307</v>
      </c>
      <c r="G840" s="185" t="s">
        <v>212</v>
      </c>
      <c r="H840" s="186">
        <v>26.6</v>
      </c>
      <c r="I840" s="187"/>
      <c r="J840" s="188">
        <f>ROUND(I840*H840,2)</f>
        <v>0</v>
      </c>
      <c r="K840" s="184" t="s">
        <v>166</v>
      </c>
      <c r="L840" s="55"/>
      <c r="M840" s="189" t="s">
        <v>19</v>
      </c>
      <c r="N840" s="190" t="s">
        <v>42</v>
      </c>
      <c r="O840" s="36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AR840" s="18" t="s">
        <v>669</v>
      </c>
      <c r="AT840" s="18" t="s">
        <v>162</v>
      </c>
      <c r="AU840" s="18" t="s">
        <v>81</v>
      </c>
      <c r="AY840" s="18" t="s">
        <v>160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78</v>
      </c>
      <c r="BK840" s="193">
        <f>ROUND(I840*H840,2)</f>
        <v>0</v>
      </c>
      <c r="BL840" s="18" t="s">
        <v>669</v>
      </c>
      <c r="BM840" s="18" t="s">
        <v>1308</v>
      </c>
    </row>
    <row r="841" spans="2:65" s="12" customFormat="1" x14ac:dyDescent="0.3">
      <c r="B841" s="206"/>
      <c r="C841" s="207"/>
      <c r="D841" s="196" t="s">
        <v>169</v>
      </c>
      <c r="E841" s="208" t="s">
        <v>19</v>
      </c>
      <c r="F841" s="209" t="s">
        <v>1309</v>
      </c>
      <c r="G841" s="207"/>
      <c r="H841" s="210">
        <v>26.6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3" customFormat="1" x14ac:dyDescent="0.3">
      <c r="B842" s="217"/>
      <c r="C842" s="218"/>
      <c r="D842" s="219" t="s">
        <v>169</v>
      </c>
      <c r="E842" s="220" t="s">
        <v>19</v>
      </c>
      <c r="F842" s="221" t="s">
        <v>182</v>
      </c>
      <c r="G842" s="218"/>
      <c r="H842" s="222">
        <v>26.6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169</v>
      </c>
      <c r="AU842" s="228" t="s">
        <v>81</v>
      </c>
      <c r="AV842" s="13" t="s">
        <v>167</v>
      </c>
      <c r="AW842" s="13" t="s">
        <v>35</v>
      </c>
      <c r="AX842" s="13" t="s">
        <v>78</v>
      </c>
      <c r="AY842" s="228" t="s">
        <v>160</v>
      </c>
    </row>
    <row r="843" spans="2:65" s="1" customFormat="1" ht="22.5" customHeight="1" x14ac:dyDescent="0.3">
      <c r="B843" s="35"/>
      <c r="C843" s="182" t="s">
        <v>1310</v>
      </c>
      <c r="D843" s="182" t="s">
        <v>162</v>
      </c>
      <c r="E843" s="183" t="s">
        <v>1311</v>
      </c>
      <c r="F843" s="184" t="s">
        <v>533</v>
      </c>
      <c r="G843" s="185" t="s">
        <v>265</v>
      </c>
      <c r="H843" s="186">
        <v>2.52</v>
      </c>
      <c r="I843" s="187"/>
      <c r="J843" s="188">
        <f>ROUND(I843*H843,2)</f>
        <v>0</v>
      </c>
      <c r="K843" s="184" t="s">
        <v>19</v>
      </c>
      <c r="L843" s="55"/>
      <c r="M843" s="189" t="s">
        <v>19</v>
      </c>
      <c r="N843" s="190" t="s">
        <v>42</v>
      </c>
      <c r="O843" s="36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AR843" s="18" t="s">
        <v>669</v>
      </c>
      <c r="AT843" s="18" t="s">
        <v>162</v>
      </c>
      <c r="AU843" s="18" t="s">
        <v>81</v>
      </c>
      <c r="AY843" s="18" t="s">
        <v>160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78</v>
      </c>
      <c r="BK843" s="193">
        <f>ROUND(I843*H843,2)</f>
        <v>0</v>
      </c>
      <c r="BL843" s="18" t="s">
        <v>669</v>
      </c>
      <c r="BM843" s="18" t="s">
        <v>1312</v>
      </c>
    </row>
    <row r="844" spans="2:65" s="12" customFormat="1" x14ac:dyDescent="0.3">
      <c r="B844" s="206"/>
      <c r="C844" s="207"/>
      <c r="D844" s="196" t="s">
        <v>169</v>
      </c>
      <c r="E844" s="208" t="s">
        <v>19</v>
      </c>
      <c r="F844" s="209" t="s">
        <v>1313</v>
      </c>
      <c r="G844" s="207"/>
      <c r="H844" s="210">
        <v>2.52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169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160</v>
      </c>
    </row>
    <row r="845" spans="2:65" s="13" customFormat="1" x14ac:dyDescent="0.3">
      <c r="B845" s="217"/>
      <c r="C845" s="218"/>
      <c r="D845" s="219" t="s">
        <v>169</v>
      </c>
      <c r="E845" s="220" t="s">
        <v>19</v>
      </c>
      <c r="F845" s="221" t="s">
        <v>182</v>
      </c>
      <c r="G845" s="218"/>
      <c r="H845" s="222">
        <v>2.52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169</v>
      </c>
      <c r="AU845" s="228" t="s">
        <v>81</v>
      </c>
      <c r="AV845" s="13" t="s">
        <v>167</v>
      </c>
      <c r="AW845" s="13" t="s">
        <v>35</v>
      </c>
      <c r="AX845" s="13" t="s">
        <v>78</v>
      </c>
      <c r="AY845" s="228" t="s">
        <v>160</v>
      </c>
    </row>
    <row r="846" spans="2:65" s="1" customFormat="1" ht="22.5" customHeight="1" x14ac:dyDescent="0.3">
      <c r="B846" s="35"/>
      <c r="C846" s="182" t="s">
        <v>1314</v>
      </c>
      <c r="D846" s="182" t="s">
        <v>162</v>
      </c>
      <c r="E846" s="183" t="s">
        <v>1315</v>
      </c>
      <c r="F846" s="184" t="s">
        <v>1316</v>
      </c>
      <c r="G846" s="185" t="s">
        <v>248</v>
      </c>
      <c r="H846" s="186">
        <v>2.8</v>
      </c>
      <c r="I846" s="187"/>
      <c r="J846" s="188">
        <f>ROUND(I846*H846,2)</f>
        <v>0</v>
      </c>
      <c r="K846" s="184" t="s">
        <v>166</v>
      </c>
      <c r="L846" s="55"/>
      <c r="M846" s="189" t="s">
        <v>19</v>
      </c>
      <c r="N846" s="190" t="s">
        <v>42</v>
      </c>
      <c r="O846" s="36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18" t="s">
        <v>669</v>
      </c>
      <c r="AT846" s="18" t="s">
        <v>162</v>
      </c>
      <c r="AU846" s="18" t="s">
        <v>81</v>
      </c>
      <c r="AY846" s="18" t="s">
        <v>160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78</v>
      </c>
      <c r="BK846" s="193">
        <f>ROUND(I846*H846,2)</f>
        <v>0</v>
      </c>
      <c r="BL846" s="18" t="s">
        <v>669</v>
      </c>
      <c r="BM846" s="18" t="s">
        <v>1317</v>
      </c>
    </row>
    <row r="847" spans="2:65" s="12" customFormat="1" x14ac:dyDescent="0.3">
      <c r="B847" s="206"/>
      <c r="C847" s="207"/>
      <c r="D847" s="196" t="s">
        <v>169</v>
      </c>
      <c r="E847" s="208" t="s">
        <v>19</v>
      </c>
      <c r="F847" s="209" t="s">
        <v>1318</v>
      </c>
      <c r="G847" s="207"/>
      <c r="H847" s="210">
        <v>2.8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169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160</v>
      </c>
    </row>
    <row r="848" spans="2:65" s="13" customFormat="1" x14ac:dyDescent="0.3">
      <c r="B848" s="217"/>
      <c r="C848" s="218"/>
      <c r="D848" s="196" t="s">
        <v>169</v>
      </c>
      <c r="E848" s="240" t="s">
        <v>19</v>
      </c>
      <c r="F848" s="241" t="s">
        <v>182</v>
      </c>
      <c r="G848" s="218"/>
      <c r="H848" s="242">
        <v>2.8</v>
      </c>
      <c r="I848" s="223"/>
      <c r="J848" s="218"/>
      <c r="K848" s="218"/>
      <c r="L848" s="224"/>
      <c r="M848" s="257"/>
      <c r="N848" s="258"/>
      <c r="O848" s="258"/>
      <c r="P848" s="258"/>
      <c r="Q848" s="258"/>
      <c r="R848" s="258"/>
      <c r="S848" s="258"/>
      <c r="T848" s="259"/>
      <c r="AT848" s="228" t="s">
        <v>169</v>
      </c>
      <c r="AU848" s="228" t="s">
        <v>81</v>
      </c>
      <c r="AV848" s="13" t="s">
        <v>167</v>
      </c>
      <c r="AW848" s="13" t="s">
        <v>35</v>
      </c>
      <c r="AX848" s="13" t="s">
        <v>78</v>
      </c>
      <c r="AY848" s="228" t="s">
        <v>160</v>
      </c>
    </row>
    <row r="849" spans="2:12" s="1" customFormat="1" ht="6.95" customHeight="1" x14ac:dyDescent="0.3">
      <c r="B849" s="50"/>
      <c r="C849" s="51"/>
      <c r="D849" s="51"/>
      <c r="E849" s="51"/>
      <c r="F849" s="51"/>
      <c r="G849" s="51"/>
      <c r="H849" s="51"/>
      <c r="I849" s="128"/>
      <c r="J849" s="51"/>
      <c r="K849" s="51"/>
      <c r="L849" s="55"/>
    </row>
  </sheetData>
  <sheetProtection algorithmName="SHA-512" hashValue="HVBz00CiJzCN0yP4ToGHcLguwRNJ1S4IaylX+f6h52uF5+A9AQHY3sB/yd/JuV6Cp6jVN0TxB6/PhhN7K8YNUA==" saltValue="10BpzqvCCkTsJxP4JiA4Ng==" spinCount="100000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1319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ROUND(SUM(BE90:BE640), 2)</f>
        <v>0</v>
      </c>
      <c r="G30" s="36"/>
      <c r="H30" s="36"/>
      <c r="I30" s="120">
        <v>0.21</v>
      </c>
      <c r="J30" s="119">
        <f>ROUND(ROUND((SUM(BE90:BE640)),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ROUND(SUM(BF90:BF640), 2)</f>
        <v>0</v>
      </c>
      <c r="G31" s="36"/>
      <c r="H31" s="36"/>
      <c r="I31" s="120">
        <v>0.15</v>
      </c>
      <c r="J31" s="119">
        <f>ROUND(ROUND((SUM(BF90:BF640)),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ROUND(SUM(BG90:BG640),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ROUND(SUM(BH90:BH640),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ROUND(SUM(BI90:BI640),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CITY042-04 - SO 102 - Rekonstrukce komunikace MO 8,0/50, úsek ul.Karlštejnská-ul.Riegerova, km 0,167-0,345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J294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J306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327</v>
      </c>
      <c r="E63" s="148"/>
      <c r="F63" s="148"/>
      <c r="G63" s="148"/>
      <c r="H63" s="148"/>
      <c r="I63" s="149"/>
      <c r="J63" s="150">
        <f>J382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328</v>
      </c>
      <c r="E64" s="148"/>
      <c r="F64" s="148"/>
      <c r="G64" s="148"/>
      <c r="H64" s="148"/>
      <c r="I64" s="149"/>
      <c r="J64" s="150">
        <f>J427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329</v>
      </c>
      <c r="E65" s="148"/>
      <c r="F65" s="148"/>
      <c r="G65" s="148"/>
      <c r="H65" s="148"/>
      <c r="I65" s="149"/>
      <c r="J65" s="150">
        <f>J588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143</v>
      </c>
      <c r="E66" s="148"/>
      <c r="F66" s="148"/>
      <c r="G66" s="148"/>
      <c r="H66" s="148"/>
      <c r="I66" s="149"/>
      <c r="J66" s="150">
        <f>J612</f>
        <v>0</v>
      </c>
      <c r="K66" s="151"/>
    </row>
    <row r="67" spans="2:12" s="7" customFormat="1" ht="24.95" customHeight="1" x14ac:dyDescent="0.3">
      <c r="B67" s="138"/>
      <c r="C67" s="139"/>
      <c r="D67" s="140" t="s">
        <v>330</v>
      </c>
      <c r="E67" s="141"/>
      <c r="F67" s="141"/>
      <c r="G67" s="141"/>
      <c r="H67" s="141"/>
      <c r="I67" s="142"/>
      <c r="J67" s="143">
        <f>J614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1321</v>
      </c>
      <c r="E68" s="148"/>
      <c r="F68" s="148"/>
      <c r="G68" s="148"/>
      <c r="H68" s="148"/>
      <c r="I68" s="149"/>
      <c r="J68" s="150">
        <f>J615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331</v>
      </c>
      <c r="E69" s="148"/>
      <c r="F69" s="148"/>
      <c r="G69" s="148"/>
      <c r="H69" s="148"/>
      <c r="I69" s="149"/>
      <c r="J69" s="150">
        <f>J617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332</v>
      </c>
      <c r="E70" s="148"/>
      <c r="F70" s="148"/>
      <c r="G70" s="148"/>
      <c r="H70" s="148"/>
      <c r="I70" s="149"/>
      <c r="J70" s="150">
        <f>J619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96" t="str">
        <f>E7</f>
        <v>II/115 Černošice, rekonstrukce silnice</v>
      </c>
      <c r="F80" s="370"/>
      <c r="G80" s="370"/>
      <c r="H80" s="370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134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67" t="str">
        <f>E9</f>
        <v>CITY042-04 - SO 102 - Rekonstrukce komunikace MO 8,0/50, úsek ul.Karlštejnská-ul.Riegerova, km 0,167-0,345</v>
      </c>
      <c r="F82" s="370"/>
      <c r="G82" s="370"/>
      <c r="H82" s="370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ht="15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145</v>
      </c>
      <c r="D89" s="157" t="s">
        <v>56</v>
      </c>
      <c r="E89" s="157" t="s">
        <v>52</v>
      </c>
      <c r="F89" s="157" t="s">
        <v>146</v>
      </c>
      <c r="G89" s="157" t="s">
        <v>147</v>
      </c>
      <c r="H89" s="157" t="s">
        <v>148</v>
      </c>
      <c r="I89" s="158" t="s">
        <v>149</v>
      </c>
      <c r="J89" s="157" t="s">
        <v>138</v>
      </c>
      <c r="K89" s="159" t="s">
        <v>150</v>
      </c>
      <c r="L89" s="160"/>
      <c r="M89" s="75" t="s">
        <v>151</v>
      </c>
      <c r="N89" s="76" t="s">
        <v>41</v>
      </c>
      <c r="O89" s="76" t="s">
        <v>152</v>
      </c>
      <c r="P89" s="76" t="s">
        <v>153</v>
      </c>
      <c r="Q89" s="76" t="s">
        <v>154</v>
      </c>
      <c r="R89" s="76" t="s">
        <v>155</v>
      </c>
      <c r="S89" s="76" t="s">
        <v>156</v>
      </c>
      <c r="T89" s="77" t="s">
        <v>157</v>
      </c>
    </row>
    <row r="90" spans="2:65" s="1" customFormat="1" ht="29.25" customHeight="1" x14ac:dyDescent="0.35">
      <c r="B90" s="35"/>
      <c r="C90" s="81" t="s">
        <v>139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P91+P614</f>
        <v>0</v>
      </c>
      <c r="Q90" s="79"/>
      <c r="R90" s="162">
        <f>R91+R614</f>
        <v>164.99670815729999</v>
      </c>
      <c r="S90" s="79"/>
      <c r="T90" s="163">
        <f>T91+T614</f>
        <v>1413.4046099999998</v>
      </c>
      <c r="AT90" s="18" t="s">
        <v>70</v>
      </c>
      <c r="AU90" s="18" t="s">
        <v>140</v>
      </c>
      <c r="BK90" s="164">
        <f>BK91+BK614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158</v>
      </c>
      <c r="F91" s="168" t="s">
        <v>159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P92+P266+P283+P294+P306+P382+P427+P588+P612</f>
        <v>0</v>
      </c>
      <c r="Q91" s="173"/>
      <c r="R91" s="174">
        <f>R92+R266+R283+R294+R306+R382+R427+R588+R612</f>
        <v>162.3854137573</v>
      </c>
      <c r="S91" s="173"/>
      <c r="T91" s="175">
        <f>T92+T266+T283+T294+T306+T382+T427+T588+T612</f>
        <v>1413.4046099999998</v>
      </c>
      <c r="AR91" s="176" t="s">
        <v>78</v>
      </c>
      <c r="AT91" s="177" t="s">
        <v>70</v>
      </c>
      <c r="AU91" s="177" t="s">
        <v>71</v>
      </c>
      <c r="AY91" s="176" t="s">
        <v>160</v>
      </c>
      <c r="BK91" s="178">
        <f>BK92+BK266+BK283+BK294+BK306+BK382+BK427+BK588+BK612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161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SUM(P93:P265)</f>
        <v>0</v>
      </c>
      <c r="Q92" s="173"/>
      <c r="R92" s="174">
        <f>SUM(R93:R265)</f>
        <v>20.181480888079999</v>
      </c>
      <c r="S92" s="173"/>
      <c r="T92" s="175">
        <f>SUM(T93:T265)</f>
        <v>1408.75371</v>
      </c>
      <c r="AR92" s="176" t="s">
        <v>78</v>
      </c>
      <c r="AT92" s="177" t="s">
        <v>70</v>
      </c>
      <c r="AU92" s="177" t="s">
        <v>78</v>
      </c>
      <c r="AY92" s="176" t="s">
        <v>160</v>
      </c>
      <c r="BK92" s="178">
        <f>SUM(BK93:BK265)</f>
        <v>0</v>
      </c>
    </row>
    <row r="93" spans="2:65" s="1" customFormat="1" ht="22.5" customHeight="1" x14ac:dyDescent="0.3">
      <c r="B93" s="35"/>
      <c r="C93" s="182" t="s">
        <v>78</v>
      </c>
      <c r="D93" s="182" t="s">
        <v>162</v>
      </c>
      <c r="E93" s="183" t="s">
        <v>333</v>
      </c>
      <c r="F93" s="184" t="s">
        <v>334</v>
      </c>
      <c r="G93" s="185" t="s">
        <v>248</v>
      </c>
      <c r="H93" s="186">
        <v>137.27500000000001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0.08</v>
      </c>
      <c r="T93" s="192">
        <f>S93*H93</f>
        <v>10.982000000000001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1322</v>
      </c>
    </row>
    <row r="94" spans="2:65" s="11" customFormat="1" x14ac:dyDescent="0.3">
      <c r="B94" s="194"/>
      <c r="C94" s="195"/>
      <c r="D94" s="196" t="s">
        <v>169</v>
      </c>
      <c r="E94" s="197" t="s">
        <v>19</v>
      </c>
      <c r="F94" s="198" t="s">
        <v>1323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1324</v>
      </c>
      <c r="G95" s="207"/>
      <c r="H95" s="210">
        <v>11.3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x14ac:dyDescent="0.3">
      <c r="B96" s="206"/>
      <c r="C96" s="207"/>
      <c r="D96" s="196" t="s">
        <v>169</v>
      </c>
      <c r="E96" s="208" t="s">
        <v>19</v>
      </c>
      <c r="F96" s="209" t="s">
        <v>1325</v>
      </c>
      <c r="G96" s="207"/>
      <c r="H96" s="210">
        <v>60.5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2" customFormat="1" x14ac:dyDescent="0.3">
      <c r="B97" s="206"/>
      <c r="C97" s="207"/>
      <c r="D97" s="196" t="s">
        <v>169</v>
      </c>
      <c r="E97" s="208" t="s">
        <v>19</v>
      </c>
      <c r="F97" s="209" t="s">
        <v>1326</v>
      </c>
      <c r="G97" s="207"/>
      <c r="H97" s="210">
        <v>18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4" customFormat="1" x14ac:dyDescent="0.3">
      <c r="B98" s="229"/>
      <c r="C98" s="230"/>
      <c r="D98" s="196" t="s">
        <v>169</v>
      </c>
      <c r="E98" s="231" t="s">
        <v>19</v>
      </c>
      <c r="F98" s="232" t="s">
        <v>234</v>
      </c>
      <c r="G98" s="230"/>
      <c r="H98" s="233">
        <v>89.8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169</v>
      </c>
      <c r="AU98" s="239" t="s">
        <v>81</v>
      </c>
      <c r="AV98" s="14" t="s">
        <v>186</v>
      </c>
      <c r="AW98" s="14" t="s">
        <v>35</v>
      </c>
      <c r="AX98" s="14" t="s">
        <v>71</v>
      </c>
      <c r="AY98" s="239" t="s">
        <v>160</v>
      </c>
    </row>
    <row r="99" spans="2:65" s="11" customFormat="1" x14ac:dyDescent="0.3">
      <c r="B99" s="194"/>
      <c r="C99" s="195"/>
      <c r="D99" s="196" t="s">
        <v>169</v>
      </c>
      <c r="E99" s="197" t="s">
        <v>19</v>
      </c>
      <c r="F99" s="198" t="s">
        <v>1327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169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160</v>
      </c>
    </row>
    <row r="100" spans="2:65" s="12" customFormat="1" x14ac:dyDescent="0.3">
      <c r="B100" s="206"/>
      <c r="C100" s="207"/>
      <c r="D100" s="196" t="s">
        <v>169</v>
      </c>
      <c r="E100" s="208" t="s">
        <v>19</v>
      </c>
      <c r="F100" s="209" t="s">
        <v>1328</v>
      </c>
      <c r="G100" s="207"/>
      <c r="H100" s="210">
        <v>31.55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2" customFormat="1" x14ac:dyDescent="0.3">
      <c r="B101" s="206"/>
      <c r="C101" s="207"/>
      <c r="D101" s="196" t="s">
        <v>169</v>
      </c>
      <c r="E101" s="208" t="s">
        <v>19</v>
      </c>
      <c r="F101" s="209" t="s">
        <v>1329</v>
      </c>
      <c r="G101" s="207"/>
      <c r="H101" s="210">
        <v>8.9250000000000007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2" customFormat="1" x14ac:dyDescent="0.3">
      <c r="B102" s="206"/>
      <c r="C102" s="207"/>
      <c r="D102" s="196" t="s">
        <v>169</v>
      </c>
      <c r="E102" s="208" t="s">
        <v>19</v>
      </c>
      <c r="F102" s="209" t="s">
        <v>1330</v>
      </c>
      <c r="G102" s="207"/>
      <c r="H102" s="210">
        <v>7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4" customFormat="1" x14ac:dyDescent="0.3">
      <c r="B103" s="229"/>
      <c r="C103" s="230"/>
      <c r="D103" s="196" t="s">
        <v>169</v>
      </c>
      <c r="E103" s="231" t="s">
        <v>19</v>
      </c>
      <c r="F103" s="232" t="s">
        <v>234</v>
      </c>
      <c r="G103" s="230"/>
      <c r="H103" s="233">
        <v>47.475000000000001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169</v>
      </c>
      <c r="AU103" s="239" t="s">
        <v>81</v>
      </c>
      <c r="AV103" s="14" t="s">
        <v>186</v>
      </c>
      <c r="AW103" s="14" t="s">
        <v>35</v>
      </c>
      <c r="AX103" s="14" t="s">
        <v>71</v>
      </c>
      <c r="AY103" s="239" t="s">
        <v>160</v>
      </c>
    </row>
    <row r="104" spans="2:65" s="13" customFormat="1" x14ac:dyDescent="0.3">
      <c r="B104" s="217"/>
      <c r="C104" s="218"/>
      <c r="D104" s="219" t="s">
        <v>169</v>
      </c>
      <c r="E104" s="220" t="s">
        <v>19</v>
      </c>
      <c r="F104" s="221" t="s">
        <v>182</v>
      </c>
      <c r="G104" s="218"/>
      <c r="H104" s="222">
        <v>137.27500000000001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169</v>
      </c>
      <c r="AU104" s="228" t="s">
        <v>81</v>
      </c>
      <c r="AV104" s="13" t="s">
        <v>167</v>
      </c>
      <c r="AW104" s="13" t="s">
        <v>35</v>
      </c>
      <c r="AX104" s="13" t="s">
        <v>78</v>
      </c>
      <c r="AY104" s="228" t="s">
        <v>160</v>
      </c>
    </row>
    <row r="105" spans="2:65" s="1" customFormat="1" ht="22.5" customHeight="1" x14ac:dyDescent="0.3">
      <c r="B105" s="35"/>
      <c r="C105" s="182" t="s">
        <v>81</v>
      </c>
      <c r="D105" s="182" t="s">
        <v>162</v>
      </c>
      <c r="E105" s="183" t="s">
        <v>349</v>
      </c>
      <c r="F105" s="184" t="s">
        <v>350</v>
      </c>
      <c r="G105" s="185" t="s">
        <v>248</v>
      </c>
      <c r="H105" s="186">
        <v>1481.71</v>
      </c>
      <c r="I105" s="187"/>
      <c r="J105" s="188">
        <f>ROUND(I105*H105,2)</f>
        <v>0</v>
      </c>
      <c r="K105" s="184" t="s">
        <v>166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0.32</v>
      </c>
      <c r="T105" s="192">
        <f>S105*H105</f>
        <v>474.1472</v>
      </c>
      <c r="AR105" s="18" t="s">
        <v>167</v>
      </c>
      <c r="AT105" s="18" t="s">
        <v>162</v>
      </c>
      <c r="AU105" s="18" t="s">
        <v>81</v>
      </c>
      <c r="AY105" s="18" t="s">
        <v>160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167</v>
      </c>
      <c r="BM105" s="18" t="s">
        <v>1331</v>
      </c>
    </row>
    <row r="106" spans="2:65" s="11" customFormat="1" x14ac:dyDescent="0.3">
      <c r="B106" s="194"/>
      <c r="C106" s="195"/>
      <c r="D106" s="196" t="s">
        <v>169</v>
      </c>
      <c r="E106" s="197" t="s">
        <v>19</v>
      </c>
      <c r="F106" s="198" t="s">
        <v>352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x14ac:dyDescent="0.3">
      <c r="B107" s="206"/>
      <c r="C107" s="207"/>
      <c r="D107" s="196" t="s">
        <v>169</v>
      </c>
      <c r="E107" s="208" t="s">
        <v>19</v>
      </c>
      <c r="F107" s="209" t="s">
        <v>1332</v>
      </c>
      <c r="G107" s="207"/>
      <c r="H107" s="210">
        <v>1484.51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1" customFormat="1" x14ac:dyDescent="0.3">
      <c r="B108" s="194"/>
      <c r="C108" s="195"/>
      <c r="D108" s="196" t="s">
        <v>169</v>
      </c>
      <c r="E108" s="197" t="s">
        <v>19</v>
      </c>
      <c r="F108" s="198" t="s">
        <v>1333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169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160</v>
      </c>
    </row>
    <row r="109" spans="2:65" s="12" customFormat="1" x14ac:dyDescent="0.3">
      <c r="B109" s="206"/>
      <c r="C109" s="207"/>
      <c r="D109" s="196" t="s">
        <v>169</v>
      </c>
      <c r="E109" s="208" t="s">
        <v>19</v>
      </c>
      <c r="F109" s="209" t="s">
        <v>1334</v>
      </c>
      <c r="G109" s="207"/>
      <c r="H109" s="210">
        <v>-2.8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3" customFormat="1" x14ac:dyDescent="0.3">
      <c r="B110" s="217"/>
      <c r="C110" s="218"/>
      <c r="D110" s="219" t="s">
        <v>169</v>
      </c>
      <c r="E110" s="220" t="s">
        <v>19</v>
      </c>
      <c r="F110" s="221" t="s">
        <v>182</v>
      </c>
      <c r="G110" s="218"/>
      <c r="H110" s="222">
        <v>1481.71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169</v>
      </c>
      <c r="AU110" s="228" t="s">
        <v>81</v>
      </c>
      <c r="AV110" s="13" t="s">
        <v>167</v>
      </c>
      <c r="AW110" s="13" t="s">
        <v>35</v>
      </c>
      <c r="AX110" s="13" t="s">
        <v>78</v>
      </c>
      <c r="AY110" s="228" t="s">
        <v>160</v>
      </c>
    </row>
    <row r="111" spans="2:65" s="1" customFormat="1" ht="22.5" customHeight="1" x14ac:dyDescent="0.3">
      <c r="B111" s="35"/>
      <c r="C111" s="182" t="s">
        <v>186</v>
      </c>
      <c r="D111" s="182" t="s">
        <v>162</v>
      </c>
      <c r="E111" s="183" t="s">
        <v>1335</v>
      </c>
      <c r="F111" s="184" t="s">
        <v>1336</v>
      </c>
      <c r="G111" s="185" t="s">
        <v>248</v>
      </c>
      <c r="H111" s="186">
        <v>1481.71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0.4</v>
      </c>
      <c r="T111" s="192">
        <f>S111*H111</f>
        <v>592.68400000000008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1337</v>
      </c>
    </row>
    <row r="112" spans="2:65" s="11" customFormat="1" x14ac:dyDescent="0.3">
      <c r="B112" s="194"/>
      <c r="C112" s="195"/>
      <c r="D112" s="196" t="s">
        <v>169</v>
      </c>
      <c r="E112" s="197" t="s">
        <v>19</v>
      </c>
      <c r="F112" s="198" t="s">
        <v>352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x14ac:dyDescent="0.3">
      <c r="B113" s="206"/>
      <c r="C113" s="207"/>
      <c r="D113" s="196" t="s">
        <v>169</v>
      </c>
      <c r="E113" s="208" t="s">
        <v>19</v>
      </c>
      <c r="F113" s="209" t="s">
        <v>1332</v>
      </c>
      <c r="G113" s="207"/>
      <c r="H113" s="210">
        <v>1484.51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1" customFormat="1" x14ac:dyDescent="0.3">
      <c r="B114" s="194"/>
      <c r="C114" s="195"/>
      <c r="D114" s="196" t="s">
        <v>169</v>
      </c>
      <c r="E114" s="197" t="s">
        <v>19</v>
      </c>
      <c r="F114" s="198" t="s">
        <v>1333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x14ac:dyDescent="0.3">
      <c r="B115" s="206"/>
      <c r="C115" s="207"/>
      <c r="D115" s="196" t="s">
        <v>169</v>
      </c>
      <c r="E115" s="208" t="s">
        <v>19</v>
      </c>
      <c r="F115" s="209" t="s">
        <v>1334</v>
      </c>
      <c r="G115" s="207"/>
      <c r="H115" s="210">
        <v>-2.8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1481.71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167</v>
      </c>
      <c r="D117" s="182" t="s">
        <v>162</v>
      </c>
      <c r="E117" s="183" t="s">
        <v>361</v>
      </c>
      <c r="F117" s="184" t="s">
        <v>362</v>
      </c>
      <c r="G117" s="185" t="s">
        <v>248</v>
      </c>
      <c r="H117" s="186">
        <v>1481.71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268.18950999999998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1338</v>
      </c>
    </row>
    <row r="118" spans="2:65" s="11" customFormat="1" x14ac:dyDescent="0.3">
      <c r="B118" s="194"/>
      <c r="C118" s="195"/>
      <c r="D118" s="196" t="s">
        <v>169</v>
      </c>
      <c r="E118" s="197" t="s">
        <v>19</v>
      </c>
      <c r="F118" s="198" t="s">
        <v>352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1332</v>
      </c>
      <c r="G119" s="207"/>
      <c r="H119" s="210">
        <v>1484.51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x14ac:dyDescent="0.3">
      <c r="B120" s="194"/>
      <c r="C120" s="195"/>
      <c r="D120" s="196" t="s">
        <v>169</v>
      </c>
      <c r="E120" s="197" t="s">
        <v>19</v>
      </c>
      <c r="F120" s="198" t="s">
        <v>1333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1334</v>
      </c>
      <c r="G121" s="207"/>
      <c r="H121" s="210">
        <v>-2.8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3" customFormat="1" x14ac:dyDescent="0.3">
      <c r="B122" s="217"/>
      <c r="C122" s="218"/>
      <c r="D122" s="219" t="s">
        <v>169</v>
      </c>
      <c r="E122" s="220" t="s">
        <v>19</v>
      </c>
      <c r="F122" s="221" t="s">
        <v>182</v>
      </c>
      <c r="G122" s="218"/>
      <c r="H122" s="222">
        <v>1481.71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169</v>
      </c>
      <c r="AU122" s="228" t="s">
        <v>81</v>
      </c>
      <c r="AV122" s="13" t="s">
        <v>167</v>
      </c>
      <c r="AW122" s="13" t="s">
        <v>35</v>
      </c>
      <c r="AX122" s="13" t="s">
        <v>78</v>
      </c>
      <c r="AY122" s="228" t="s">
        <v>160</v>
      </c>
    </row>
    <row r="123" spans="2:65" s="1" customFormat="1" ht="22.5" customHeight="1" x14ac:dyDescent="0.3">
      <c r="B123" s="35"/>
      <c r="C123" s="182" t="s">
        <v>201</v>
      </c>
      <c r="D123" s="182" t="s">
        <v>162</v>
      </c>
      <c r="E123" s="183" t="s">
        <v>364</v>
      </c>
      <c r="F123" s="184" t="s">
        <v>365</v>
      </c>
      <c r="G123" s="185" t="s">
        <v>248</v>
      </c>
      <c r="H123" s="186">
        <v>2.8</v>
      </c>
      <c r="I123" s="187"/>
      <c r="J123" s="188">
        <f>ROUND(I123*H123,2)</f>
        <v>0</v>
      </c>
      <c r="K123" s="184" t="s">
        <v>166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3.2459999999999998E-5</v>
      </c>
      <c r="R123" s="191">
        <f>Q123*H123</f>
        <v>9.0887999999999988E-5</v>
      </c>
      <c r="S123" s="191">
        <v>0</v>
      </c>
      <c r="T123" s="192">
        <f>S123*H123</f>
        <v>0</v>
      </c>
      <c r="AR123" s="18" t="s">
        <v>167</v>
      </c>
      <c r="AT123" s="18" t="s">
        <v>162</v>
      </c>
      <c r="AU123" s="18" t="s">
        <v>81</v>
      </c>
      <c r="AY123" s="18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167</v>
      </c>
      <c r="BM123" s="18" t="s">
        <v>1339</v>
      </c>
    </row>
    <row r="124" spans="2:65" s="11" customFormat="1" x14ac:dyDescent="0.3">
      <c r="B124" s="194"/>
      <c r="C124" s="195"/>
      <c r="D124" s="196" t="s">
        <v>169</v>
      </c>
      <c r="E124" s="197" t="s">
        <v>19</v>
      </c>
      <c r="F124" s="198" t="s">
        <v>1333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1340</v>
      </c>
      <c r="G125" s="207"/>
      <c r="H125" s="210">
        <v>2.8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2.8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205</v>
      </c>
      <c r="D127" s="182" t="s">
        <v>162</v>
      </c>
      <c r="E127" s="183" t="s">
        <v>368</v>
      </c>
      <c r="F127" s="184" t="s">
        <v>369</v>
      </c>
      <c r="G127" s="185" t="s">
        <v>248</v>
      </c>
      <c r="H127" s="186">
        <v>1.4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7.8200000000000003E-5</v>
      </c>
      <c r="R127" s="191">
        <f>Q127*H127</f>
        <v>1.0948E-4</v>
      </c>
      <c r="S127" s="191">
        <v>0</v>
      </c>
      <c r="T127" s="192">
        <f>S127*H127</f>
        <v>0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1341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1333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1342</v>
      </c>
      <c r="G129" s="207"/>
      <c r="H129" s="210">
        <v>1.4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1.4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209</v>
      </c>
      <c r="D131" s="182" t="s">
        <v>162</v>
      </c>
      <c r="E131" s="183" t="s">
        <v>377</v>
      </c>
      <c r="F131" s="184" t="s">
        <v>378</v>
      </c>
      <c r="G131" s="185" t="s">
        <v>189</v>
      </c>
      <c r="H131" s="186">
        <v>58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0.23</v>
      </c>
      <c r="T131" s="192">
        <f>S131*H131</f>
        <v>13.34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1343</v>
      </c>
    </row>
    <row r="132" spans="2:65" s="12" customFormat="1" x14ac:dyDescent="0.3">
      <c r="B132" s="206"/>
      <c r="C132" s="207"/>
      <c r="D132" s="196" t="s">
        <v>169</v>
      </c>
      <c r="E132" s="208" t="s">
        <v>19</v>
      </c>
      <c r="F132" s="209" t="s">
        <v>1344</v>
      </c>
      <c r="G132" s="207"/>
      <c r="H132" s="210">
        <v>58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3" customFormat="1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58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22.5" customHeight="1" x14ac:dyDescent="0.3">
      <c r="B134" s="35"/>
      <c r="C134" s="182" t="s">
        <v>235</v>
      </c>
      <c r="D134" s="182" t="s">
        <v>162</v>
      </c>
      <c r="E134" s="183" t="s">
        <v>382</v>
      </c>
      <c r="F134" s="184" t="s">
        <v>383</v>
      </c>
      <c r="G134" s="185" t="s">
        <v>189</v>
      </c>
      <c r="H134" s="186">
        <v>206.2</v>
      </c>
      <c r="I134" s="187"/>
      <c r="J134" s="188">
        <f>ROUND(I134*H134,2)</f>
        <v>0</v>
      </c>
      <c r="K134" s="184" t="s">
        <v>166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0.20499999999999999</v>
      </c>
      <c r="T134" s="192">
        <f>S134*H134</f>
        <v>42.270999999999994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1345</v>
      </c>
    </row>
    <row r="135" spans="2:65" s="11" customFormat="1" x14ac:dyDescent="0.3">
      <c r="B135" s="194"/>
      <c r="C135" s="195"/>
      <c r="D135" s="196" t="s">
        <v>169</v>
      </c>
      <c r="E135" s="197" t="s">
        <v>19</v>
      </c>
      <c r="F135" s="198" t="s">
        <v>1346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x14ac:dyDescent="0.3">
      <c r="B136" s="206"/>
      <c r="C136" s="207"/>
      <c r="D136" s="196" t="s">
        <v>169</v>
      </c>
      <c r="E136" s="208" t="s">
        <v>19</v>
      </c>
      <c r="F136" s="209" t="s">
        <v>1347</v>
      </c>
      <c r="G136" s="207"/>
      <c r="H136" s="210">
        <v>204.2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1348</v>
      </c>
      <c r="G137" s="207"/>
      <c r="H137" s="210">
        <v>60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2" customFormat="1" x14ac:dyDescent="0.3">
      <c r="B138" s="206"/>
      <c r="C138" s="207"/>
      <c r="D138" s="196" t="s">
        <v>169</v>
      </c>
      <c r="E138" s="208" t="s">
        <v>19</v>
      </c>
      <c r="F138" s="209" t="s">
        <v>1349</v>
      </c>
      <c r="G138" s="207"/>
      <c r="H138" s="210">
        <v>-58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65" s="13" customFormat="1" x14ac:dyDescent="0.3">
      <c r="B139" s="217"/>
      <c r="C139" s="218"/>
      <c r="D139" s="219" t="s">
        <v>169</v>
      </c>
      <c r="E139" s="220" t="s">
        <v>19</v>
      </c>
      <c r="F139" s="221" t="s">
        <v>182</v>
      </c>
      <c r="G139" s="218"/>
      <c r="H139" s="222">
        <v>206.2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169</v>
      </c>
      <c r="AU139" s="228" t="s">
        <v>81</v>
      </c>
      <c r="AV139" s="13" t="s">
        <v>167</v>
      </c>
      <c r="AW139" s="13" t="s">
        <v>35</v>
      </c>
      <c r="AX139" s="13" t="s">
        <v>78</v>
      </c>
      <c r="AY139" s="228" t="s">
        <v>160</v>
      </c>
    </row>
    <row r="140" spans="2:65" s="1" customFormat="1" ht="22.5" customHeight="1" x14ac:dyDescent="0.3">
      <c r="B140" s="35"/>
      <c r="C140" s="182" t="s">
        <v>241</v>
      </c>
      <c r="D140" s="182" t="s">
        <v>162</v>
      </c>
      <c r="E140" s="183" t="s">
        <v>388</v>
      </c>
      <c r="F140" s="184" t="s">
        <v>389</v>
      </c>
      <c r="G140" s="185" t="s">
        <v>189</v>
      </c>
      <c r="H140" s="186">
        <v>60</v>
      </c>
      <c r="I140" s="187"/>
      <c r="J140" s="188">
        <f>ROUND(I140*H140,2)</f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>O140*H140</f>
        <v>0</v>
      </c>
      <c r="Q140" s="191">
        <v>0</v>
      </c>
      <c r="R140" s="191">
        <f>Q140*H140</f>
        <v>0</v>
      </c>
      <c r="S140" s="191">
        <v>0.11899999999999999</v>
      </c>
      <c r="T140" s="192">
        <f>S140*H140</f>
        <v>7.14</v>
      </c>
      <c r="AR140" s="18" t="s">
        <v>167</v>
      </c>
      <c r="AT140" s="18" t="s">
        <v>162</v>
      </c>
      <c r="AU140" s="18" t="s">
        <v>81</v>
      </c>
      <c r="AY140" s="18" t="s">
        <v>160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78</v>
      </c>
      <c r="BK140" s="193">
        <f>ROUND(I140*H140,2)</f>
        <v>0</v>
      </c>
      <c r="BL140" s="18" t="s">
        <v>167</v>
      </c>
      <c r="BM140" s="18" t="s">
        <v>1350</v>
      </c>
    </row>
    <row r="141" spans="2:65" s="11" customFormat="1" x14ac:dyDescent="0.3">
      <c r="B141" s="194"/>
      <c r="C141" s="195"/>
      <c r="D141" s="196" t="s">
        <v>169</v>
      </c>
      <c r="E141" s="197" t="s">
        <v>19</v>
      </c>
      <c r="F141" s="198" t="s">
        <v>1351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65" s="12" customFormat="1" x14ac:dyDescent="0.3">
      <c r="B142" s="206"/>
      <c r="C142" s="207"/>
      <c r="D142" s="196" t="s">
        <v>169</v>
      </c>
      <c r="E142" s="208" t="s">
        <v>19</v>
      </c>
      <c r="F142" s="209" t="s">
        <v>1348</v>
      </c>
      <c r="G142" s="207"/>
      <c r="H142" s="210">
        <v>60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3" customFormat="1" x14ac:dyDescent="0.3">
      <c r="B143" s="217"/>
      <c r="C143" s="218"/>
      <c r="D143" s="219" t="s">
        <v>169</v>
      </c>
      <c r="E143" s="220" t="s">
        <v>19</v>
      </c>
      <c r="F143" s="221" t="s">
        <v>182</v>
      </c>
      <c r="G143" s="218"/>
      <c r="H143" s="222">
        <v>60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169</v>
      </c>
      <c r="AU143" s="228" t="s">
        <v>81</v>
      </c>
      <c r="AV143" s="13" t="s">
        <v>167</v>
      </c>
      <c r="AW143" s="13" t="s">
        <v>35</v>
      </c>
      <c r="AX143" s="13" t="s">
        <v>78</v>
      </c>
      <c r="AY143" s="228" t="s">
        <v>160</v>
      </c>
    </row>
    <row r="144" spans="2:65" s="1" customFormat="1" ht="22.5" customHeight="1" x14ac:dyDescent="0.3">
      <c r="B144" s="35"/>
      <c r="C144" s="182" t="s">
        <v>245</v>
      </c>
      <c r="D144" s="182" t="s">
        <v>162</v>
      </c>
      <c r="E144" s="183" t="s">
        <v>392</v>
      </c>
      <c r="F144" s="184" t="s">
        <v>393</v>
      </c>
      <c r="G144" s="185" t="s">
        <v>394</v>
      </c>
      <c r="H144" s="186">
        <v>320</v>
      </c>
      <c r="I144" s="187"/>
      <c r="J144" s="188">
        <f>ROUND(I144*H144,2)</f>
        <v>0</v>
      </c>
      <c r="K144" s="184" t="s">
        <v>166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167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167</v>
      </c>
      <c r="BM144" s="18" t="s">
        <v>1352</v>
      </c>
    </row>
    <row r="145" spans="2:65" s="12" customFormat="1" x14ac:dyDescent="0.3">
      <c r="B145" s="206"/>
      <c r="C145" s="207"/>
      <c r="D145" s="196" t="s">
        <v>169</v>
      </c>
      <c r="E145" s="208" t="s">
        <v>19</v>
      </c>
      <c r="F145" s="209" t="s">
        <v>1353</v>
      </c>
      <c r="G145" s="207"/>
      <c r="H145" s="210">
        <v>320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320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256</v>
      </c>
      <c r="D147" s="182" t="s">
        <v>162</v>
      </c>
      <c r="E147" s="183" t="s">
        <v>397</v>
      </c>
      <c r="F147" s="184" t="s">
        <v>398</v>
      </c>
      <c r="G147" s="185" t="s">
        <v>399</v>
      </c>
      <c r="H147" s="186">
        <v>40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1354</v>
      </c>
    </row>
    <row r="148" spans="2:65" s="1" customFormat="1" ht="22.5" customHeight="1" x14ac:dyDescent="0.3">
      <c r="B148" s="35"/>
      <c r="C148" s="182" t="s">
        <v>262</v>
      </c>
      <c r="D148" s="182" t="s">
        <v>162</v>
      </c>
      <c r="E148" s="183" t="s">
        <v>1355</v>
      </c>
      <c r="F148" s="184" t="s">
        <v>1356</v>
      </c>
      <c r="G148" s="185" t="s">
        <v>189</v>
      </c>
      <c r="H148" s="186">
        <v>4</v>
      </c>
      <c r="I148" s="187"/>
      <c r="J148" s="188">
        <f>ROUND(I148*H148,2)</f>
        <v>0</v>
      </c>
      <c r="K148" s="184" t="s">
        <v>166</v>
      </c>
      <c r="L148" s="55"/>
      <c r="M148" s="189" t="s">
        <v>19</v>
      </c>
      <c r="N148" s="190" t="s">
        <v>42</v>
      </c>
      <c r="O148" s="36"/>
      <c r="P148" s="191">
        <f>O148*H148</f>
        <v>0</v>
      </c>
      <c r="Q148" s="191">
        <v>8.6767000000000007E-3</v>
      </c>
      <c r="R148" s="191">
        <f>Q148*H148</f>
        <v>3.4706800000000003E-2</v>
      </c>
      <c r="S148" s="191">
        <v>0</v>
      </c>
      <c r="T148" s="192">
        <f>S148*H148</f>
        <v>0</v>
      </c>
      <c r="AR148" s="18" t="s">
        <v>167</v>
      </c>
      <c r="AT148" s="18" t="s">
        <v>162</v>
      </c>
      <c r="AU148" s="18" t="s">
        <v>81</v>
      </c>
      <c r="AY148" s="18" t="s">
        <v>160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78</v>
      </c>
      <c r="BK148" s="193">
        <f>ROUND(I148*H148,2)</f>
        <v>0</v>
      </c>
      <c r="BL148" s="18" t="s">
        <v>167</v>
      </c>
      <c r="BM148" s="18" t="s">
        <v>1357</v>
      </c>
    </row>
    <row r="149" spans="2:65" s="11" customFormat="1" x14ac:dyDescent="0.3">
      <c r="B149" s="194"/>
      <c r="C149" s="195"/>
      <c r="D149" s="196" t="s">
        <v>169</v>
      </c>
      <c r="E149" s="197" t="s">
        <v>19</v>
      </c>
      <c r="F149" s="198" t="s">
        <v>1358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x14ac:dyDescent="0.3">
      <c r="B150" s="206"/>
      <c r="C150" s="207"/>
      <c r="D150" s="196" t="s">
        <v>169</v>
      </c>
      <c r="E150" s="208" t="s">
        <v>19</v>
      </c>
      <c r="F150" s="209" t="s">
        <v>1359</v>
      </c>
      <c r="G150" s="207"/>
      <c r="H150" s="210">
        <v>4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3" customFormat="1" x14ac:dyDescent="0.3">
      <c r="B151" s="217"/>
      <c r="C151" s="218"/>
      <c r="D151" s="219" t="s">
        <v>169</v>
      </c>
      <c r="E151" s="220" t="s">
        <v>19</v>
      </c>
      <c r="F151" s="221" t="s">
        <v>182</v>
      </c>
      <c r="G151" s="218"/>
      <c r="H151" s="222">
        <v>4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169</v>
      </c>
      <c r="AU151" s="228" t="s">
        <v>81</v>
      </c>
      <c r="AV151" s="13" t="s">
        <v>167</v>
      </c>
      <c r="AW151" s="13" t="s">
        <v>35</v>
      </c>
      <c r="AX151" s="13" t="s">
        <v>78</v>
      </c>
      <c r="AY151" s="228" t="s">
        <v>160</v>
      </c>
    </row>
    <row r="152" spans="2:65" s="1" customFormat="1" ht="22.5" customHeight="1" x14ac:dyDescent="0.3">
      <c r="B152" s="35"/>
      <c r="C152" s="182" t="s">
        <v>308</v>
      </c>
      <c r="D152" s="182" t="s">
        <v>162</v>
      </c>
      <c r="E152" s="183" t="s">
        <v>405</v>
      </c>
      <c r="F152" s="184" t="s">
        <v>406</v>
      </c>
      <c r="G152" s="185" t="s">
        <v>189</v>
      </c>
      <c r="H152" s="186">
        <v>0.8</v>
      </c>
      <c r="I152" s="187"/>
      <c r="J152" s="188">
        <f>ROUND(I152*H152,2)</f>
        <v>0</v>
      </c>
      <c r="K152" s="184" t="s">
        <v>166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3.6904300000000001E-2</v>
      </c>
      <c r="R152" s="191">
        <f>Q152*H152</f>
        <v>2.9523440000000001E-2</v>
      </c>
      <c r="S152" s="191">
        <v>0</v>
      </c>
      <c r="T152" s="192">
        <f>S152*H152</f>
        <v>0</v>
      </c>
      <c r="AR152" s="18" t="s">
        <v>167</v>
      </c>
      <c r="AT152" s="18" t="s">
        <v>162</v>
      </c>
      <c r="AU152" s="18" t="s">
        <v>81</v>
      </c>
      <c r="AY152" s="18" t="s">
        <v>160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167</v>
      </c>
      <c r="BM152" s="18" t="s">
        <v>1360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404</v>
      </c>
      <c r="G153" s="207"/>
      <c r="H153" s="210">
        <v>0.8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0.8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312</v>
      </c>
      <c r="D155" s="182" t="s">
        <v>162</v>
      </c>
      <c r="E155" s="183" t="s">
        <v>408</v>
      </c>
      <c r="F155" s="184" t="s">
        <v>409</v>
      </c>
      <c r="G155" s="185" t="s">
        <v>212</v>
      </c>
      <c r="H155" s="186">
        <v>16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1361</v>
      </c>
    </row>
    <row r="156" spans="2:65" s="11" customFormat="1" x14ac:dyDescent="0.3">
      <c r="B156" s="194"/>
      <c r="C156" s="195"/>
      <c r="D156" s="196" t="s">
        <v>169</v>
      </c>
      <c r="E156" s="197" t="s">
        <v>19</v>
      </c>
      <c r="F156" s="198" t="s">
        <v>1362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2" customFormat="1" x14ac:dyDescent="0.3">
      <c r="B157" s="206"/>
      <c r="C157" s="207"/>
      <c r="D157" s="196" t="s">
        <v>169</v>
      </c>
      <c r="E157" s="208" t="s">
        <v>19</v>
      </c>
      <c r="F157" s="209" t="s">
        <v>1363</v>
      </c>
      <c r="G157" s="207"/>
      <c r="H157" s="210">
        <v>12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2" customFormat="1" x14ac:dyDescent="0.3">
      <c r="B158" s="206"/>
      <c r="C158" s="207"/>
      <c r="D158" s="196" t="s">
        <v>169</v>
      </c>
      <c r="E158" s="208" t="s">
        <v>19</v>
      </c>
      <c r="F158" s="209" t="s">
        <v>411</v>
      </c>
      <c r="G158" s="207"/>
      <c r="H158" s="210">
        <v>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16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22.5" customHeight="1" x14ac:dyDescent="0.3">
      <c r="B160" s="35"/>
      <c r="C160" s="182" t="s">
        <v>8</v>
      </c>
      <c r="D160" s="182" t="s">
        <v>162</v>
      </c>
      <c r="E160" s="183" t="s">
        <v>412</v>
      </c>
      <c r="F160" s="184" t="s">
        <v>413</v>
      </c>
      <c r="G160" s="185" t="s">
        <v>212</v>
      </c>
      <c r="H160" s="186">
        <v>566.64400000000001</v>
      </c>
      <c r="I160" s="187"/>
      <c r="J160" s="188">
        <f>ROUND(I160*H160,2)</f>
        <v>0</v>
      </c>
      <c r="K160" s="184" t="s">
        <v>166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167</v>
      </c>
      <c r="AT160" s="18" t="s">
        <v>162</v>
      </c>
      <c r="AU160" s="18" t="s">
        <v>81</v>
      </c>
      <c r="AY160" s="18" t="s">
        <v>160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167</v>
      </c>
      <c r="BM160" s="18" t="s">
        <v>1364</v>
      </c>
    </row>
    <row r="161" spans="2:65" s="11" customFormat="1" x14ac:dyDescent="0.3">
      <c r="B161" s="194"/>
      <c r="C161" s="195"/>
      <c r="D161" s="196" t="s">
        <v>169</v>
      </c>
      <c r="E161" s="197" t="s">
        <v>19</v>
      </c>
      <c r="F161" s="198" t="s">
        <v>352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x14ac:dyDescent="0.3">
      <c r="B162" s="206"/>
      <c r="C162" s="207"/>
      <c r="D162" s="196" t="s">
        <v>169</v>
      </c>
      <c r="E162" s="208" t="s">
        <v>19</v>
      </c>
      <c r="F162" s="209" t="s">
        <v>1365</v>
      </c>
      <c r="G162" s="207"/>
      <c r="H162" s="210">
        <v>103.916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1" customFormat="1" x14ac:dyDescent="0.3">
      <c r="B163" s="194"/>
      <c r="C163" s="195"/>
      <c r="D163" s="196" t="s">
        <v>169</v>
      </c>
      <c r="E163" s="197" t="s">
        <v>19</v>
      </c>
      <c r="F163" s="198" t="s">
        <v>420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x14ac:dyDescent="0.3">
      <c r="B164" s="206"/>
      <c r="C164" s="207"/>
      <c r="D164" s="196" t="s">
        <v>169</v>
      </c>
      <c r="E164" s="208" t="s">
        <v>19</v>
      </c>
      <c r="F164" s="209" t="s">
        <v>1366</v>
      </c>
      <c r="G164" s="207"/>
      <c r="H164" s="210">
        <v>44.915999999999997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1" customFormat="1" x14ac:dyDescent="0.3">
      <c r="B165" s="194"/>
      <c r="C165" s="195"/>
      <c r="D165" s="196" t="s">
        <v>169</v>
      </c>
      <c r="E165" s="197" t="s">
        <v>19</v>
      </c>
      <c r="F165" s="198" t="s">
        <v>1333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x14ac:dyDescent="0.3">
      <c r="B166" s="206"/>
      <c r="C166" s="207"/>
      <c r="D166" s="196" t="s">
        <v>169</v>
      </c>
      <c r="E166" s="208" t="s">
        <v>19</v>
      </c>
      <c r="F166" s="209" t="s">
        <v>1367</v>
      </c>
      <c r="G166" s="207"/>
      <c r="H166" s="210">
        <v>-0.19600000000000001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4" customFormat="1" x14ac:dyDescent="0.3">
      <c r="B167" s="229"/>
      <c r="C167" s="230"/>
      <c r="D167" s="196" t="s">
        <v>169</v>
      </c>
      <c r="E167" s="231" t="s">
        <v>19</v>
      </c>
      <c r="F167" s="232" t="s">
        <v>234</v>
      </c>
      <c r="G167" s="230"/>
      <c r="H167" s="233">
        <v>148.636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169</v>
      </c>
      <c r="AU167" s="239" t="s">
        <v>81</v>
      </c>
      <c r="AV167" s="14" t="s">
        <v>186</v>
      </c>
      <c r="AW167" s="14" t="s">
        <v>35</v>
      </c>
      <c r="AX167" s="14" t="s">
        <v>71</v>
      </c>
      <c r="AY167" s="239" t="s">
        <v>160</v>
      </c>
    </row>
    <row r="168" spans="2:65" s="11" customFormat="1" x14ac:dyDescent="0.3">
      <c r="B168" s="194"/>
      <c r="C168" s="195"/>
      <c r="D168" s="196" t="s">
        <v>169</v>
      </c>
      <c r="E168" s="197" t="s">
        <v>19</v>
      </c>
      <c r="F168" s="198" t="s">
        <v>427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169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160</v>
      </c>
    </row>
    <row r="169" spans="2:65" s="12" customFormat="1" x14ac:dyDescent="0.3">
      <c r="B169" s="206"/>
      <c r="C169" s="207"/>
      <c r="D169" s="196" t="s">
        <v>169</v>
      </c>
      <c r="E169" s="208" t="s">
        <v>19</v>
      </c>
      <c r="F169" s="209" t="s">
        <v>1368</v>
      </c>
      <c r="G169" s="207"/>
      <c r="H169" s="210">
        <v>418.00799999999998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65" s="13" customFormat="1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566.64400000000001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319</v>
      </c>
      <c r="D171" s="182" t="s">
        <v>162</v>
      </c>
      <c r="E171" s="183" t="s">
        <v>430</v>
      </c>
      <c r="F171" s="184" t="s">
        <v>431</v>
      </c>
      <c r="G171" s="185" t="s">
        <v>212</v>
      </c>
      <c r="H171" s="186">
        <v>56.664000000000001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1369</v>
      </c>
    </row>
    <row r="172" spans="2:65" s="1" customFormat="1" ht="22.5" customHeight="1" x14ac:dyDescent="0.3">
      <c r="B172" s="35"/>
      <c r="C172" s="182" t="s">
        <v>429</v>
      </c>
      <c r="D172" s="182" t="s">
        <v>162</v>
      </c>
      <c r="E172" s="183" t="s">
        <v>434</v>
      </c>
      <c r="F172" s="184" t="s">
        <v>409</v>
      </c>
      <c r="G172" s="185" t="s">
        <v>212</v>
      </c>
      <c r="H172" s="186">
        <v>7.2</v>
      </c>
      <c r="I172" s="187"/>
      <c r="J172" s="188">
        <f>ROUND(I172*H172,2)</f>
        <v>0</v>
      </c>
      <c r="K172" s="184" t="s">
        <v>166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167</v>
      </c>
      <c r="AT172" s="18" t="s">
        <v>162</v>
      </c>
      <c r="AU172" s="18" t="s">
        <v>81</v>
      </c>
      <c r="AY172" s="18" t="s">
        <v>160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167</v>
      </c>
      <c r="BM172" s="18" t="s">
        <v>1370</v>
      </c>
    </row>
    <row r="173" spans="2:65" s="12" customFormat="1" x14ac:dyDescent="0.3">
      <c r="B173" s="206"/>
      <c r="C173" s="207"/>
      <c r="D173" s="196" t="s">
        <v>169</v>
      </c>
      <c r="E173" s="208" t="s">
        <v>19</v>
      </c>
      <c r="F173" s="209" t="s">
        <v>1371</v>
      </c>
      <c r="G173" s="207"/>
      <c r="H173" s="210">
        <v>7.2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7.2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22.5" customHeight="1" x14ac:dyDescent="0.3">
      <c r="B175" s="35"/>
      <c r="C175" s="182" t="s">
        <v>433</v>
      </c>
      <c r="D175" s="182" t="s">
        <v>162</v>
      </c>
      <c r="E175" s="183" t="s">
        <v>438</v>
      </c>
      <c r="F175" s="184" t="s">
        <v>439</v>
      </c>
      <c r="G175" s="185" t="s">
        <v>212</v>
      </c>
      <c r="H175" s="186">
        <v>36.292999999999999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1372</v>
      </c>
    </row>
    <row r="176" spans="2:65" s="11" customFormat="1" x14ac:dyDescent="0.3">
      <c r="B176" s="194"/>
      <c r="C176" s="195"/>
      <c r="D176" s="196" t="s">
        <v>169</v>
      </c>
      <c r="E176" s="197" t="s">
        <v>19</v>
      </c>
      <c r="F176" s="198" t="s">
        <v>441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169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160</v>
      </c>
    </row>
    <row r="177" spans="2:65" s="12" customFormat="1" x14ac:dyDescent="0.3">
      <c r="B177" s="206"/>
      <c r="C177" s="207"/>
      <c r="D177" s="196" t="s">
        <v>169</v>
      </c>
      <c r="E177" s="208" t="s">
        <v>19</v>
      </c>
      <c r="F177" s="209" t="s">
        <v>1373</v>
      </c>
      <c r="G177" s="207"/>
      <c r="H177" s="210">
        <v>36.292999999999999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36.292999999999999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437</v>
      </c>
      <c r="D179" s="182" t="s">
        <v>162</v>
      </c>
      <c r="E179" s="183" t="s">
        <v>444</v>
      </c>
      <c r="F179" s="184" t="s">
        <v>445</v>
      </c>
      <c r="G179" s="185" t="s">
        <v>212</v>
      </c>
      <c r="H179" s="186">
        <v>3.629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1374</v>
      </c>
    </row>
    <row r="180" spans="2:65" s="1" customFormat="1" ht="22.5" customHeight="1" x14ac:dyDescent="0.3">
      <c r="B180" s="35"/>
      <c r="C180" s="182" t="s">
        <v>443</v>
      </c>
      <c r="D180" s="182" t="s">
        <v>162</v>
      </c>
      <c r="E180" s="183" t="s">
        <v>447</v>
      </c>
      <c r="F180" s="184" t="s">
        <v>448</v>
      </c>
      <c r="G180" s="185" t="s">
        <v>212</v>
      </c>
      <c r="H180" s="186">
        <v>46.756999999999998</v>
      </c>
      <c r="I180" s="187"/>
      <c r="J180" s="188">
        <f>ROUND(I180*H180,2)</f>
        <v>0</v>
      </c>
      <c r="K180" s="184" t="s">
        <v>166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167</v>
      </c>
      <c r="AT180" s="18" t="s">
        <v>162</v>
      </c>
      <c r="AU180" s="18" t="s">
        <v>81</v>
      </c>
      <c r="AY180" s="18" t="s">
        <v>160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167</v>
      </c>
      <c r="BM180" s="18" t="s">
        <v>1375</v>
      </c>
    </row>
    <row r="181" spans="2:65" s="11" customFormat="1" x14ac:dyDescent="0.3">
      <c r="B181" s="194"/>
      <c r="C181" s="195"/>
      <c r="D181" s="196" t="s">
        <v>169</v>
      </c>
      <c r="E181" s="197" t="s">
        <v>19</v>
      </c>
      <c r="F181" s="198" t="s">
        <v>1376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65" s="12" customFormat="1" x14ac:dyDescent="0.3">
      <c r="B182" s="206"/>
      <c r="C182" s="207"/>
      <c r="D182" s="196" t="s">
        <v>169</v>
      </c>
      <c r="E182" s="208" t="s">
        <v>19</v>
      </c>
      <c r="F182" s="209" t="s">
        <v>1377</v>
      </c>
      <c r="G182" s="207"/>
      <c r="H182" s="210">
        <v>10.302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2" customFormat="1" x14ac:dyDescent="0.3">
      <c r="B183" s="206"/>
      <c r="C183" s="207"/>
      <c r="D183" s="196" t="s">
        <v>169</v>
      </c>
      <c r="E183" s="208" t="s">
        <v>19</v>
      </c>
      <c r="F183" s="209" t="s">
        <v>1378</v>
      </c>
      <c r="G183" s="207"/>
      <c r="H183" s="210">
        <v>3.4780000000000002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2" customFormat="1" x14ac:dyDescent="0.3">
      <c r="B184" s="206"/>
      <c r="C184" s="207"/>
      <c r="D184" s="196" t="s">
        <v>169</v>
      </c>
      <c r="E184" s="208" t="s">
        <v>19</v>
      </c>
      <c r="F184" s="209" t="s">
        <v>1379</v>
      </c>
      <c r="G184" s="207"/>
      <c r="H184" s="210">
        <v>5.077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2" customFormat="1" x14ac:dyDescent="0.3">
      <c r="B185" s="206"/>
      <c r="C185" s="207"/>
      <c r="D185" s="196" t="s">
        <v>169</v>
      </c>
      <c r="E185" s="208" t="s">
        <v>19</v>
      </c>
      <c r="F185" s="209" t="s">
        <v>1380</v>
      </c>
      <c r="G185" s="207"/>
      <c r="H185" s="210">
        <v>6.5350000000000001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2" customFormat="1" x14ac:dyDescent="0.3">
      <c r="B186" s="206"/>
      <c r="C186" s="207"/>
      <c r="D186" s="196" t="s">
        <v>169</v>
      </c>
      <c r="E186" s="208" t="s">
        <v>19</v>
      </c>
      <c r="F186" s="209" t="s">
        <v>1381</v>
      </c>
      <c r="G186" s="207"/>
      <c r="H186" s="210">
        <v>4.6289999999999996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2" customFormat="1" x14ac:dyDescent="0.3">
      <c r="B187" s="206"/>
      <c r="C187" s="207"/>
      <c r="D187" s="196" t="s">
        <v>169</v>
      </c>
      <c r="E187" s="208" t="s">
        <v>19</v>
      </c>
      <c r="F187" s="209" t="s">
        <v>1382</v>
      </c>
      <c r="G187" s="207"/>
      <c r="H187" s="210">
        <v>4.149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2" customFormat="1" x14ac:dyDescent="0.3">
      <c r="B188" s="206"/>
      <c r="C188" s="207"/>
      <c r="D188" s="196" t="s">
        <v>169</v>
      </c>
      <c r="E188" s="208" t="s">
        <v>19</v>
      </c>
      <c r="F188" s="209" t="s">
        <v>1383</v>
      </c>
      <c r="G188" s="207"/>
      <c r="H188" s="210">
        <v>6.4329999999999998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2" customFormat="1" x14ac:dyDescent="0.3">
      <c r="B189" s="206"/>
      <c r="C189" s="207"/>
      <c r="D189" s="196" t="s">
        <v>169</v>
      </c>
      <c r="E189" s="208" t="s">
        <v>19</v>
      </c>
      <c r="F189" s="209" t="s">
        <v>1384</v>
      </c>
      <c r="G189" s="207"/>
      <c r="H189" s="210">
        <v>6.1539999999999999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46.756999999999998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182" t="s">
        <v>7</v>
      </c>
      <c r="D191" s="182" t="s">
        <v>162</v>
      </c>
      <c r="E191" s="183" t="s">
        <v>457</v>
      </c>
      <c r="F191" s="184" t="s">
        <v>458</v>
      </c>
      <c r="G191" s="185" t="s">
        <v>212</v>
      </c>
      <c r="H191" s="186">
        <v>4.6749999999999998</v>
      </c>
      <c r="I191" s="187"/>
      <c r="J191" s="188">
        <f>ROUND(I191*H191,2)</f>
        <v>0</v>
      </c>
      <c r="K191" s="184" t="s">
        <v>166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167</v>
      </c>
      <c r="AT191" s="18" t="s">
        <v>162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167</v>
      </c>
      <c r="BM191" s="18" t="s">
        <v>1385</v>
      </c>
    </row>
    <row r="192" spans="2:65" s="1" customFormat="1" ht="22.5" customHeight="1" x14ac:dyDescent="0.3">
      <c r="B192" s="35"/>
      <c r="C192" s="182" t="s">
        <v>456</v>
      </c>
      <c r="D192" s="182" t="s">
        <v>162</v>
      </c>
      <c r="E192" s="183" t="s">
        <v>461</v>
      </c>
      <c r="F192" s="184" t="s">
        <v>462</v>
      </c>
      <c r="G192" s="185" t="s">
        <v>212</v>
      </c>
      <c r="H192" s="186">
        <v>2.97</v>
      </c>
      <c r="I192" s="187"/>
      <c r="J192" s="188">
        <f>ROUND(I192*H192,2)</f>
        <v>0</v>
      </c>
      <c r="K192" s="184" t="s">
        <v>166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167</v>
      </c>
      <c r="AT192" s="18" t="s">
        <v>162</v>
      </c>
      <c r="AU192" s="18" t="s">
        <v>81</v>
      </c>
      <c r="AY192" s="18" t="s">
        <v>160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167</v>
      </c>
      <c r="BM192" s="18" t="s">
        <v>1386</v>
      </c>
    </row>
    <row r="193" spans="2:65" s="11" customFormat="1" x14ac:dyDescent="0.3">
      <c r="B193" s="194"/>
      <c r="C193" s="195"/>
      <c r="D193" s="196" t="s">
        <v>169</v>
      </c>
      <c r="E193" s="197" t="s">
        <v>19</v>
      </c>
      <c r="F193" s="198" t="s">
        <v>464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65" s="12" customFormat="1" x14ac:dyDescent="0.3">
      <c r="B194" s="206"/>
      <c r="C194" s="207"/>
      <c r="D194" s="196" t="s">
        <v>169</v>
      </c>
      <c r="E194" s="208" t="s">
        <v>19</v>
      </c>
      <c r="F194" s="209" t="s">
        <v>1387</v>
      </c>
      <c r="G194" s="207"/>
      <c r="H194" s="210">
        <v>2.52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466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467</v>
      </c>
      <c r="G196" s="207"/>
      <c r="H196" s="210">
        <v>0.45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3" customFormat="1" x14ac:dyDescent="0.3">
      <c r="B197" s="217"/>
      <c r="C197" s="218"/>
      <c r="D197" s="219" t="s">
        <v>169</v>
      </c>
      <c r="E197" s="220" t="s">
        <v>19</v>
      </c>
      <c r="F197" s="221" t="s">
        <v>182</v>
      </c>
      <c r="G197" s="218"/>
      <c r="H197" s="222">
        <v>2.97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169</v>
      </c>
      <c r="AU197" s="228" t="s">
        <v>81</v>
      </c>
      <c r="AV197" s="13" t="s">
        <v>167</v>
      </c>
      <c r="AW197" s="13" t="s">
        <v>35</v>
      </c>
      <c r="AX197" s="13" t="s">
        <v>78</v>
      </c>
      <c r="AY197" s="228" t="s">
        <v>160</v>
      </c>
    </row>
    <row r="198" spans="2:65" s="1" customFormat="1" ht="22.5" customHeight="1" x14ac:dyDescent="0.3">
      <c r="B198" s="35"/>
      <c r="C198" s="182" t="s">
        <v>460</v>
      </c>
      <c r="D198" s="182" t="s">
        <v>162</v>
      </c>
      <c r="E198" s="183" t="s">
        <v>469</v>
      </c>
      <c r="F198" s="184" t="s">
        <v>470</v>
      </c>
      <c r="G198" s="185" t="s">
        <v>212</v>
      </c>
      <c r="H198" s="186">
        <v>0.29699999999999999</v>
      </c>
      <c r="I198" s="187"/>
      <c r="J198" s="188">
        <f>ROUND(I198*H198,2)</f>
        <v>0</v>
      </c>
      <c r="K198" s="184" t="s">
        <v>166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167</v>
      </c>
      <c r="AT198" s="18" t="s">
        <v>162</v>
      </c>
      <c r="AU198" s="18" t="s">
        <v>81</v>
      </c>
      <c r="AY198" s="18" t="s">
        <v>160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167</v>
      </c>
      <c r="BM198" s="18" t="s">
        <v>1388</v>
      </c>
    </row>
    <row r="199" spans="2:65" s="1" customFormat="1" ht="22.5" customHeight="1" x14ac:dyDescent="0.3">
      <c r="B199" s="35"/>
      <c r="C199" s="182" t="s">
        <v>468</v>
      </c>
      <c r="D199" s="182" t="s">
        <v>162</v>
      </c>
      <c r="E199" s="183" t="s">
        <v>473</v>
      </c>
      <c r="F199" s="184" t="s">
        <v>474</v>
      </c>
      <c r="G199" s="185" t="s">
        <v>248</v>
      </c>
      <c r="H199" s="186">
        <v>137.208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8.3850999999999999E-4</v>
      </c>
      <c r="R199" s="191">
        <f>Q199*H199</f>
        <v>0.11505028008</v>
      </c>
      <c r="S199" s="191">
        <v>0</v>
      </c>
      <c r="T199" s="192">
        <f>S199*H199</f>
        <v>0</v>
      </c>
      <c r="AR199" s="18" t="s">
        <v>167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167</v>
      </c>
      <c r="BM199" s="18" t="s">
        <v>1389</v>
      </c>
    </row>
    <row r="200" spans="2:65" s="11" customFormat="1" x14ac:dyDescent="0.3">
      <c r="B200" s="194"/>
      <c r="C200" s="195"/>
      <c r="D200" s="196" t="s">
        <v>169</v>
      </c>
      <c r="E200" s="197" t="s">
        <v>19</v>
      </c>
      <c r="F200" s="198" t="s">
        <v>1376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169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160</v>
      </c>
    </row>
    <row r="201" spans="2:65" s="12" customFormat="1" x14ac:dyDescent="0.3">
      <c r="B201" s="206"/>
      <c r="C201" s="207"/>
      <c r="D201" s="196" t="s">
        <v>169</v>
      </c>
      <c r="E201" s="208" t="s">
        <v>19</v>
      </c>
      <c r="F201" s="209" t="s">
        <v>1390</v>
      </c>
      <c r="G201" s="207"/>
      <c r="H201" s="210">
        <v>25.756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2" customFormat="1" x14ac:dyDescent="0.3">
      <c r="B202" s="206"/>
      <c r="C202" s="207"/>
      <c r="D202" s="196" t="s">
        <v>169</v>
      </c>
      <c r="E202" s="208" t="s">
        <v>19</v>
      </c>
      <c r="F202" s="209" t="s">
        <v>1391</v>
      </c>
      <c r="G202" s="207"/>
      <c r="H202" s="210">
        <v>8.6940000000000008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2" customFormat="1" x14ac:dyDescent="0.3">
      <c r="B203" s="206"/>
      <c r="C203" s="207"/>
      <c r="D203" s="196" t="s">
        <v>169</v>
      </c>
      <c r="E203" s="208" t="s">
        <v>19</v>
      </c>
      <c r="F203" s="209" t="s">
        <v>1392</v>
      </c>
      <c r="G203" s="207"/>
      <c r="H203" s="210">
        <v>12.694000000000001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2" customFormat="1" x14ac:dyDescent="0.3">
      <c r="B204" s="206"/>
      <c r="C204" s="207"/>
      <c r="D204" s="196" t="s">
        <v>169</v>
      </c>
      <c r="E204" s="208" t="s">
        <v>19</v>
      </c>
      <c r="F204" s="209" t="s">
        <v>1393</v>
      </c>
      <c r="G204" s="207"/>
      <c r="H204" s="210">
        <v>16.338999999999999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1394</v>
      </c>
      <c r="G205" s="207"/>
      <c r="H205" s="210">
        <v>11.574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x14ac:dyDescent="0.3">
      <c r="B206" s="206"/>
      <c r="C206" s="207"/>
      <c r="D206" s="196" t="s">
        <v>169</v>
      </c>
      <c r="E206" s="208" t="s">
        <v>19</v>
      </c>
      <c r="F206" s="209" t="s">
        <v>1395</v>
      </c>
      <c r="G206" s="207"/>
      <c r="H206" s="210">
        <v>10.372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2" customFormat="1" x14ac:dyDescent="0.3">
      <c r="B207" s="206"/>
      <c r="C207" s="207"/>
      <c r="D207" s="196" t="s">
        <v>169</v>
      </c>
      <c r="E207" s="208" t="s">
        <v>19</v>
      </c>
      <c r="F207" s="209" t="s">
        <v>1396</v>
      </c>
      <c r="G207" s="207"/>
      <c r="H207" s="210">
        <v>16.082000000000001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1397</v>
      </c>
      <c r="G208" s="207"/>
      <c r="H208" s="210">
        <v>15.385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2" customFormat="1" x14ac:dyDescent="0.3">
      <c r="B209" s="206"/>
      <c r="C209" s="207"/>
      <c r="D209" s="196" t="s">
        <v>169</v>
      </c>
      <c r="E209" s="208" t="s">
        <v>19</v>
      </c>
      <c r="F209" s="209" t="s">
        <v>1398</v>
      </c>
      <c r="G209" s="207"/>
      <c r="H209" s="210">
        <v>6.5919999999999996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2" customFormat="1" x14ac:dyDescent="0.3">
      <c r="B210" s="206"/>
      <c r="C210" s="207"/>
      <c r="D210" s="196" t="s">
        <v>169</v>
      </c>
      <c r="E210" s="208" t="s">
        <v>19</v>
      </c>
      <c r="F210" s="209" t="s">
        <v>1399</v>
      </c>
      <c r="G210" s="207"/>
      <c r="H210" s="210">
        <v>13.72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3" customFormat="1" x14ac:dyDescent="0.3">
      <c r="B211" s="217"/>
      <c r="C211" s="218"/>
      <c r="D211" s="219" t="s">
        <v>169</v>
      </c>
      <c r="E211" s="220" t="s">
        <v>19</v>
      </c>
      <c r="F211" s="221" t="s">
        <v>182</v>
      </c>
      <c r="G211" s="218"/>
      <c r="H211" s="222">
        <v>137.208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169</v>
      </c>
      <c r="AU211" s="228" t="s">
        <v>81</v>
      </c>
      <c r="AV211" s="13" t="s">
        <v>167</v>
      </c>
      <c r="AW211" s="13" t="s">
        <v>35</v>
      </c>
      <c r="AX211" s="13" t="s">
        <v>78</v>
      </c>
      <c r="AY211" s="228" t="s">
        <v>160</v>
      </c>
    </row>
    <row r="212" spans="2:65" s="1" customFormat="1" ht="22.5" customHeight="1" x14ac:dyDescent="0.3">
      <c r="B212" s="35"/>
      <c r="C212" s="182" t="s">
        <v>472</v>
      </c>
      <c r="D212" s="182" t="s">
        <v>162</v>
      </c>
      <c r="E212" s="183" t="s">
        <v>490</v>
      </c>
      <c r="F212" s="184" t="s">
        <v>491</v>
      </c>
      <c r="G212" s="185" t="s">
        <v>248</v>
      </c>
      <c r="H212" s="186">
        <v>137.208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1400</v>
      </c>
    </row>
    <row r="213" spans="2:65" s="1" customFormat="1" ht="22.5" customHeight="1" x14ac:dyDescent="0.3">
      <c r="B213" s="35"/>
      <c r="C213" s="182" t="s">
        <v>480</v>
      </c>
      <c r="D213" s="182" t="s">
        <v>162</v>
      </c>
      <c r="E213" s="183" t="s">
        <v>498</v>
      </c>
      <c r="F213" s="184" t="s">
        <v>499</v>
      </c>
      <c r="G213" s="185" t="s">
        <v>212</v>
      </c>
      <c r="H213" s="186">
        <v>46.756999999999998</v>
      </c>
      <c r="I213" s="187"/>
      <c r="J213" s="188">
        <f>ROUND(I213*H213,2)</f>
        <v>0</v>
      </c>
      <c r="K213" s="184" t="s">
        <v>166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167</v>
      </c>
      <c r="AT213" s="18" t="s">
        <v>162</v>
      </c>
      <c r="AU213" s="18" t="s">
        <v>81</v>
      </c>
      <c r="AY213" s="18" t="s">
        <v>160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167</v>
      </c>
      <c r="BM213" s="18" t="s">
        <v>1401</v>
      </c>
    </row>
    <row r="214" spans="2:65" s="11" customFormat="1" x14ac:dyDescent="0.3">
      <c r="B214" s="194"/>
      <c r="C214" s="195"/>
      <c r="D214" s="196" t="s">
        <v>169</v>
      </c>
      <c r="E214" s="197" t="s">
        <v>19</v>
      </c>
      <c r="F214" s="198" t="s">
        <v>1376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169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160</v>
      </c>
    </row>
    <row r="215" spans="2:65" s="12" customFormat="1" x14ac:dyDescent="0.3">
      <c r="B215" s="206"/>
      <c r="C215" s="207"/>
      <c r="D215" s="196" t="s">
        <v>169</v>
      </c>
      <c r="E215" s="208" t="s">
        <v>19</v>
      </c>
      <c r="F215" s="209" t="s">
        <v>1377</v>
      </c>
      <c r="G215" s="207"/>
      <c r="H215" s="210">
        <v>10.302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65" s="12" customFormat="1" x14ac:dyDescent="0.3">
      <c r="B216" s="206"/>
      <c r="C216" s="207"/>
      <c r="D216" s="196" t="s">
        <v>169</v>
      </c>
      <c r="E216" s="208" t="s">
        <v>19</v>
      </c>
      <c r="F216" s="209" t="s">
        <v>1378</v>
      </c>
      <c r="G216" s="207"/>
      <c r="H216" s="210">
        <v>3.4780000000000002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2" customFormat="1" x14ac:dyDescent="0.3">
      <c r="B217" s="206"/>
      <c r="C217" s="207"/>
      <c r="D217" s="196" t="s">
        <v>169</v>
      </c>
      <c r="E217" s="208" t="s">
        <v>19</v>
      </c>
      <c r="F217" s="209" t="s">
        <v>1379</v>
      </c>
      <c r="G217" s="207"/>
      <c r="H217" s="210">
        <v>5.077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x14ac:dyDescent="0.3">
      <c r="B218" s="206"/>
      <c r="C218" s="207"/>
      <c r="D218" s="196" t="s">
        <v>169</v>
      </c>
      <c r="E218" s="208" t="s">
        <v>19</v>
      </c>
      <c r="F218" s="209" t="s">
        <v>1380</v>
      </c>
      <c r="G218" s="207"/>
      <c r="H218" s="210">
        <v>6.5350000000000001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2" customFormat="1" x14ac:dyDescent="0.3">
      <c r="B219" s="206"/>
      <c r="C219" s="207"/>
      <c r="D219" s="196" t="s">
        <v>169</v>
      </c>
      <c r="E219" s="208" t="s">
        <v>19</v>
      </c>
      <c r="F219" s="209" t="s">
        <v>1381</v>
      </c>
      <c r="G219" s="207"/>
      <c r="H219" s="210">
        <v>4.6289999999999996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2" customFormat="1" x14ac:dyDescent="0.3">
      <c r="B220" s="206"/>
      <c r="C220" s="207"/>
      <c r="D220" s="196" t="s">
        <v>169</v>
      </c>
      <c r="E220" s="208" t="s">
        <v>19</v>
      </c>
      <c r="F220" s="209" t="s">
        <v>1382</v>
      </c>
      <c r="G220" s="207"/>
      <c r="H220" s="210">
        <v>4.149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1383</v>
      </c>
      <c r="G221" s="207"/>
      <c r="H221" s="210">
        <v>6.4329999999999998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x14ac:dyDescent="0.3">
      <c r="B222" s="206"/>
      <c r="C222" s="207"/>
      <c r="D222" s="196" t="s">
        <v>169</v>
      </c>
      <c r="E222" s="208" t="s">
        <v>19</v>
      </c>
      <c r="F222" s="209" t="s">
        <v>1384</v>
      </c>
      <c r="G222" s="207"/>
      <c r="H222" s="210">
        <v>6.1539999999999999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3" customFormat="1" x14ac:dyDescent="0.3">
      <c r="B223" s="217"/>
      <c r="C223" s="218"/>
      <c r="D223" s="219" t="s">
        <v>169</v>
      </c>
      <c r="E223" s="220" t="s">
        <v>19</v>
      </c>
      <c r="F223" s="221" t="s">
        <v>182</v>
      </c>
      <c r="G223" s="218"/>
      <c r="H223" s="222">
        <v>46.756999999999998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169</v>
      </c>
      <c r="AU223" s="228" t="s">
        <v>81</v>
      </c>
      <c r="AV223" s="13" t="s">
        <v>167</v>
      </c>
      <c r="AW223" s="13" t="s">
        <v>35</v>
      </c>
      <c r="AX223" s="13" t="s">
        <v>78</v>
      </c>
      <c r="AY223" s="228" t="s">
        <v>160</v>
      </c>
    </row>
    <row r="224" spans="2:65" s="1" customFormat="1" ht="22.5" customHeight="1" x14ac:dyDescent="0.3">
      <c r="B224" s="35"/>
      <c r="C224" s="182" t="s">
        <v>489</v>
      </c>
      <c r="D224" s="182" t="s">
        <v>162</v>
      </c>
      <c r="E224" s="183" t="s">
        <v>506</v>
      </c>
      <c r="F224" s="184" t="s">
        <v>507</v>
      </c>
      <c r="G224" s="185" t="s">
        <v>212</v>
      </c>
      <c r="H224" s="186">
        <v>652.66399999999999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1402</v>
      </c>
    </row>
    <row r="225" spans="2:65" s="12" customFormat="1" x14ac:dyDescent="0.3">
      <c r="B225" s="206"/>
      <c r="C225" s="207"/>
      <c r="D225" s="196" t="s">
        <v>169</v>
      </c>
      <c r="E225" s="208" t="s">
        <v>19</v>
      </c>
      <c r="F225" s="209" t="s">
        <v>1403</v>
      </c>
      <c r="G225" s="207"/>
      <c r="H225" s="210">
        <v>652.66399999999999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652.66399999999999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31.5" customHeight="1" x14ac:dyDescent="0.3">
      <c r="B227" s="35"/>
      <c r="C227" s="182" t="s">
        <v>493</v>
      </c>
      <c r="D227" s="182" t="s">
        <v>162</v>
      </c>
      <c r="E227" s="183" t="s">
        <v>511</v>
      </c>
      <c r="F227" s="184" t="s">
        <v>512</v>
      </c>
      <c r="G227" s="185" t="s">
        <v>212</v>
      </c>
      <c r="H227" s="186">
        <v>6526.64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1404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1405</v>
      </c>
      <c r="G228" s="207"/>
      <c r="H228" s="210">
        <v>6526.64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6526.64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497</v>
      </c>
      <c r="D230" s="182" t="s">
        <v>162</v>
      </c>
      <c r="E230" s="183" t="s">
        <v>532</v>
      </c>
      <c r="F230" s="184" t="s">
        <v>533</v>
      </c>
      <c r="G230" s="185" t="s">
        <v>265</v>
      </c>
      <c r="H230" s="186">
        <v>1174.7950000000001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1406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1407</v>
      </c>
      <c r="G231" s="207"/>
      <c r="H231" s="210">
        <v>1174.7950000000001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3" customFormat="1" x14ac:dyDescent="0.3">
      <c r="B232" s="217"/>
      <c r="C232" s="218"/>
      <c r="D232" s="219" t="s">
        <v>169</v>
      </c>
      <c r="E232" s="220" t="s">
        <v>19</v>
      </c>
      <c r="F232" s="221" t="s">
        <v>182</v>
      </c>
      <c r="G232" s="218"/>
      <c r="H232" s="222">
        <v>1174.7950000000001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169</v>
      </c>
      <c r="AU232" s="228" t="s">
        <v>81</v>
      </c>
      <c r="AV232" s="13" t="s">
        <v>167</v>
      </c>
      <c r="AW232" s="13" t="s">
        <v>35</v>
      </c>
      <c r="AX232" s="13" t="s">
        <v>78</v>
      </c>
      <c r="AY232" s="228" t="s">
        <v>160</v>
      </c>
    </row>
    <row r="233" spans="2:65" s="1" customFormat="1" ht="22.5" customHeight="1" x14ac:dyDescent="0.3">
      <c r="B233" s="35"/>
      <c r="C233" s="182" t="s">
        <v>501</v>
      </c>
      <c r="D233" s="182" t="s">
        <v>162</v>
      </c>
      <c r="E233" s="183" t="s">
        <v>538</v>
      </c>
      <c r="F233" s="184" t="s">
        <v>539</v>
      </c>
      <c r="G233" s="185" t="s">
        <v>212</v>
      </c>
      <c r="H233" s="186">
        <v>31.631</v>
      </c>
      <c r="I233" s="187"/>
      <c r="J233" s="188">
        <f>ROUND(I233*H233,2)</f>
        <v>0</v>
      </c>
      <c r="K233" s="184" t="s">
        <v>166</v>
      </c>
      <c r="L233" s="55"/>
      <c r="M233" s="189" t="s">
        <v>19</v>
      </c>
      <c r="N233" s="190" t="s">
        <v>42</v>
      </c>
      <c r="O233" s="3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18" t="s">
        <v>167</v>
      </c>
      <c r="AT233" s="18" t="s">
        <v>162</v>
      </c>
      <c r="AU233" s="18" t="s">
        <v>81</v>
      </c>
      <c r="AY233" s="18" t="s">
        <v>160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78</v>
      </c>
      <c r="BK233" s="193">
        <f>ROUND(I233*H233,2)</f>
        <v>0</v>
      </c>
      <c r="BL233" s="18" t="s">
        <v>167</v>
      </c>
      <c r="BM233" s="18" t="s">
        <v>1408</v>
      </c>
    </row>
    <row r="234" spans="2:65" s="11" customFormat="1" x14ac:dyDescent="0.3">
      <c r="B234" s="194"/>
      <c r="C234" s="195"/>
      <c r="D234" s="196" t="s">
        <v>169</v>
      </c>
      <c r="E234" s="197" t="s">
        <v>19</v>
      </c>
      <c r="F234" s="198" t="s">
        <v>1376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65" s="12" customFormat="1" x14ac:dyDescent="0.3">
      <c r="B235" s="206"/>
      <c r="C235" s="207"/>
      <c r="D235" s="196" t="s">
        <v>169</v>
      </c>
      <c r="E235" s="208" t="s">
        <v>19</v>
      </c>
      <c r="F235" s="209" t="s">
        <v>1409</v>
      </c>
      <c r="G235" s="207"/>
      <c r="H235" s="210">
        <v>46.756999999999998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x14ac:dyDescent="0.3">
      <c r="B236" s="206"/>
      <c r="C236" s="207"/>
      <c r="D236" s="196" t="s">
        <v>169</v>
      </c>
      <c r="E236" s="208" t="s">
        <v>19</v>
      </c>
      <c r="F236" s="209" t="s">
        <v>1410</v>
      </c>
      <c r="G236" s="207"/>
      <c r="H236" s="210">
        <v>-2.9289999999999998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1411</v>
      </c>
      <c r="G237" s="207"/>
      <c r="H237" s="210">
        <v>-11.711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1412</v>
      </c>
      <c r="G238" s="207"/>
      <c r="H238" s="210">
        <v>-1.31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1" customFormat="1" x14ac:dyDescent="0.3">
      <c r="B239" s="194"/>
      <c r="C239" s="195"/>
      <c r="D239" s="196" t="s">
        <v>169</v>
      </c>
      <c r="E239" s="197" t="s">
        <v>19</v>
      </c>
      <c r="F239" s="198" t="s">
        <v>1413</v>
      </c>
      <c r="G239" s="195"/>
      <c r="H239" s="199" t="s">
        <v>19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169</v>
      </c>
      <c r="AU239" s="205" t="s">
        <v>81</v>
      </c>
      <c r="AV239" s="11" t="s">
        <v>78</v>
      </c>
      <c r="AW239" s="11" t="s">
        <v>35</v>
      </c>
      <c r="AX239" s="11" t="s">
        <v>71</v>
      </c>
      <c r="AY239" s="205" t="s">
        <v>160</v>
      </c>
    </row>
    <row r="240" spans="2:65" s="12" customFormat="1" x14ac:dyDescent="0.3">
      <c r="B240" s="206"/>
      <c r="C240" s="207"/>
      <c r="D240" s="196" t="s">
        <v>169</v>
      </c>
      <c r="E240" s="208" t="s">
        <v>19</v>
      </c>
      <c r="F240" s="209" t="s">
        <v>546</v>
      </c>
      <c r="G240" s="207"/>
      <c r="H240" s="210">
        <v>0.82399999999999995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65" s="13" customFormat="1" x14ac:dyDescent="0.3">
      <c r="B241" s="217"/>
      <c r="C241" s="218"/>
      <c r="D241" s="219" t="s">
        <v>169</v>
      </c>
      <c r="E241" s="220" t="s">
        <v>19</v>
      </c>
      <c r="F241" s="221" t="s">
        <v>182</v>
      </c>
      <c r="G241" s="218"/>
      <c r="H241" s="222">
        <v>31.631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169</v>
      </c>
      <c r="AU241" s="228" t="s">
        <v>81</v>
      </c>
      <c r="AV241" s="13" t="s">
        <v>167</v>
      </c>
      <c r="AW241" s="13" t="s">
        <v>35</v>
      </c>
      <c r="AX241" s="13" t="s">
        <v>78</v>
      </c>
      <c r="AY241" s="228" t="s">
        <v>160</v>
      </c>
    </row>
    <row r="242" spans="2:65" s="1" customFormat="1" ht="22.5" customHeight="1" x14ac:dyDescent="0.3">
      <c r="B242" s="35"/>
      <c r="C242" s="247" t="s">
        <v>505</v>
      </c>
      <c r="D242" s="247" t="s">
        <v>548</v>
      </c>
      <c r="E242" s="248" t="s">
        <v>549</v>
      </c>
      <c r="F242" s="249" t="s">
        <v>550</v>
      </c>
      <c r="G242" s="250" t="s">
        <v>212</v>
      </c>
      <c r="H242" s="251">
        <v>31.631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42</v>
      </c>
      <c r="O242" s="3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18" t="s">
        <v>235</v>
      </c>
      <c r="AT242" s="18" t="s">
        <v>548</v>
      </c>
      <c r="AU242" s="18" t="s">
        <v>81</v>
      </c>
      <c r="AY242" s="18" t="s">
        <v>160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78</v>
      </c>
      <c r="BK242" s="193">
        <f>ROUND(I242*H242,2)</f>
        <v>0</v>
      </c>
      <c r="BL242" s="18" t="s">
        <v>167</v>
      </c>
      <c r="BM242" s="18" t="s">
        <v>1414</v>
      </c>
    </row>
    <row r="243" spans="2:65" s="1" customFormat="1" ht="22.5" customHeight="1" x14ac:dyDescent="0.3">
      <c r="B243" s="35"/>
      <c r="C243" s="182" t="s">
        <v>510</v>
      </c>
      <c r="D243" s="182" t="s">
        <v>162</v>
      </c>
      <c r="E243" s="183" t="s">
        <v>553</v>
      </c>
      <c r="F243" s="184" t="s">
        <v>554</v>
      </c>
      <c r="G243" s="185" t="s">
        <v>212</v>
      </c>
      <c r="H243" s="186">
        <v>10.583</v>
      </c>
      <c r="I243" s="187"/>
      <c r="J243" s="188">
        <f>ROUND(I243*H243,2)</f>
        <v>0</v>
      </c>
      <c r="K243" s="184" t="s">
        <v>166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167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167</v>
      </c>
      <c r="BM243" s="18" t="s">
        <v>1415</v>
      </c>
    </row>
    <row r="244" spans="2:65" s="11" customFormat="1" x14ac:dyDescent="0.3">
      <c r="B244" s="194"/>
      <c r="C244" s="195"/>
      <c r="D244" s="196" t="s">
        <v>169</v>
      </c>
      <c r="E244" s="197" t="s">
        <v>19</v>
      </c>
      <c r="F244" s="198" t="s">
        <v>1376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169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160</v>
      </c>
    </row>
    <row r="245" spans="2:65" s="12" customFormat="1" x14ac:dyDescent="0.3">
      <c r="B245" s="206"/>
      <c r="C245" s="207"/>
      <c r="D245" s="196" t="s">
        <v>169</v>
      </c>
      <c r="E245" s="208" t="s">
        <v>19</v>
      </c>
      <c r="F245" s="209" t="s">
        <v>1416</v>
      </c>
      <c r="G245" s="207"/>
      <c r="H245" s="210">
        <v>2.1920000000000002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x14ac:dyDescent="0.3">
      <c r="B246" s="206"/>
      <c r="C246" s="207"/>
      <c r="D246" s="196" t="s">
        <v>169</v>
      </c>
      <c r="E246" s="208" t="s">
        <v>19</v>
      </c>
      <c r="F246" s="209" t="s">
        <v>1417</v>
      </c>
      <c r="G246" s="207"/>
      <c r="H246" s="210">
        <v>0.80600000000000005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x14ac:dyDescent="0.3">
      <c r="B247" s="206"/>
      <c r="C247" s="207"/>
      <c r="D247" s="196" t="s">
        <v>169</v>
      </c>
      <c r="E247" s="208" t="s">
        <v>19</v>
      </c>
      <c r="F247" s="209" t="s">
        <v>1418</v>
      </c>
      <c r="G247" s="207"/>
      <c r="H247" s="210">
        <v>1.238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2" customFormat="1" x14ac:dyDescent="0.3">
      <c r="B248" s="206"/>
      <c r="C248" s="207"/>
      <c r="D248" s="196" t="s">
        <v>169</v>
      </c>
      <c r="E248" s="208" t="s">
        <v>19</v>
      </c>
      <c r="F248" s="209" t="s">
        <v>1419</v>
      </c>
      <c r="G248" s="207"/>
      <c r="H248" s="210">
        <v>1.67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x14ac:dyDescent="0.3">
      <c r="B249" s="206"/>
      <c r="C249" s="207"/>
      <c r="D249" s="196" t="s">
        <v>169</v>
      </c>
      <c r="E249" s="208" t="s">
        <v>19</v>
      </c>
      <c r="F249" s="209" t="s">
        <v>1420</v>
      </c>
      <c r="G249" s="207"/>
      <c r="H249" s="210">
        <v>1.264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x14ac:dyDescent="0.3">
      <c r="B250" s="206"/>
      <c r="C250" s="207"/>
      <c r="D250" s="196" t="s">
        <v>169</v>
      </c>
      <c r="E250" s="208" t="s">
        <v>19</v>
      </c>
      <c r="F250" s="209" t="s">
        <v>1421</v>
      </c>
      <c r="G250" s="207"/>
      <c r="H250" s="210">
        <v>1.133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2" customFormat="1" x14ac:dyDescent="0.3">
      <c r="B251" s="206"/>
      <c r="C251" s="207"/>
      <c r="D251" s="196" t="s">
        <v>169</v>
      </c>
      <c r="E251" s="208" t="s">
        <v>19</v>
      </c>
      <c r="F251" s="209" t="s">
        <v>1422</v>
      </c>
      <c r="G251" s="207"/>
      <c r="H251" s="210">
        <v>1.75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65" s="12" customFormat="1" x14ac:dyDescent="0.3">
      <c r="B252" s="206"/>
      <c r="C252" s="207"/>
      <c r="D252" s="196" t="s">
        <v>169</v>
      </c>
      <c r="E252" s="208" t="s">
        <v>19</v>
      </c>
      <c r="F252" s="209" t="s">
        <v>1423</v>
      </c>
      <c r="G252" s="207"/>
      <c r="H252" s="210">
        <v>1.6579999999999999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4" customFormat="1" x14ac:dyDescent="0.3">
      <c r="B253" s="229"/>
      <c r="C253" s="230"/>
      <c r="D253" s="196" t="s">
        <v>169</v>
      </c>
      <c r="E253" s="231" t="s">
        <v>19</v>
      </c>
      <c r="F253" s="232" t="s">
        <v>234</v>
      </c>
      <c r="G253" s="230"/>
      <c r="H253" s="233">
        <v>11.711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169</v>
      </c>
      <c r="AU253" s="239" t="s">
        <v>81</v>
      </c>
      <c r="AV253" s="14" t="s">
        <v>186</v>
      </c>
      <c r="AW253" s="14" t="s">
        <v>35</v>
      </c>
      <c r="AX253" s="14" t="s">
        <v>71</v>
      </c>
      <c r="AY253" s="239" t="s">
        <v>160</v>
      </c>
    </row>
    <row r="254" spans="2:65" s="12" customFormat="1" x14ac:dyDescent="0.3">
      <c r="B254" s="206"/>
      <c r="C254" s="207"/>
      <c r="D254" s="196" t="s">
        <v>169</v>
      </c>
      <c r="E254" s="208" t="s">
        <v>19</v>
      </c>
      <c r="F254" s="209" t="s">
        <v>1424</v>
      </c>
      <c r="G254" s="207"/>
      <c r="H254" s="210">
        <v>-1.1279999999999999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4" customFormat="1" x14ac:dyDescent="0.3">
      <c r="B255" s="229"/>
      <c r="C255" s="230"/>
      <c r="D255" s="196" t="s">
        <v>169</v>
      </c>
      <c r="E255" s="231" t="s">
        <v>19</v>
      </c>
      <c r="F255" s="232" t="s">
        <v>234</v>
      </c>
      <c r="G255" s="230"/>
      <c r="H255" s="233">
        <v>-1.1279999999999999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169</v>
      </c>
      <c r="AU255" s="239" t="s">
        <v>81</v>
      </c>
      <c r="AV255" s="14" t="s">
        <v>186</v>
      </c>
      <c r="AW255" s="14" t="s">
        <v>35</v>
      </c>
      <c r="AX255" s="14" t="s">
        <v>71</v>
      </c>
      <c r="AY255" s="239" t="s">
        <v>160</v>
      </c>
    </row>
    <row r="256" spans="2:65" s="13" customFormat="1" x14ac:dyDescent="0.3">
      <c r="B256" s="217"/>
      <c r="C256" s="218"/>
      <c r="D256" s="219" t="s">
        <v>169</v>
      </c>
      <c r="E256" s="220" t="s">
        <v>19</v>
      </c>
      <c r="F256" s="221" t="s">
        <v>182</v>
      </c>
      <c r="G256" s="218"/>
      <c r="H256" s="222">
        <v>10.583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169</v>
      </c>
      <c r="AU256" s="228" t="s">
        <v>81</v>
      </c>
      <c r="AV256" s="13" t="s">
        <v>167</v>
      </c>
      <c r="AW256" s="13" t="s">
        <v>35</v>
      </c>
      <c r="AX256" s="13" t="s">
        <v>78</v>
      </c>
      <c r="AY256" s="228" t="s">
        <v>160</v>
      </c>
    </row>
    <row r="257" spans="2:65" s="1" customFormat="1" ht="22.5" customHeight="1" x14ac:dyDescent="0.3">
      <c r="B257" s="35"/>
      <c r="C257" s="247" t="s">
        <v>515</v>
      </c>
      <c r="D257" s="247" t="s">
        <v>548</v>
      </c>
      <c r="E257" s="248" t="s">
        <v>563</v>
      </c>
      <c r="F257" s="249" t="s">
        <v>564</v>
      </c>
      <c r="G257" s="250" t="s">
        <v>265</v>
      </c>
      <c r="H257" s="251">
        <v>20.001999999999999</v>
      </c>
      <c r="I257" s="252"/>
      <c r="J257" s="253">
        <f>ROUND(I257*H257,2)</f>
        <v>0</v>
      </c>
      <c r="K257" s="249" t="s">
        <v>19</v>
      </c>
      <c r="L257" s="254"/>
      <c r="M257" s="255" t="s">
        <v>19</v>
      </c>
      <c r="N257" s="256" t="s">
        <v>42</v>
      </c>
      <c r="O257" s="36"/>
      <c r="P257" s="191">
        <f>O257*H257</f>
        <v>0</v>
      </c>
      <c r="Q257" s="191">
        <v>1</v>
      </c>
      <c r="R257" s="191">
        <f>Q257*H257</f>
        <v>20.001999999999999</v>
      </c>
      <c r="S257" s="191">
        <v>0</v>
      </c>
      <c r="T257" s="192">
        <f>S257*H257</f>
        <v>0</v>
      </c>
      <c r="AR257" s="18" t="s">
        <v>235</v>
      </c>
      <c r="AT257" s="18" t="s">
        <v>548</v>
      </c>
      <c r="AU257" s="18" t="s">
        <v>81</v>
      </c>
      <c r="AY257" s="18" t="s">
        <v>160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167</v>
      </c>
      <c r="BM257" s="18" t="s">
        <v>1425</v>
      </c>
    </row>
    <row r="258" spans="2:65" s="12" customFormat="1" x14ac:dyDescent="0.3">
      <c r="B258" s="206"/>
      <c r="C258" s="207"/>
      <c r="D258" s="196" t="s">
        <v>169</v>
      </c>
      <c r="E258" s="208" t="s">
        <v>19</v>
      </c>
      <c r="F258" s="209" t="s">
        <v>1426</v>
      </c>
      <c r="G258" s="207"/>
      <c r="H258" s="210">
        <v>20.001999999999999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169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160</v>
      </c>
    </row>
    <row r="259" spans="2:65" s="13" customFormat="1" x14ac:dyDescent="0.3">
      <c r="B259" s="217"/>
      <c r="C259" s="218"/>
      <c r="D259" s="219" t="s">
        <v>169</v>
      </c>
      <c r="E259" s="220" t="s">
        <v>19</v>
      </c>
      <c r="F259" s="221" t="s">
        <v>182</v>
      </c>
      <c r="G259" s="218"/>
      <c r="H259" s="222">
        <v>20.001999999999999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169</v>
      </c>
      <c r="AU259" s="228" t="s">
        <v>81</v>
      </c>
      <c r="AV259" s="13" t="s">
        <v>167</v>
      </c>
      <c r="AW259" s="13" t="s">
        <v>35</v>
      </c>
      <c r="AX259" s="13" t="s">
        <v>78</v>
      </c>
      <c r="AY259" s="228" t="s">
        <v>160</v>
      </c>
    </row>
    <row r="260" spans="2:65" s="1" customFormat="1" ht="22.5" customHeight="1" x14ac:dyDescent="0.3">
      <c r="B260" s="35"/>
      <c r="C260" s="182" t="s">
        <v>520</v>
      </c>
      <c r="D260" s="182" t="s">
        <v>162</v>
      </c>
      <c r="E260" s="183" t="s">
        <v>608</v>
      </c>
      <c r="F260" s="184" t="s">
        <v>609</v>
      </c>
      <c r="G260" s="185" t="s">
        <v>248</v>
      </c>
      <c r="H260" s="186">
        <v>1563.31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1427</v>
      </c>
    </row>
    <row r="261" spans="2:65" s="11" customFormat="1" x14ac:dyDescent="0.3">
      <c r="B261" s="194"/>
      <c r="C261" s="195"/>
      <c r="D261" s="196" t="s">
        <v>169</v>
      </c>
      <c r="E261" s="197" t="s">
        <v>19</v>
      </c>
      <c r="F261" s="198" t="s">
        <v>352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x14ac:dyDescent="0.3">
      <c r="B262" s="206"/>
      <c r="C262" s="207"/>
      <c r="D262" s="196" t="s">
        <v>169</v>
      </c>
      <c r="E262" s="208" t="s">
        <v>19</v>
      </c>
      <c r="F262" s="209" t="s">
        <v>1332</v>
      </c>
      <c r="G262" s="207"/>
      <c r="H262" s="210">
        <v>1484.51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x14ac:dyDescent="0.3">
      <c r="B263" s="194"/>
      <c r="C263" s="195"/>
      <c r="D263" s="196" t="s">
        <v>169</v>
      </c>
      <c r="E263" s="197" t="s">
        <v>19</v>
      </c>
      <c r="F263" s="198" t="s">
        <v>420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x14ac:dyDescent="0.3">
      <c r="B264" s="206"/>
      <c r="C264" s="207"/>
      <c r="D264" s="196" t="s">
        <v>169</v>
      </c>
      <c r="E264" s="208" t="s">
        <v>19</v>
      </c>
      <c r="F264" s="209" t="s">
        <v>1428</v>
      </c>
      <c r="G264" s="207"/>
      <c r="H264" s="210">
        <v>78.8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3" customFormat="1" x14ac:dyDescent="0.3">
      <c r="B265" s="217"/>
      <c r="C265" s="218"/>
      <c r="D265" s="196" t="s">
        <v>169</v>
      </c>
      <c r="E265" s="240" t="s">
        <v>19</v>
      </c>
      <c r="F265" s="241" t="s">
        <v>182</v>
      </c>
      <c r="G265" s="218"/>
      <c r="H265" s="242">
        <v>1563.31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169</v>
      </c>
      <c r="AU265" s="228" t="s">
        <v>81</v>
      </c>
      <c r="AV265" s="13" t="s">
        <v>167</v>
      </c>
      <c r="AW265" s="13" t="s">
        <v>35</v>
      </c>
      <c r="AX265" s="13" t="s">
        <v>78</v>
      </c>
      <c r="AY265" s="228" t="s">
        <v>160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663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0.33985684180000003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160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525</v>
      </c>
      <c r="D267" s="182" t="s">
        <v>162</v>
      </c>
      <c r="E267" s="183" t="s">
        <v>665</v>
      </c>
      <c r="F267" s="184" t="s">
        <v>666</v>
      </c>
      <c r="G267" s="185" t="s">
        <v>212</v>
      </c>
      <c r="H267" s="186">
        <v>29.841000000000001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1429</v>
      </c>
    </row>
    <row r="268" spans="2:65" s="12" customFormat="1" x14ac:dyDescent="0.3">
      <c r="B268" s="206"/>
      <c r="C268" s="207"/>
      <c r="D268" s="196" t="s">
        <v>169</v>
      </c>
      <c r="E268" s="208" t="s">
        <v>19</v>
      </c>
      <c r="F268" s="209" t="s">
        <v>1373</v>
      </c>
      <c r="G268" s="207"/>
      <c r="H268" s="210">
        <v>36.292999999999999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1430</v>
      </c>
      <c r="G269" s="207"/>
      <c r="H269" s="210">
        <v>-6.452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3" customFormat="1" x14ac:dyDescent="0.3">
      <c r="B270" s="217"/>
      <c r="C270" s="218"/>
      <c r="D270" s="219" t="s">
        <v>169</v>
      </c>
      <c r="E270" s="220" t="s">
        <v>19</v>
      </c>
      <c r="F270" s="221" t="s">
        <v>182</v>
      </c>
      <c r="G270" s="218"/>
      <c r="H270" s="222">
        <v>29.841000000000001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169</v>
      </c>
      <c r="AU270" s="228" t="s">
        <v>81</v>
      </c>
      <c r="AV270" s="13" t="s">
        <v>167</v>
      </c>
      <c r="AW270" s="13" t="s">
        <v>35</v>
      </c>
      <c r="AX270" s="13" t="s">
        <v>78</v>
      </c>
      <c r="AY270" s="228" t="s">
        <v>160</v>
      </c>
    </row>
    <row r="271" spans="2:65" s="1" customFormat="1" ht="22.5" customHeight="1" x14ac:dyDescent="0.3">
      <c r="B271" s="35"/>
      <c r="C271" s="182" t="s">
        <v>531</v>
      </c>
      <c r="D271" s="182" t="s">
        <v>162</v>
      </c>
      <c r="E271" s="183" t="s">
        <v>670</v>
      </c>
      <c r="F271" s="184" t="s">
        <v>671</v>
      </c>
      <c r="G271" s="185" t="s">
        <v>248</v>
      </c>
      <c r="H271" s="186">
        <v>306.47000000000003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5.1162101800000005E-2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1431</v>
      </c>
    </row>
    <row r="272" spans="2:65" s="12" customFormat="1" x14ac:dyDescent="0.3">
      <c r="B272" s="206"/>
      <c r="C272" s="207"/>
      <c r="D272" s="196" t="s">
        <v>169</v>
      </c>
      <c r="E272" s="208" t="s">
        <v>19</v>
      </c>
      <c r="F272" s="209" t="s">
        <v>1432</v>
      </c>
      <c r="G272" s="207"/>
      <c r="H272" s="210">
        <v>306.47000000000003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306.47000000000003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537</v>
      </c>
      <c r="D274" s="247" t="s">
        <v>548</v>
      </c>
      <c r="E274" s="248" t="s">
        <v>675</v>
      </c>
      <c r="F274" s="249" t="s">
        <v>676</v>
      </c>
      <c r="G274" s="250" t="s">
        <v>248</v>
      </c>
      <c r="H274" s="251">
        <v>337.11700000000002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0.10113509999999999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1433</v>
      </c>
    </row>
    <row r="275" spans="2:65" s="12" customFormat="1" x14ac:dyDescent="0.3">
      <c r="B275" s="206"/>
      <c r="C275" s="207"/>
      <c r="D275" s="196" t="s">
        <v>169</v>
      </c>
      <c r="E275" s="208" t="s">
        <v>19</v>
      </c>
      <c r="F275" s="209" t="s">
        <v>1434</v>
      </c>
      <c r="G275" s="207"/>
      <c r="H275" s="210">
        <v>337.11700000000002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337.11700000000002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547</v>
      </c>
      <c r="D277" s="182" t="s">
        <v>162</v>
      </c>
      <c r="E277" s="183" t="s">
        <v>680</v>
      </c>
      <c r="F277" s="184" t="s">
        <v>681</v>
      </c>
      <c r="G277" s="185" t="s">
        <v>212</v>
      </c>
      <c r="H277" s="186">
        <v>6.452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1435</v>
      </c>
    </row>
    <row r="278" spans="2:65" s="12" customFormat="1" x14ac:dyDescent="0.3">
      <c r="B278" s="206"/>
      <c r="C278" s="207"/>
      <c r="D278" s="196" t="s">
        <v>169</v>
      </c>
      <c r="E278" s="208" t="s">
        <v>19</v>
      </c>
      <c r="F278" s="209" t="s">
        <v>1436</v>
      </c>
      <c r="G278" s="207"/>
      <c r="H278" s="210">
        <v>6.452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6.452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552</v>
      </c>
      <c r="D280" s="182" t="s">
        <v>162</v>
      </c>
      <c r="E280" s="183" t="s">
        <v>685</v>
      </c>
      <c r="F280" s="184" t="s">
        <v>686</v>
      </c>
      <c r="G280" s="185" t="s">
        <v>189</v>
      </c>
      <c r="H280" s="186">
        <v>161.30000000000001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1.1628000000000001E-3</v>
      </c>
      <c r="R280" s="191">
        <f>Q280*H280</f>
        <v>0.18755964000000003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1437</v>
      </c>
    </row>
    <row r="281" spans="2:65" s="12" customFormat="1" x14ac:dyDescent="0.3">
      <c r="B281" s="206"/>
      <c r="C281" s="207"/>
      <c r="D281" s="196" t="s">
        <v>169</v>
      </c>
      <c r="E281" s="208" t="s">
        <v>19</v>
      </c>
      <c r="F281" s="209" t="s">
        <v>1438</v>
      </c>
      <c r="G281" s="207"/>
      <c r="H281" s="210">
        <v>161.30000000000001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65" s="13" customFormat="1" x14ac:dyDescent="0.3">
      <c r="B282" s="217"/>
      <c r="C282" s="218"/>
      <c r="D282" s="196" t="s">
        <v>169</v>
      </c>
      <c r="E282" s="240" t="s">
        <v>19</v>
      </c>
      <c r="F282" s="241" t="s">
        <v>182</v>
      </c>
      <c r="G282" s="218"/>
      <c r="H282" s="242">
        <v>161.30000000000001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169</v>
      </c>
      <c r="AU282" s="228" t="s">
        <v>81</v>
      </c>
      <c r="AV282" s="13" t="s">
        <v>167</v>
      </c>
      <c r="AW282" s="13" t="s">
        <v>35</v>
      </c>
      <c r="AX282" s="13" t="s">
        <v>78</v>
      </c>
      <c r="AY282" s="228" t="s">
        <v>160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186</v>
      </c>
      <c r="F283" s="180" t="s">
        <v>1439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SUM(P284:P293)</f>
        <v>0</v>
      </c>
      <c r="Q283" s="173"/>
      <c r="R283" s="174">
        <f>SUM(R284:R293)</f>
        <v>4.6759199999999996</v>
      </c>
      <c r="S283" s="173"/>
      <c r="T283" s="175">
        <f>SUM(T284:T293)</f>
        <v>0</v>
      </c>
      <c r="AR283" s="176" t="s">
        <v>78</v>
      </c>
      <c r="AT283" s="177" t="s">
        <v>70</v>
      </c>
      <c r="AU283" s="177" t="s">
        <v>78</v>
      </c>
      <c r="AY283" s="176" t="s">
        <v>160</v>
      </c>
      <c r="BK283" s="178">
        <f>SUM(BK284:BK293)</f>
        <v>0</v>
      </c>
    </row>
    <row r="284" spans="2:65" s="1" customFormat="1" ht="31.5" customHeight="1" x14ac:dyDescent="0.3">
      <c r="B284" s="35"/>
      <c r="C284" s="182" t="s">
        <v>562</v>
      </c>
      <c r="D284" s="182" t="s">
        <v>162</v>
      </c>
      <c r="E284" s="183" t="s">
        <v>1440</v>
      </c>
      <c r="F284" s="184" t="s">
        <v>1441</v>
      </c>
      <c r="G284" s="185" t="s">
        <v>165</v>
      </c>
      <c r="H284" s="186">
        <v>12</v>
      </c>
      <c r="I284" s="187"/>
      <c r="J284" s="188">
        <f>ROUND(I284*H284,2)</f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6.7019999999999996E-2</v>
      </c>
      <c r="R284" s="191">
        <f>Q284*H284</f>
        <v>0.80423999999999995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1442</v>
      </c>
    </row>
    <row r="285" spans="2:65" s="11" customFormat="1" x14ac:dyDescent="0.3">
      <c r="B285" s="194"/>
      <c r="C285" s="195"/>
      <c r="D285" s="196" t="s">
        <v>169</v>
      </c>
      <c r="E285" s="197" t="s">
        <v>19</v>
      </c>
      <c r="F285" s="198" t="s">
        <v>1443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x14ac:dyDescent="0.3">
      <c r="B286" s="206"/>
      <c r="C286" s="207"/>
      <c r="D286" s="196" t="s">
        <v>169</v>
      </c>
      <c r="E286" s="208" t="s">
        <v>19</v>
      </c>
      <c r="F286" s="209" t="s">
        <v>1444</v>
      </c>
      <c r="G286" s="207"/>
      <c r="H286" s="210">
        <v>12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3" customFormat="1" x14ac:dyDescent="0.3">
      <c r="B287" s="217"/>
      <c r="C287" s="218"/>
      <c r="D287" s="219" t="s">
        <v>169</v>
      </c>
      <c r="E287" s="220" t="s">
        <v>19</v>
      </c>
      <c r="F287" s="221" t="s">
        <v>182</v>
      </c>
      <c r="G287" s="218"/>
      <c r="H287" s="222">
        <v>12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169</v>
      </c>
      <c r="AU287" s="228" t="s">
        <v>81</v>
      </c>
      <c r="AV287" s="13" t="s">
        <v>167</v>
      </c>
      <c r="AW287" s="13" t="s">
        <v>35</v>
      </c>
      <c r="AX287" s="13" t="s">
        <v>78</v>
      </c>
      <c r="AY287" s="228" t="s">
        <v>160</v>
      </c>
    </row>
    <row r="288" spans="2:65" s="1" customFormat="1" ht="22.5" customHeight="1" x14ac:dyDescent="0.3">
      <c r="B288" s="35"/>
      <c r="C288" s="247" t="s">
        <v>567</v>
      </c>
      <c r="D288" s="247" t="s">
        <v>548</v>
      </c>
      <c r="E288" s="248" t="s">
        <v>1445</v>
      </c>
      <c r="F288" s="249" t="s">
        <v>1446</v>
      </c>
      <c r="G288" s="250" t="s">
        <v>165</v>
      </c>
      <c r="H288" s="251">
        <v>12.12</v>
      </c>
      <c r="I288" s="252"/>
      <c r="J288" s="253">
        <f>ROUND(I288*H288,2)</f>
        <v>0</v>
      </c>
      <c r="K288" s="249" t="s">
        <v>19</v>
      </c>
      <c r="L288" s="254"/>
      <c r="M288" s="255" t="s">
        <v>19</v>
      </c>
      <c r="N288" s="256" t="s">
        <v>42</v>
      </c>
      <c r="O288" s="36"/>
      <c r="P288" s="191">
        <f>O288*H288</f>
        <v>0</v>
      </c>
      <c r="Q288" s="191">
        <v>1.2E-2</v>
      </c>
      <c r="R288" s="191">
        <f>Q288*H288</f>
        <v>0.14543999999999999</v>
      </c>
      <c r="S288" s="191">
        <v>0</v>
      </c>
      <c r="T288" s="192">
        <f>S288*H288</f>
        <v>0</v>
      </c>
      <c r="AR288" s="18" t="s">
        <v>235</v>
      </c>
      <c r="AT288" s="18" t="s">
        <v>548</v>
      </c>
      <c r="AU288" s="18" t="s">
        <v>81</v>
      </c>
      <c r="AY288" s="18" t="s">
        <v>160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167</v>
      </c>
      <c r="BM288" s="18" t="s">
        <v>1447</v>
      </c>
    </row>
    <row r="289" spans="2:65" s="1" customFormat="1" ht="31.5" customHeight="1" x14ac:dyDescent="0.3">
      <c r="B289" s="35"/>
      <c r="C289" s="182" t="s">
        <v>571</v>
      </c>
      <c r="D289" s="182" t="s">
        <v>162</v>
      </c>
      <c r="E289" s="183" t="s">
        <v>1448</v>
      </c>
      <c r="F289" s="184" t="s">
        <v>1449</v>
      </c>
      <c r="G289" s="185" t="s">
        <v>189</v>
      </c>
      <c r="H289" s="186">
        <v>10</v>
      </c>
      <c r="I289" s="187"/>
      <c r="J289" s="188">
        <f>ROUND(I289*H289,2)</f>
        <v>0</v>
      </c>
      <c r="K289" s="184" t="s">
        <v>19</v>
      </c>
      <c r="L289" s="55"/>
      <c r="M289" s="189" t="s">
        <v>19</v>
      </c>
      <c r="N289" s="190" t="s">
        <v>42</v>
      </c>
      <c r="O289" s="36"/>
      <c r="P289" s="191">
        <f>O289*H289</f>
        <v>0</v>
      </c>
      <c r="Q289" s="191">
        <v>0.26233200000000001</v>
      </c>
      <c r="R289" s="191">
        <f>Q289*H289</f>
        <v>2.6233200000000001</v>
      </c>
      <c r="S289" s="191">
        <v>0</v>
      </c>
      <c r="T289" s="192">
        <f>S289*H289</f>
        <v>0</v>
      </c>
      <c r="AR289" s="18" t="s">
        <v>167</v>
      </c>
      <c r="AT289" s="18" t="s">
        <v>162</v>
      </c>
      <c r="AU289" s="18" t="s">
        <v>81</v>
      </c>
      <c r="AY289" s="18" t="s">
        <v>160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78</v>
      </c>
      <c r="BK289" s="193">
        <f>ROUND(I289*H289,2)</f>
        <v>0</v>
      </c>
      <c r="BL289" s="18" t="s">
        <v>167</v>
      </c>
      <c r="BM289" s="18" t="s">
        <v>1450</v>
      </c>
    </row>
    <row r="290" spans="2:65" s="11" customFormat="1" ht="27" x14ac:dyDescent="0.3">
      <c r="B290" s="194"/>
      <c r="C290" s="195"/>
      <c r="D290" s="196" t="s">
        <v>169</v>
      </c>
      <c r="E290" s="197" t="s">
        <v>19</v>
      </c>
      <c r="F290" s="198" t="s">
        <v>1451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169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1452</v>
      </c>
      <c r="G291" s="207"/>
      <c r="H291" s="210">
        <v>10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10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247" t="s">
        <v>575</v>
      </c>
      <c r="D293" s="247" t="s">
        <v>548</v>
      </c>
      <c r="E293" s="248" t="s">
        <v>1445</v>
      </c>
      <c r="F293" s="249" t="s">
        <v>1446</v>
      </c>
      <c r="G293" s="250" t="s">
        <v>165</v>
      </c>
      <c r="H293" s="251">
        <v>91.91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1.2E-2</v>
      </c>
      <c r="R293" s="191">
        <f>Q293*H293</f>
        <v>1.1029199999999999</v>
      </c>
      <c r="S293" s="191">
        <v>0</v>
      </c>
      <c r="T293" s="192">
        <f>S293*H293</f>
        <v>0</v>
      </c>
      <c r="AR293" s="18" t="s">
        <v>235</v>
      </c>
      <c r="AT293" s="18" t="s">
        <v>548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1453</v>
      </c>
    </row>
    <row r="294" spans="2:65" s="10" customFormat="1" ht="29.85" customHeight="1" x14ac:dyDescent="0.3">
      <c r="B294" s="165"/>
      <c r="C294" s="166"/>
      <c r="D294" s="179" t="s">
        <v>70</v>
      </c>
      <c r="E294" s="180" t="s">
        <v>167</v>
      </c>
      <c r="F294" s="180" t="s">
        <v>689</v>
      </c>
      <c r="G294" s="166"/>
      <c r="H294" s="166"/>
      <c r="I294" s="169"/>
      <c r="J294" s="181">
        <f>BK294</f>
        <v>0</v>
      </c>
      <c r="K294" s="166"/>
      <c r="L294" s="171"/>
      <c r="M294" s="172"/>
      <c r="N294" s="173"/>
      <c r="O294" s="173"/>
      <c r="P294" s="174">
        <f>SUM(P295:P305)</f>
        <v>0</v>
      </c>
      <c r="Q294" s="173"/>
      <c r="R294" s="174">
        <f>SUM(R295:R305)</f>
        <v>0</v>
      </c>
      <c r="S294" s="173"/>
      <c r="T294" s="175">
        <f>SUM(T295:T305)</f>
        <v>0</v>
      </c>
      <c r="AR294" s="176" t="s">
        <v>78</v>
      </c>
      <c r="AT294" s="177" t="s">
        <v>70</v>
      </c>
      <c r="AU294" s="177" t="s">
        <v>78</v>
      </c>
      <c r="AY294" s="176" t="s">
        <v>160</v>
      </c>
      <c r="BK294" s="178">
        <f>SUM(BK295:BK305)</f>
        <v>0</v>
      </c>
    </row>
    <row r="295" spans="2:65" s="1" customFormat="1" ht="22.5" customHeight="1" x14ac:dyDescent="0.3">
      <c r="B295" s="35"/>
      <c r="C295" s="182" t="s">
        <v>580</v>
      </c>
      <c r="D295" s="182" t="s">
        <v>162</v>
      </c>
      <c r="E295" s="183" t="s">
        <v>691</v>
      </c>
      <c r="F295" s="184" t="s">
        <v>692</v>
      </c>
      <c r="G295" s="185" t="s">
        <v>212</v>
      </c>
      <c r="H295" s="186">
        <v>2.9289999999999998</v>
      </c>
      <c r="I295" s="187"/>
      <c r="J295" s="188">
        <f>ROUND(I295*H295,2)</f>
        <v>0</v>
      </c>
      <c r="K295" s="184" t="s">
        <v>166</v>
      </c>
      <c r="L295" s="55"/>
      <c r="M295" s="189" t="s">
        <v>19</v>
      </c>
      <c r="N295" s="190" t="s">
        <v>42</v>
      </c>
      <c r="O295" s="3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8" t="s">
        <v>167</v>
      </c>
      <c r="AT295" s="18" t="s">
        <v>162</v>
      </c>
      <c r="AU295" s="18" t="s">
        <v>81</v>
      </c>
      <c r="AY295" s="18" t="s">
        <v>160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78</v>
      </c>
      <c r="BK295" s="193">
        <f>ROUND(I295*H295,2)</f>
        <v>0</v>
      </c>
      <c r="BL295" s="18" t="s">
        <v>167</v>
      </c>
      <c r="BM295" s="18" t="s">
        <v>1454</v>
      </c>
    </row>
    <row r="296" spans="2:65" s="11" customFormat="1" x14ac:dyDescent="0.3">
      <c r="B296" s="194"/>
      <c r="C296" s="195"/>
      <c r="D296" s="196" t="s">
        <v>169</v>
      </c>
      <c r="E296" s="197" t="s">
        <v>19</v>
      </c>
      <c r="F296" s="198" t="s">
        <v>1376</v>
      </c>
      <c r="G296" s="195"/>
      <c r="H296" s="199" t="s">
        <v>19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169</v>
      </c>
      <c r="AU296" s="205" t="s">
        <v>81</v>
      </c>
      <c r="AV296" s="11" t="s">
        <v>78</v>
      </c>
      <c r="AW296" s="11" t="s">
        <v>35</v>
      </c>
      <c r="AX296" s="11" t="s">
        <v>71</v>
      </c>
      <c r="AY296" s="205" t="s">
        <v>160</v>
      </c>
    </row>
    <row r="297" spans="2:65" s="12" customFormat="1" x14ac:dyDescent="0.3">
      <c r="B297" s="206"/>
      <c r="C297" s="207"/>
      <c r="D297" s="196" t="s">
        <v>169</v>
      </c>
      <c r="E297" s="208" t="s">
        <v>19</v>
      </c>
      <c r="F297" s="209" t="s">
        <v>1455</v>
      </c>
      <c r="G297" s="207"/>
      <c r="H297" s="210">
        <v>0.54800000000000004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x14ac:dyDescent="0.3">
      <c r="B298" s="206"/>
      <c r="C298" s="207"/>
      <c r="D298" s="196" t="s">
        <v>169</v>
      </c>
      <c r="E298" s="208" t="s">
        <v>19</v>
      </c>
      <c r="F298" s="209" t="s">
        <v>1456</v>
      </c>
      <c r="G298" s="207"/>
      <c r="H298" s="210">
        <v>0.20200000000000001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2" customFormat="1" x14ac:dyDescent="0.3">
      <c r="B299" s="206"/>
      <c r="C299" s="207"/>
      <c r="D299" s="196" t="s">
        <v>169</v>
      </c>
      <c r="E299" s="208" t="s">
        <v>19</v>
      </c>
      <c r="F299" s="209" t="s">
        <v>1457</v>
      </c>
      <c r="G299" s="207"/>
      <c r="H299" s="210">
        <v>0.31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x14ac:dyDescent="0.3">
      <c r="B300" s="206"/>
      <c r="C300" s="207"/>
      <c r="D300" s="196" t="s">
        <v>169</v>
      </c>
      <c r="E300" s="208" t="s">
        <v>19</v>
      </c>
      <c r="F300" s="209" t="s">
        <v>1458</v>
      </c>
      <c r="G300" s="207"/>
      <c r="H300" s="210">
        <v>0.41799999999999998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1459</v>
      </c>
      <c r="G301" s="207"/>
      <c r="H301" s="210">
        <v>0.316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x14ac:dyDescent="0.3">
      <c r="B302" s="206"/>
      <c r="C302" s="207"/>
      <c r="D302" s="196" t="s">
        <v>169</v>
      </c>
      <c r="E302" s="208" t="s">
        <v>19</v>
      </c>
      <c r="F302" s="209" t="s">
        <v>1460</v>
      </c>
      <c r="G302" s="207"/>
      <c r="H302" s="210">
        <v>0.28299999999999997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2" customFormat="1" x14ac:dyDescent="0.3">
      <c r="B303" s="206"/>
      <c r="C303" s="207"/>
      <c r="D303" s="196" t="s">
        <v>169</v>
      </c>
      <c r="E303" s="208" t="s">
        <v>19</v>
      </c>
      <c r="F303" s="209" t="s">
        <v>1461</v>
      </c>
      <c r="G303" s="207"/>
      <c r="H303" s="210">
        <v>0.438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2" customFormat="1" x14ac:dyDescent="0.3">
      <c r="B304" s="206"/>
      <c r="C304" s="207"/>
      <c r="D304" s="196" t="s">
        <v>169</v>
      </c>
      <c r="E304" s="208" t="s">
        <v>19</v>
      </c>
      <c r="F304" s="209" t="s">
        <v>1462</v>
      </c>
      <c r="G304" s="207"/>
      <c r="H304" s="210">
        <v>0.41399999999999998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3" customFormat="1" x14ac:dyDescent="0.3">
      <c r="B305" s="217"/>
      <c r="C305" s="218"/>
      <c r="D305" s="196" t="s">
        <v>169</v>
      </c>
      <c r="E305" s="240" t="s">
        <v>19</v>
      </c>
      <c r="F305" s="241" t="s">
        <v>182</v>
      </c>
      <c r="G305" s="218"/>
      <c r="H305" s="242">
        <v>2.9289999999999998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169</v>
      </c>
      <c r="AU305" s="228" t="s">
        <v>81</v>
      </c>
      <c r="AV305" s="13" t="s">
        <v>167</v>
      </c>
      <c r="AW305" s="13" t="s">
        <v>35</v>
      </c>
      <c r="AX305" s="13" t="s">
        <v>78</v>
      </c>
      <c r="AY305" s="228" t="s">
        <v>160</v>
      </c>
    </row>
    <row r="306" spans="2:65" s="10" customFormat="1" ht="29.85" customHeight="1" x14ac:dyDescent="0.3">
      <c r="B306" s="165"/>
      <c r="C306" s="166"/>
      <c r="D306" s="179" t="s">
        <v>70</v>
      </c>
      <c r="E306" s="180" t="s">
        <v>201</v>
      </c>
      <c r="F306" s="180" t="s">
        <v>699</v>
      </c>
      <c r="G306" s="166"/>
      <c r="H306" s="166"/>
      <c r="I306" s="169"/>
      <c r="J306" s="181">
        <f>BK306</f>
        <v>0</v>
      </c>
      <c r="K306" s="166"/>
      <c r="L306" s="171"/>
      <c r="M306" s="172"/>
      <c r="N306" s="173"/>
      <c r="O306" s="173"/>
      <c r="P306" s="174">
        <f>SUM(P307:P381)</f>
        <v>0</v>
      </c>
      <c r="Q306" s="173"/>
      <c r="R306" s="174">
        <f>SUM(R307:R381)</f>
        <v>40.132506849999999</v>
      </c>
      <c r="S306" s="173"/>
      <c r="T306" s="175">
        <f>SUM(T307:T381)</f>
        <v>0</v>
      </c>
      <c r="AR306" s="176" t="s">
        <v>78</v>
      </c>
      <c r="AT306" s="177" t="s">
        <v>70</v>
      </c>
      <c r="AU306" s="177" t="s">
        <v>78</v>
      </c>
      <c r="AY306" s="176" t="s">
        <v>160</v>
      </c>
      <c r="BK306" s="178">
        <f>SUM(BK307:BK381)</f>
        <v>0</v>
      </c>
    </row>
    <row r="307" spans="2:65" s="1" customFormat="1" ht="22.5" customHeight="1" x14ac:dyDescent="0.3">
      <c r="B307" s="35"/>
      <c r="C307" s="182" t="s">
        <v>585</v>
      </c>
      <c r="D307" s="182" t="s">
        <v>162</v>
      </c>
      <c r="E307" s="183" t="s">
        <v>722</v>
      </c>
      <c r="F307" s="184" t="s">
        <v>723</v>
      </c>
      <c r="G307" s="185" t="s">
        <v>248</v>
      </c>
      <c r="H307" s="186">
        <v>1563.31</v>
      </c>
      <c r="I307" s="187"/>
      <c r="J307" s="188">
        <f>ROUND(I307*H307,2)</f>
        <v>0</v>
      </c>
      <c r="K307" s="184" t="s">
        <v>166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167</v>
      </c>
      <c r="AT307" s="18" t="s">
        <v>162</v>
      </c>
      <c r="AU307" s="18" t="s">
        <v>81</v>
      </c>
      <c r="AY307" s="18" t="s">
        <v>160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167</v>
      </c>
      <c r="BM307" s="18" t="s">
        <v>1463</v>
      </c>
    </row>
    <row r="308" spans="2:65" s="11" customFormat="1" x14ac:dyDescent="0.3">
      <c r="B308" s="194"/>
      <c r="C308" s="195"/>
      <c r="D308" s="196" t="s">
        <v>169</v>
      </c>
      <c r="E308" s="197" t="s">
        <v>19</v>
      </c>
      <c r="F308" s="198" t="s">
        <v>352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x14ac:dyDescent="0.3">
      <c r="B309" s="206"/>
      <c r="C309" s="207"/>
      <c r="D309" s="196" t="s">
        <v>169</v>
      </c>
      <c r="E309" s="208" t="s">
        <v>19</v>
      </c>
      <c r="F309" s="209" t="s">
        <v>1332</v>
      </c>
      <c r="G309" s="207"/>
      <c r="H309" s="210">
        <v>1484.51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1" customFormat="1" x14ac:dyDescent="0.3">
      <c r="B310" s="194"/>
      <c r="C310" s="195"/>
      <c r="D310" s="196" t="s">
        <v>169</v>
      </c>
      <c r="E310" s="197" t="s">
        <v>19</v>
      </c>
      <c r="F310" s="198" t="s">
        <v>420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1464</v>
      </c>
      <c r="G311" s="207"/>
      <c r="H311" s="210">
        <v>78.8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3" customFormat="1" x14ac:dyDescent="0.3">
      <c r="B312" s="217"/>
      <c r="C312" s="218"/>
      <c r="D312" s="219" t="s">
        <v>169</v>
      </c>
      <c r="E312" s="220" t="s">
        <v>19</v>
      </c>
      <c r="F312" s="221" t="s">
        <v>182</v>
      </c>
      <c r="G312" s="218"/>
      <c r="H312" s="222">
        <v>1563.31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169</v>
      </c>
      <c r="AU312" s="228" t="s">
        <v>81</v>
      </c>
      <c r="AV312" s="13" t="s">
        <v>167</v>
      </c>
      <c r="AW312" s="13" t="s">
        <v>35</v>
      </c>
      <c r="AX312" s="13" t="s">
        <v>78</v>
      </c>
      <c r="AY312" s="228" t="s">
        <v>160</v>
      </c>
    </row>
    <row r="313" spans="2:65" s="1" customFormat="1" ht="22.5" customHeight="1" x14ac:dyDescent="0.3">
      <c r="B313" s="35"/>
      <c r="C313" s="182" t="s">
        <v>590</v>
      </c>
      <c r="D313" s="182" t="s">
        <v>162</v>
      </c>
      <c r="E313" s="183" t="s">
        <v>728</v>
      </c>
      <c r="F313" s="184" t="s">
        <v>729</v>
      </c>
      <c r="G313" s="185" t="s">
        <v>248</v>
      </c>
      <c r="H313" s="186">
        <v>1393.36</v>
      </c>
      <c r="I313" s="187"/>
      <c r="J313" s="188">
        <f>ROUND(I313*H313,2)</f>
        <v>0</v>
      </c>
      <c r="K313" s="184" t="s">
        <v>166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167</v>
      </c>
      <c r="AT313" s="18" t="s">
        <v>162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1465</v>
      </c>
    </row>
    <row r="314" spans="2:65" s="11" customFormat="1" x14ac:dyDescent="0.3">
      <c r="B314" s="194"/>
      <c r="C314" s="195"/>
      <c r="D314" s="196" t="s">
        <v>169</v>
      </c>
      <c r="E314" s="197" t="s">
        <v>19</v>
      </c>
      <c r="F314" s="198" t="s">
        <v>352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169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1332</v>
      </c>
      <c r="G315" s="207"/>
      <c r="H315" s="210">
        <v>1484.51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1" customFormat="1" x14ac:dyDescent="0.3">
      <c r="B316" s="194"/>
      <c r="C316" s="195"/>
      <c r="D316" s="196" t="s">
        <v>169</v>
      </c>
      <c r="E316" s="197" t="s">
        <v>19</v>
      </c>
      <c r="F316" s="198" t="s">
        <v>731</v>
      </c>
      <c r="G316" s="195"/>
      <c r="H316" s="199" t="s">
        <v>19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169</v>
      </c>
      <c r="AU316" s="205" t="s">
        <v>81</v>
      </c>
      <c r="AV316" s="11" t="s">
        <v>78</v>
      </c>
      <c r="AW316" s="11" t="s">
        <v>35</v>
      </c>
      <c r="AX316" s="11" t="s">
        <v>71</v>
      </c>
      <c r="AY316" s="205" t="s">
        <v>160</v>
      </c>
    </row>
    <row r="317" spans="2:65" s="12" customFormat="1" x14ac:dyDescent="0.3">
      <c r="B317" s="206"/>
      <c r="C317" s="207"/>
      <c r="D317" s="196" t="s">
        <v>169</v>
      </c>
      <c r="E317" s="208" t="s">
        <v>19</v>
      </c>
      <c r="F317" s="209" t="s">
        <v>1466</v>
      </c>
      <c r="G317" s="207"/>
      <c r="H317" s="210">
        <v>-80.650000000000006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1" customFormat="1" x14ac:dyDescent="0.3">
      <c r="B318" s="194"/>
      <c r="C318" s="195"/>
      <c r="D318" s="196" t="s">
        <v>169</v>
      </c>
      <c r="E318" s="197" t="s">
        <v>19</v>
      </c>
      <c r="F318" s="198" t="s">
        <v>356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1467</v>
      </c>
      <c r="G319" s="207"/>
      <c r="H319" s="210">
        <v>-10.5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1393.36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22.5" customHeight="1" x14ac:dyDescent="0.3">
      <c r="B321" s="35"/>
      <c r="C321" s="182" t="s">
        <v>594</v>
      </c>
      <c r="D321" s="182" t="s">
        <v>162</v>
      </c>
      <c r="E321" s="183" t="s">
        <v>739</v>
      </c>
      <c r="F321" s="184" t="s">
        <v>740</v>
      </c>
      <c r="G321" s="185" t="s">
        <v>248</v>
      </c>
      <c r="H321" s="186">
        <v>1563.31</v>
      </c>
      <c r="I321" s="187"/>
      <c r="J321" s="188">
        <f>ROUND(I321*H321,2)</f>
        <v>0</v>
      </c>
      <c r="K321" s="184" t="s">
        <v>166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1468</v>
      </c>
    </row>
    <row r="322" spans="2:65" s="11" customFormat="1" x14ac:dyDescent="0.3">
      <c r="B322" s="194"/>
      <c r="C322" s="195"/>
      <c r="D322" s="196" t="s">
        <v>169</v>
      </c>
      <c r="E322" s="197" t="s">
        <v>19</v>
      </c>
      <c r="F322" s="198" t="s">
        <v>352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x14ac:dyDescent="0.3">
      <c r="B323" s="206"/>
      <c r="C323" s="207"/>
      <c r="D323" s="196" t="s">
        <v>169</v>
      </c>
      <c r="E323" s="208" t="s">
        <v>19</v>
      </c>
      <c r="F323" s="209" t="s">
        <v>1332</v>
      </c>
      <c r="G323" s="207"/>
      <c r="H323" s="210">
        <v>1484.51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x14ac:dyDescent="0.3">
      <c r="B324" s="194"/>
      <c r="C324" s="195"/>
      <c r="D324" s="196" t="s">
        <v>169</v>
      </c>
      <c r="E324" s="197" t="s">
        <v>19</v>
      </c>
      <c r="F324" s="198" t="s">
        <v>420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x14ac:dyDescent="0.3">
      <c r="B325" s="206"/>
      <c r="C325" s="207"/>
      <c r="D325" s="196" t="s">
        <v>169</v>
      </c>
      <c r="E325" s="208" t="s">
        <v>19</v>
      </c>
      <c r="F325" s="209" t="s">
        <v>1464</v>
      </c>
      <c r="G325" s="207"/>
      <c r="H325" s="210">
        <v>78.8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1563.31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600</v>
      </c>
      <c r="D327" s="182" t="s">
        <v>162</v>
      </c>
      <c r="E327" s="183" t="s">
        <v>743</v>
      </c>
      <c r="F327" s="184" t="s">
        <v>744</v>
      </c>
      <c r="G327" s="185" t="s">
        <v>248</v>
      </c>
      <c r="H327" s="186">
        <v>1484.51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1469</v>
      </c>
    </row>
    <row r="328" spans="2:65" s="11" customFormat="1" x14ac:dyDescent="0.3">
      <c r="B328" s="194"/>
      <c r="C328" s="195"/>
      <c r="D328" s="196" t="s">
        <v>169</v>
      </c>
      <c r="E328" s="197" t="s">
        <v>19</v>
      </c>
      <c r="F328" s="198" t="s">
        <v>352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x14ac:dyDescent="0.3">
      <c r="B329" s="206"/>
      <c r="C329" s="207"/>
      <c r="D329" s="196" t="s">
        <v>169</v>
      </c>
      <c r="E329" s="208" t="s">
        <v>19</v>
      </c>
      <c r="F329" s="209" t="s">
        <v>1332</v>
      </c>
      <c r="G329" s="207"/>
      <c r="H329" s="210">
        <v>1484.51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3" customFormat="1" x14ac:dyDescent="0.3">
      <c r="B330" s="217"/>
      <c r="C330" s="218"/>
      <c r="D330" s="219" t="s">
        <v>169</v>
      </c>
      <c r="E330" s="220" t="s">
        <v>19</v>
      </c>
      <c r="F330" s="221" t="s">
        <v>182</v>
      </c>
      <c r="G330" s="218"/>
      <c r="H330" s="222">
        <v>1484.51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169</v>
      </c>
      <c r="AU330" s="228" t="s">
        <v>81</v>
      </c>
      <c r="AV330" s="13" t="s">
        <v>167</v>
      </c>
      <c r="AW330" s="13" t="s">
        <v>35</v>
      </c>
      <c r="AX330" s="13" t="s">
        <v>78</v>
      </c>
      <c r="AY330" s="228" t="s">
        <v>160</v>
      </c>
    </row>
    <row r="331" spans="2:65" s="1" customFormat="1" ht="31.5" customHeight="1" x14ac:dyDescent="0.3">
      <c r="B331" s="35"/>
      <c r="C331" s="182" t="s">
        <v>604</v>
      </c>
      <c r="D331" s="182" t="s">
        <v>162</v>
      </c>
      <c r="E331" s="183" t="s">
        <v>751</v>
      </c>
      <c r="F331" s="184" t="s">
        <v>752</v>
      </c>
      <c r="G331" s="185" t="s">
        <v>248</v>
      </c>
      <c r="H331" s="186">
        <v>137.27500000000001</v>
      </c>
      <c r="I331" s="187"/>
      <c r="J331" s="188">
        <f>ROUND(I331*H331,2)</f>
        <v>0</v>
      </c>
      <c r="K331" s="184" t="s">
        <v>166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0.17726</v>
      </c>
      <c r="R331" s="191">
        <f>Q331*H331</f>
        <v>24.3333665</v>
      </c>
      <c r="S331" s="191">
        <v>0</v>
      </c>
      <c r="T331" s="192">
        <f>S331*H331</f>
        <v>0</v>
      </c>
      <c r="AR331" s="18" t="s">
        <v>167</v>
      </c>
      <c r="AT331" s="18" t="s">
        <v>162</v>
      </c>
      <c r="AU331" s="18" t="s">
        <v>81</v>
      </c>
      <c r="AY331" s="18" t="s">
        <v>160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167</v>
      </c>
      <c r="BM331" s="18" t="s">
        <v>1470</v>
      </c>
    </row>
    <row r="332" spans="2:65" s="11" customFormat="1" x14ac:dyDescent="0.3">
      <c r="B332" s="194"/>
      <c r="C332" s="195"/>
      <c r="D332" s="196" t="s">
        <v>169</v>
      </c>
      <c r="E332" s="197" t="s">
        <v>19</v>
      </c>
      <c r="F332" s="198" t="s">
        <v>1323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2" customFormat="1" x14ac:dyDescent="0.3">
      <c r="B333" s="206"/>
      <c r="C333" s="207"/>
      <c r="D333" s="196" t="s">
        <v>169</v>
      </c>
      <c r="E333" s="208" t="s">
        <v>19</v>
      </c>
      <c r="F333" s="209" t="s">
        <v>1324</v>
      </c>
      <c r="G333" s="207"/>
      <c r="H333" s="210">
        <v>11.3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2" customFormat="1" x14ac:dyDescent="0.3">
      <c r="B334" s="206"/>
      <c r="C334" s="207"/>
      <c r="D334" s="196" t="s">
        <v>169</v>
      </c>
      <c r="E334" s="208" t="s">
        <v>19</v>
      </c>
      <c r="F334" s="209" t="s">
        <v>1325</v>
      </c>
      <c r="G334" s="207"/>
      <c r="H334" s="210">
        <v>60.5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1326</v>
      </c>
      <c r="G335" s="207"/>
      <c r="H335" s="210">
        <v>18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4" customFormat="1" x14ac:dyDescent="0.3">
      <c r="B336" s="229"/>
      <c r="C336" s="230"/>
      <c r="D336" s="196" t="s">
        <v>169</v>
      </c>
      <c r="E336" s="231" t="s">
        <v>19</v>
      </c>
      <c r="F336" s="232" t="s">
        <v>234</v>
      </c>
      <c r="G336" s="230"/>
      <c r="H336" s="233">
        <v>89.8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169</v>
      </c>
      <c r="AU336" s="239" t="s">
        <v>81</v>
      </c>
      <c r="AV336" s="14" t="s">
        <v>186</v>
      </c>
      <c r="AW336" s="14" t="s">
        <v>35</v>
      </c>
      <c r="AX336" s="14" t="s">
        <v>71</v>
      </c>
      <c r="AY336" s="239" t="s">
        <v>160</v>
      </c>
    </row>
    <row r="337" spans="2:65" s="11" customFormat="1" x14ac:dyDescent="0.3">
      <c r="B337" s="194"/>
      <c r="C337" s="195"/>
      <c r="D337" s="196" t="s">
        <v>169</v>
      </c>
      <c r="E337" s="197" t="s">
        <v>19</v>
      </c>
      <c r="F337" s="198" t="s">
        <v>1327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x14ac:dyDescent="0.3">
      <c r="B338" s="206"/>
      <c r="C338" s="207"/>
      <c r="D338" s="196" t="s">
        <v>169</v>
      </c>
      <c r="E338" s="208" t="s">
        <v>19</v>
      </c>
      <c r="F338" s="209" t="s">
        <v>1328</v>
      </c>
      <c r="G338" s="207"/>
      <c r="H338" s="210">
        <v>31.55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2" customFormat="1" x14ac:dyDescent="0.3">
      <c r="B339" s="206"/>
      <c r="C339" s="207"/>
      <c r="D339" s="196" t="s">
        <v>169</v>
      </c>
      <c r="E339" s="208" t="s">
        <v>19</v>
      </c>
      <c r="F339" s="209" t="s">
        <v>1329</v>
      </c>
      <c r="G339" s="207"/>
      <c r="H339" s="210">
        <v>8.9250000000000007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2" customFormat="1" x14ac:dyDescent="0.3">
      <c r="B340" s="206"/>
      <c r="C340" s="207"/>
      <c r="D340" s="196" t="s">
        <v>169</v>
      </c>
      <c r="E340" s="208" t="s">
        <v>19</v>
      </c>
      <c r="F340" s="209" t="s">
        <v>1330</v>
      </c>
      <c r="G340" s="207"/>
      <c r="H340" s="210">
        <v>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4" customFormat="1" x14ac:dyDescent="0.3">
      <c r="B341" s="229"/>
      <c r="C341" s="230"/>
      <c r="D341" s="196" t="s">
        <v>169</v>
      </c>
      <c r="E341" s="231" t="s">
        <v>19</v>
      </c>
      <c r="F341" s="232" t="s">
        <v>234</v>
      </c>
      <c r="G341" s="230"/>
      <c r="H341" s="233">
        <v>47.475000000000001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169</v>
      </c>
      <c r="AU341" s="239" t="s">
        <v>81</v>
      </c>
      <c r="AV341" s="14" t="s">
        <v>186</v>
      </c>
      <c r="AW341" s="14" t="s">
        <v>35</v>
      </c>
      <c r="AX341" s="14" t="s">
        <v>71</v>
      </c>
      <c r="AY341" s="239" t="s">
        <v>160</v>
      </c>
    </row>
    <row r="342" spans="2:65" s="13" customFormat="1" x14ac:dyDescent="0.3">
      <c r="B342" s="217"/>
      <c r="C342" s="218"/>
      <c r="D342" s="219" t="s">
        <v>169</v>
      </c>
      <c r="E342" s="220" t="s">
        <v>19</v>
      </c>
      <c r="F342" s="221" t="s">
        <v>182</v>
      </c>
      <c r="G342" s="218"/>
      <c r="H342" s="222">
        <v>137.27500000000001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169</v>
      </c>
      <c r="AU342" s="228" t="s">
        <v>81</v>
      </c>
      <c r="AV342" s="13" t="s">
        <v>167</v>
      </c>
      <c r="AW342" s="13" t="s">
        <v>35</v>
      </c>
      <c r="AX342" s="13" t="s">
        <v>78</v>
      </c>
      <c r="AY342" s="228" t="s">
        <v>160</v>
      </c>
    </row>
    <row r="343" spans="2:65" s="1" customFormat="1" ht="22.5" customHeight="1" x14ac:dyDescent="0.3">
      <c r="B343" s="35"/>
      <c r="C343" s="182" t="s">
        <v>607</v>
      </c>
      <c r="D343" s="182" t="s">
        <v>162</v>
      </c>
      <c r="E343" s="183" t="s">
        <v>760</v>
      </c>
      <c r="F343" s="184" t="s">
        <v>761</v>
      </c>
      <c r="G343" s="185" t="s">
        <v>248</v>
      </c>
      <c r="H343" s="186">
        <v>1484.51</v>
      </c>
      <c r="I343" s="187"/>
      <c r="J343" s="188">
        <f>ROUND(I343*H343,2)</f>
        <v>0</v>
      </c>
      <c r="K343" s="184" t="s">
        <v>166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3.4000000000000002E-4</v>
      </c>
      <c r="R343" s="191">
        <f>Q343*H343</f>
        <v>0.5047334</v>
      </c>
      <c r="S343" s="191">
        <v>0</v>
      </c>
      <c r="T343" s="192">
        <f>S343*H343</f>
        <v>0</v>
      </c>
      <c r="AR343" s="18" t="s">
        <v>167</v>
      </c>
      <c r="AT343" s="18" t="s">
        <v>162</v>
      </c>
      <c r="AU343" s="18" t="s">
        <v>81</v>
      </c>
      <c r="AY343" s="18" t="s">
        <v>160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167</v>
      </c>
      <c r="BM343" s="18" t="s">
        <v>1471</v>
      </c>
    </row>
    <row r="344" spans="2:65" s="11" customFormat="1" x14ac:dyDescent="0.3">
      <c r="B344" s="194"/>
      <c r="C344" s="195"/>
      <c r="D344" s="196" t="s">
        <v>169</v>
      </c>
      <c r="E344" s="197" t="s">
        <v>19</v>
      </c>
      <c r="F344" s="198" t="s">
        <v>352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x14ac:dyDescent="0.3">
      <c r="B345" s="206"/>
      <c r="C345" s="207"/>
      <c r="D345" s="196" t="s">
        <v>169</v>
      </c>
      <c r="E345" s="208" t="s">
        <v>19</v>
      </c>
      <c r="F345" s="209" t="s">
        <v>1332</v>
      </c>
      <c r="G345" s="207"/>
      <c r="H345" s="210">
        <v>1484.51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3" customFormat="1" x14ac:dyDescent="0.3">
      <c r="B346" s="217"/>
      <c r="C346" s="218"/>
      <c r="D346" s="219" t="s">
        <v>169</v>
      </c>
      <c r="E346" s="220" t="s">
        <v>19</v>
      </c>
      <c r="F346" s="221" t="s">
        <v>182</v>
      </c>
      <c r="G346" s="218"/>
      <c r="H346" s="222">
        <v>1484.51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169</v>
      </c>
      <c r="AU346" s="228" t="s">
        <v>81</v>
      </c>
      <c r="AV346" s="13" t="s">
        <v>167</v>
      </c>
      <c r="AW346" s="13" t="s">
        <v>35</v>
      </c>
      <c r="AX346" s="13" t="s">
        <v>78</v>
      </c>
      <c r="AY346" s="228" t="s">
        <v>160</v>
      </c>
    </row>
    <row r="347" spans="2:65" s="1" customFormat="1" ht="22.5" customHeight="1" x14ac:dyDescent="0.3">
      <c r="B347" s="35"/>
      <c r="C347" s="182" t="s">
        <v>615</v>
      </c>
      <c r="D347" s="182" t="s">
        <v>162</v>
      </c>
      <c r="E347" s="183" t="s">
        <v>764</v>
      </c>
      <c r="F347" s="184" t="s">
        <v>765</v>
      </c>
      <c r="G347" s="185" t="s">
        <v>248</v>
      </c>
      <c r="H347" s="186">
        <v>2969.02</v>
      </c>
      <c r="I347" s="187"/>
      <c r="J347" s="188">
        <f>ROUND(I347*H347,2)</f>
        <v>0</v>
      </c>
      <c r="K347" s="184" t="s">
        <v>166</v>
      </c>
      <c r="L347" s="55"/>
      <c r="M347" s="189" t="s">
        <v>19</v>
      </c>
      <c r="N347" s="190" t="s">
        <v>42</v>
      </c>
      <c r="O347" s="36"/>
      <c r="P347" s="191">
        <f>O347*H347</f>
        <v>0</v>
      </c>
      <c r="Q347" s="191">
        <v>7.1000000000000002E-4</v>
      </c>
      <c r="R347" s="191">
        <f>Q347*H347</f>
        <v>2.1080041999999999</v>
      </c>
      <c r="S347" s="191">
        <v>0</v>
      </c>
      <c r="T347" s="192">
        <f>S347*H347</f>
        <v>0</v>
      </c>
      <c r="AR347" s="18" t="s">
        <v>167</v>
      </c>
      <c r="AT347" s="18" t="s">
        <v>162</v>
      </c>
      <c r="AU347" s="18" t="s">
        <v>81</v>
      </c>
      <c r="AY347" s="18" t="s">
        <v>160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167</v>
      </c>
      <c r="BM347" s="18" t="s">
        <v>1472</v>
      </c>
    </row>
    <row r="348" spans="2:65" s="11" customFormat="1" x14ac:dyDescent="0.3">
      <c r="B348" s="194"/>
      <c r="C348" s="195"/>
      <c r="D348" s="196" t="s">
        <v>169</v>
      </c>
      <c r="E348" s="197" t="s">
        <v>19</v>
      </c>
      <c r="F348" s="198" t="s">
        <v>352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169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160</v>
      </c>
    </row>
    <row r="349" spans="2:65" s="12" customFormat="1" x14ac:dyDescent="0.3">
      <c r="B349" s="206"/>
      <c r="C349" s="207"/>
      <c r="D349" s="196" t="s">
        <v>169</v>
      </c>
      <c r="E349" s="208" t="s">
        <v>19</v>
      </c>
      <c r="F349" s="209" t="s">
        <v>1332</v>
      </c>
      <c r="G349" s="207"/>
      <c r="H349" s="210">
        <v>1484.51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4" customFormat="1" x14ac:dyDescent="0.3">
      <c r="B350" s="229"/>
      <c r="C350" s="230"/>
      <c r="D350" s="196" t="s">
        <v>169</v>
      </c>
      <c r="E350" s="231" t="s">
        <v>19</v>
      </c>
      <c r="F350" s="232" t="s">
        <v>234</v>
      </c>
      <c r="G350" s="230"/>
      <c r="H350" s="233">
        <v>1484.51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169</v>
      </c>
      <c r="AU350" s="239" t="s">
        <v>81</v>
      </c>
      <c r="AV350" s="14" t="s">
        <v>186</v>
      </c>
      <c r="AW350" s="14" t="s">
        <v>35</v>
      </c>
      <c r="AX350" s="14" t="s">
        <v>71</v>
      </c>
      <c r="AY350" s="239" t="s">
        <v>160</v>
      </c>
    </row>
    <row r="351" spans="2:65" s="12" customFormat="1" x14ac:dyDescent="0.3">
      <c r="B351" s="206"/>
      <c r="C351" s="207"/>
      <c r="D351" s="196" t="s">
        <v>169</v>
      </c>
      <c r="E351" s="208" t="s">
        <v>19</v>
      </c>
      <c r="F351" s="209" t="s">
        <v>1332</v>
      </c>
      <c r="G351" s="207"/>
      <c r="H351" s="210">
        <v>1484.51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4" customFormat="1" x14ac:dyDescent="0.3">
      <c r="B352" s="229"/>
      <c r="C352" s="230"/>
      <c r="D352" s="196" t="s">
        <v>169</v>
      </c>
      <c r="E352" s="231" t="s">
        <v>19</v>
      </c>
      <c r="F352" s="232" t="s">
        <v>234</v>
      </c>
      <c r="G352" s="230"/>
      <c r="H352" s="233">
        <v>1484.51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169</v>
      </c>
      <c r="AU352" s="239" t="s">
        <v>81</v>
      </c>
      <c r="AV352" s="14" t="s">
        <v>186</v>
      </c>
      <c r="AW352" s="14" t="s">
        <v>35</v>
      </c>
      <c r="AX352" s="14" t="s">
        <v>71</v>
      </c>
      <c r="AY352" s="239" t="s">
        <v>160</v>
      </c>
    </row>
    <row r="353" spans="2:65" s="13" customFormat="1" x14ac:dyDescent="0.3">
      <c r="B353" s="217"/>
      <c r="C353" s="218"/>
      <c r="D353" s="219" t="s">
        <v>169</v>
      </c>
      <c r="E353" s="220" t="s">
        <v>19</v>
      </c>
      <c r="F353" s="221" t="s">
        <v>182</v>
      </c>
      <c r="G353" s="218"/>
      <c r="H353" s="222">
        <v>2969.02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169</v>
      </c>
      <c r="AU353" s="228" t="s">
        <v>81</v>
      </c>
      <c r="AV353" s="13" t="s">
        <v>167</v>
      </c>
      <c r="AW353" s="13" t="s">
        <v>35</v>
      </c>
      <c r="AX353" s="13" t="s">
        <v>78</v>
      </c>
      <c r="AY353" s="228" t="s">
        <v>160</v>
      </c>
    </row>
    <row r="354" spans="2:65" s="1" customFormat="1" ht="31.5" customHeight="1" x14ac:dyDescent="0.3">
      <c r="B354" s="35"/>
      <c r="C354" s="182" t="s">
        <v>620</v>
      </c>
      <c r="D354" s="182" t="s">
        <v>162</v>
      </c>
      <c r="E354" s="183" t="s">
        <v>768</v>
      </c>
      <c r="F354" s="184" t="s">
        <v>769</v>
      </c>
      <c r="G354" s="185" t="s">
        <v>248</v>
      </c>
      <c r="H354" s="186">
        <v>1484.51</v>
      </c>
      <c r="I354" s="187"/>
      <c r="J354" s="188">
        <f>ROUND(I354*H354,2)</f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167</v>
      </c>
      <c r="BM354" s="18" t="s">
        <v>1473</v>
      </c>
    </row>
    <row r="355" spans="2:65" s="11" customFormat="1" x14ac:dyDescent="0.3">
      <c r="B355" s="194"/>
      <c r="C355" s="195"/>
      <c r="D355" s="196" t="s">
        <v>169</v>
      </c>
      <c r="E355" s="197" t="s">
        <v>19</v>
      </c>
      <c r="F355" s="198" t="s">
        <v>352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1332</v>
      </c>
      <c r="G356" s="207"/>
      <c r="H356" s="210">
        <v>1484.51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3" customFormat="1" x14ac:dyDescent="0.3">
      <c r="B357" s="217"/>
      <c r="C357" s="218"/>
      <c r="D357" s="219" t="s">
        <v>169</v>
      </c>
      <c r="E357" s="220" t="s">
        <v>19</v>
      </c>
      <c r="F357" s="221" t="s">
        <v>182</v>
      </c>
      <c r="G357" s="218"/>
      <c r="H357" s="222">
        <v>1484.51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169</v>
      </c>
      <c r="AU357" s="228" t="s">
        <v>81</v>
      </c>
      <c r="AV357" s="13" t="s">
        <v>167</v>
      </c>
      <c r="AW357" s="13" t="s">
        <v>35</v>
      </c>
      <c r="AX357" s="13" t="s">
        <v>78</v>
      </c>
      <c r="AY357" s="228" t="s">
        <v>160</v>
      </c>
    </row>
    <row r="358" spans="2:65" s="1" customFormat="1" ht="22.5" customHeight="1" x14ac:dyDescent="0.3">
      <c r="B358" s="35"/>
      <c r="C358" s="182" t="s">
        <v>624</v>
      </c>
      <c r="D358" s="182" t="s">
        <v>162</v>
      </c>
      <c r="E358" s="183" t="s">
        <v>772</v>
      </c>
      <c r="F358" s="184" t="s">
        <v>773</v>
      </c>
      <c r="G358" s="185" t="s">
        <v>248</v>
      </c>
      <c r="H358" s="186">
        <v>1484.51</v>
      </c>
      <c r="I358" s="187"/>
      <c r="J358" s="188">
        <f>ROUND(I358*H358,2)</f>
        <v>0</v>
      </c>
      <c r="K358" s="184" t="s">
        <v>166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1474</v>
      </c>
    </row>
    <row r="359" spans="2:65" s="11" customFormat="1" x14ac:dyDescent="0.3">
      <c r="B359" s="194"/>
      <c r="C359" s="195"/>
      <c r="D359" s="196" t="s">
        <v>169</v>
      </c>
      <c r="E359" s="197" t="s">
        <v>19</v>
      </c>
      <c r="F359" s="198" t="s">
        <v>352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1332</v>
      </c>
      <c r="G360" s="207"/>
      <c r="H360" s="210">
        <v>1484.51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1484.51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628</v>
      </c>
      <c r="D362" s="182" t="s">
        <v>162</v>
      </c>
      <c r="E362" s="183" t="s">
        <v>776</v>
      </c>
      <c r="F362" s="184" t="s">
        <v>777</v>
      </c>
      <c r="G362" s="185" t="s">
        <v>248</v>
      </c>
      <c r="H362" s="186">
        <v>137.27500000000001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8.4250000000000005E-2</v>
      </c>
      <c r="R362" s="191">
        <f>Q362*H362</f>
        <v>11.565418750000001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1475</v>
      </c>
    </row>
    <row r="363" spans="2:65" s="11" customFormat="1" x14ac:dyDescent="0.3">
      <c r="B363" s="194"/>
      <c r="C363" s="195"/>
      <c r="D363" s="196" t="s">
        <v>169</v>
      </c>
      <c r="E363" s="197" t="s">
        <v>19</v>
      </c>
      <c r="F363" s="198" t="s">
        <v>1323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x14ac:dyDescent="0.3">
      <c r="B364" s="206"/>
      <c r="C364" s="207"/>
      <c r="D364" s="196" t="s">
        <v>169</v>
      </c>
      <c r="E364" s="208" t="s">
        <v>19</v>
      </c>
      <c r="F364" s="209" t="s">
        <v>1324</v>
      </c>
      <c r="G364" s="207"/>
      <c r="H364" s="210">
        <v>11.3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2" customFormat="1" x14ac:dyDescent="0.3">
      <c r="B365" s="206"/>
      <c r="C365" s="207"/>
      <c r="D365" s="196" t="s">
        <v>169</v>
      </c>
      <c r="E365" s="208" t="s">
        <v>19</v>
      </c>
      <c r="F365" s="209" t="s">
        <v>1325</v>
      </c>
      <c r="G365" s="207"/>
      <c r="H365" s="210">
        <v>60.5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2" customFormat="1" x14ac:dyDescent="0.3">
      <c r="B366" s="206"/>
      <c r="C366" s="207"/>
      <c r="D366" s="196" t="s">
        <v>169</v>
      </c>
      <c r="E366" s="208" t="s">
        <v>19</v>
      </c>
      <c r="F366" s="209" t="s">
        <v>1326</v>
      </c>
      <c r="G366" s="207"/>
      <c r="H366" s="210">
        <v>18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4" customFormat="1" x14ac:dyDescent="0.3">
      <c r="B367" s="229"/>
      <c r="C367" s="230"/>
      <c r="D367" s="196" t="s">
        <v>169</v>
      </c>
      <c r="E367" s="231" t="s">
        <v>19</v>
      </c>
      <c r="F367" s="232" t="s">
        <v>234</v>
      </c>
      <c r="G367" s="230"/>
      <c r="H367" s="233">
        <v>89.8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169</v>
      </c>
      <c r="AU367" s="239" t="s">
        <v>81</v>
      </c>
      <c r="AV367" s="14" t="s">
        <v>186</v>
      </c>
      <c r="AW367" s="14" t="s">
        <v>35</v>
      </c>
      <c r="AX367" s="14" t="s">
        <v>71</v>
      </c>
      <c r="AY367" s="239" t="s">
        <v>160</v>
      </c>
    </row>
    <row r="368" spans="2:65" s="11" customFormat="1" x14ac:dyDescent="0.3">
      <c r="B368" s="194"/>
      <c r="C368" s="195"/>
      <c r="D368" s="196" t="s">
        <v>169</v>
      </c>
      <c r="E368" s="197" t="s">
        <v>19</v>
      </c>
      <c r="F368" s="198" t="s">
        <v>1327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169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160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1328</v>
      </c>
      <c r="G369" s="207"/>
      <c r="H369" s="210">
        <v>31.55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x14ac:dyDescent="0.3">
      <c r="B370" s="206"/>
      <c r="C370" s="207"/>
      <c r="D370" s="196" t="s">
        <v>169</v>
      </c>
      <c r="E370" s="208" t="s">
        <v>19</v>
      </c>
      <c r="F370" s="209" t="s">
        <v>1329</v>
      </c>
      <c r="G370" s="207"/>
      <c r="H370" s="210">
        <v>8.9250000000000007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x14ac:dyDescent="0.3">
      <c r="B371" s="206"/>
      <c r="C371" s="207"/>
      <c r="D371" s="196" t="s">
        <v>169</v>
      </c>
      <c r="E371" s="208" t="s">
        <v>19</v>
      </c>
      <c r="F371" s="209" t="s">
        <v>1330</v>
      </c>
      <c r="G371" s="207"/>
      <c r="H371" s="210">
        <v>7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4" customFormat="1" x14ac:dyDescent="0.3">
      <c r="B372" s="229"/>
      <c r="C372" s="230"/>
      <c r="D372" s="196" t="s">
        <v>169</v>
      </c>
      <c r="E372" s="231" t="s">
        <v>19</v>
      </c>
      <c r="F372" s="232" t="s">
        <v>234</v>
      </c>
      <c r="G372" s="230"/>
      <c r="H372" s="233">
        <v>47.475000000000001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169</v>
      </c>
      <c r="AU372" s="239" t="s">
        <v>81</v>
      </c>
      <c r="AV372" s="14" t="s">
        <v>186</v>
      </c>
      <c r="AW372" s="14" t="s">
        <v>35</v>
      </c>
      <c r="AX372" s="14" t="s">
        <v>71</v>
      </c>
      <c r="AY372" s="239" t="s">
        <v>160</v>
      </c>
    </row>
    <row r="373" spans="2:65" s="13" customFormat="1" x14ac:dyDescent="0.3">
      <c r="B373" s="217"/>
      <c r="C373" s="218"/>
      <c r="D373" s="219" t="s">
        <v>169</v>
      </c>
      <c r="E373" s="220" t="s">
        <v>19</v>
      </c>
      <c r="F373" s="221" t="s">
        <v>182</v>
      </c>
      <c r="G373" s="218"/>
      <c r="H373" s="222">
        <v>137.27500000000001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169</v>
      </c>
      <c r="AU373" s="228" t="s">
        <v>81</v>
      </c>
      <c r="AV373" s="13" t="s">
        <v>167</v>
      </c>
      <c r="AW373" s="13" t="s">
        <v>35</v>
      </c>
      <c r="AX373" s="13" t="s">
        <v>78</v>
      </c>
      <c r="AY373" s="228" t="s">
        <v>160</v>
      </c>
    </row>
    <row r="374" spans="2:65" s="1" customFormat="1" ht="31.5" customHeight="1" x14ac:dyDescent="0.3">
      <c r="B374" s="35"/>
      <c r="C374" s="247" t="s">
        <v>631</v>
      </c>
      <c r="D374" s="247" t="s">
        <v>548</v>
      </c>
      <c r="E374" s="248" t="s">
        <v>1476</v>
      </c>
      <c r="F374" s="249" t="s">
        <v>1477</v>
      </c>
      <c r="G374" s="250" t="s">
        <v>248</v>
      </c>
      <c r="H374" s="251">
        <v>4.8899999999999997</v>
      </c>
      <c r="I374" s="252"/>
      <c r="J374" s="253">
        <f>ROUND(I374*H374,2)</f>
        <v>0</v>
      </c>
      <c r="K374" s="249" t="s">
        <v>19</v>
      </c>
      <c r="L374" s="254"/>
      <c r="M374" s="255" t="s">
        <v>19</v>
      </c>
      <c r="N374" s="256" t="s">
        <v>42</v>
      </c>
      <c r="O374" s="36"/>
      <c r="P374" s="191">
        <f>O374*H374</f>
        <v>0</v>
      </c>
      <c r="Q374" s="191">
        <v>0.13100000000000001</v>
      </c>
      <c r="R374" s="191">
        <f>Q374*H374</f>
        <v>0.64058999999999999</v>
      </c>
      <c r="S374" s="191">
        <v>0</v>
      </c>
      <c r="T374" s="192">
        <f>S374*H374</f>
        <v>0</v>
      </c>
      <c r="AR374" s="18" t="s">
        <v>235</v>
      </c>
      <c r="AT374" s="18" t="s">
        <v>548</v>
      </c>
      <c r="AU374" s="18" t="s">
        <v>81</v>
      </c>
      <c r="AY374" s="18" t="s">
        <v>160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78</v>
      </c>
      <c r="BK374" s="193">
        <f>ROUND(I374*H374,2)</f>
        <v>0</v>
      </c>
      <c r="BL374" s="18" t="s">
        <v>167</v>
      </c>
      <c r="BM374" s="18" t="s">
        <v>1478</v>
      </c>
    </row>
    <row r="375" spans="2:65" s="11" customFormat="1" x14ac:dyDescent="0.3">
      <c r="B375" s="194"/>
      <c r="C375" s="195"/>
      <c r="D375" s="196" t="s">
        <v>169</v>
      </c>
      <c r="E375" s="197" t="s">
        <v>19</v>
      </c>
      <c r="F375" s="198" t="s">
        <v>1479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x14ac:dyDescent="0.3">
      <c r="B376" s="206"/>
      <c r="C376" s="207"/>
      <c r="D376" s="196" t="s">
        <v>169</v>
      </c>
      <c r="E376" s="208" t="s">
        <v>19</v>
      </c>
      <c r="F376" s="209" t="s">
        <v>1480</v>
      </c>
      <c r="G376" s="207"/>
      <c r="H376" s="210">
        <v>4.8899999999999997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x14ac:dyDescent="0.3">
      <c r="B377" s="217"/>
      <c r="C377" s="218"/>
      <c r="D377" s="219" t="s">
        <v>169</v>
      </c>
      <c r="E377" s="220" t="s">
        <v>19</v>
      </c>
      <c r="F377" s="221" t="s">
        <v>182</v>
      </c>
      <c r="G377" s="218"/>
      <c r="H377" s="222">
        <v>4.8899999999999997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" customFormat="1" ht="31.5" customHeight="1" x14ac:dyDescent="0.3">
      <c r="B378" s="35"/>
      <c r="C378" s="247" t="s">
        <v>635</v>
      </c>
      <c r="D378" s="247" t="s">
        <v>548</v>
      </c>
      <c r="E378" s="248" t="s">
        <v>801</v>
      </c>
      <c r="F378" s="249" t="s">
        <v>802</v>
      </c>
      <c r="G378" s="250" t="s">
        <v>248</v>
      </c>
      <c r="H378" s="251">
        <v>9.2490000000000006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0.106</v>
      </c>
      <c r="R378" s="191">
        <f>Q378*H378</f>
        <v>0.98039399999999999</v>
      </c>
      <c r="S378" s="191">
        <v>0</v>
      </c>
      <c r="T378" s="192">
        <f>S378*H378</f>
        <v>0</v>
      </c>
      <c r="AR378" s="18" t="s">
        <v>235</v>
      </c>
      <c r="AT378" s="18" t="s">
        <v>548</v>
      </c>
      <c r="AU378" s="18" t="s">
        <v>81</v>
      </c>
      <c r="AY378" s="18" t="s">
        <v>160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167</v>
      </c>
      <c r="BM378" s="18" t="s">
        <v>1481</v>
      </c>
    </row>
    <row r="379" spans="2:65" s="11" customFormat="1" x14ac:dyDescent="0.3">
      <c r="B379" s="194"/>
      <c r="C379" s="195"/>
      <c r="D379" s="196" t="s">
        <v>169</v>
      </c>
      <c r="E379" s="197" t="s">
        <v>19</v>
      </c>
      <c r="F379" s="198" t="s">
        <v>807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169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160</v>
      </c>
    </row>
    <row r="380" spans="2:65" s="12" customFormat="1" x14ac:dyDescent="0.3">
      <c r="B380" s="206"/>
      <c r="C380" s="207"/>
      <c r="D380" s="196" t="s">
        <v>169</v>
      </c>
      <c r="E380" s="208" t="s">
        <v>19</v>
      </c>
      <c r="F380" s="209" t="s">
        <v>1482</v>
      </c>
      <c r="G380" s="207"/>
      <c r="H380" s="210">
        <v>9.2490000000000006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3" customFormat="1" x14ac:dyDescent="0.3">
      <c r="B381" s="217"/>
      <c r="C381" s="218"/>
      <c r="D381" s="196" t="s">
        <v>169</v>
      </c>
      <c r="E381" s="240" t="s">
        <v>19</v>
      </c>
      <c r="F381" s="241" t="s">
        <v>182</v>
      </c>
      <c r="G381" s="218"/>
      <c r="H381" s="242">
        <v>9.2490000000000006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169</v>
      </c>
      <c r="AU381" s="228" t="s">
        <v>81</v>
      </c>
      <c r="AV381" s="13" t="s">
        <v>167</v>
      </c>
      <c r="AW381" s="13" t="s">
        <v>35</v>
      </c>
      <c r="AX381" s="13" t="s">
        <v>78</v>
      </c>
      <c r="AY381" s="228" t="s">
        <v>160</v>
      </c>
    </row>
    <row r="382" spans="2:65" s="10" customFormat="1" ht="29.85" customHeight="1" x14ac:dyDescent="0.3">
      <c r="B382" s="165"/>
      <c r="C382" s="166"/>
      <c r="D382" s="179" t="s">
        <v>70</v>
      </c>
      <c r="E382" s="180" t="s">
        <v>235</v>
      </c>
      <c r="F382" s="180" t="s">
        <v>823</v>
      </c>
      <c r="G382" s="166"/>
      <c r="H382" s="166"/>
      <c r="I382" s="169"/>
      <c r="J382" s="181">
        <f>BK382</f>
        <v>0</v>
      </c>
      <c r="K382" s="166"/>
      <c r="L382" s="171"/>
      <c r="M382" s="172"/>
      <c r="N382" s="173"/>
      <c r="O382" s="173"/>
      <c r="P382" s="174">
        <f>SUM(P383:P426)</f>
        <v>0</v>
      </c>
      <c r="Q382" s="173"/>
      <c r="R382" s="174">
        <f>SUM(R383:R426)</f>
        <v>9.1633210899999984</v>
      </c>
      <c r="S382" s="173"/>
      <c r="T382" s="175">
        <f>SUM(T383:T426)</f>
        <v>0.6</v>
      </c>
      <c r="AR382" s="176" t="s">
        <v>78</v>
      </c>
      <c r="AT382" s="177" t="s">
        <v>70</v>
      </c>
      <c r="AU382" s="177" t="s">
        <v>78</v>
      </c>
      <c r="AY382" s="176" t="s">
        <v>160</v>
      </c>
      <c r="BK382" s="178">
        <f>SUM(BK383:BK426)</f>
        <v>0</v>
      </c>
    </row>
    <row r="383" spans="2:65" s="1" customFormat="1" ht="31.5" customHeight="1" x14ac:dyDescent="0.3">
      <c r="B383" s="35"/>
      <c r="C383" s="182" t="s">
        <v>639</v>
      </c>
      <c r="D383" s="182" t="s">
        <v>162</v>
      </c>
      <c r="E383" s="183" t="s">
        <v>825</v>
      </c>
      <c r="F383" s="184" t="s">
        <v>826</v>
      </c>
      <c r="G383" s="185" t="s">
        <v>189</v>
      </c>
      <c r="H383" s="186">
        <v>4</v>
      </c>
      <c r="I383" s="187"/>
      <c r="J383" s="188">
        <f>ROUND(I383*H383,2)</f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1.2500000000000001E-6</v>
      </c>
      <c r="R383" s="191">
        <f>Q383*H383</f>
        <v>5.0000000000000004E-6</v>
      </c>
      <c r="S383" s="191">
        <v>0</v>
      </c>
      <c r="T383" s="192">
        <f>S383*H383</f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167</v>
      </c>
      <c r="BM383" s="18" t="s">
        <v>1483</v>
      </c>
    </row>
    <row r="384" spans="2:65" s="12" customFormat="1" x14ac:dyDescent="0.3">
      <c r="B384" s="206"/>
      <c r="C384" s="207"/>
      <c r="D384" s="196" t="s">
        <v>169</v>
      </c>
      <c r="E384" s="208" t="s">
        <v>19</v>
      </c>
      <c r="F384" s="209" t="s">
        <v>1484</v>
      </c>
      <c r="G384" s="207"/>
      <c r="H384" s="210">
        <v>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x14ac:dyDescent="0.3">
      <c r="B385" s="206"/>
      <c r="C385" s="207"/>
      <c r="D385" s="196" t="s">
        <v>169</v>
      </c>
      <c r="E385" s="208" t="s">
        <v>19</v>
      </c>
      <c r="F385" s="209" t="s">
        <v>1485</v>
      </c>
      <c r="G385" s="207"/>
      <c r="H385" s="210">
        <v>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3" customFormat="1" x14ac:dyDescent="0.3">
      <c r="B386" s="217"/>
      <c r="C386" s="218"/>
      <c r="D386" s="219" t="s">
        <v>169</v>
      </c>
      <c r="E386" s="220" t="s">
        <v>19</v>
      </c>
      <c r="F386" s="221" t="s">
        <v>182</v>
      </c>
      <c r="G386" s="218"/>
      <c r="H386" s="222">
        <v>4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169</v>
      </c>
      <c r="AU386" s="228" t="s">
        <v>81</v>
      </c>
      <c r="AV386" s="13" t="s">
        <v>167</v>
      </c>
      <c r="AW386" s="13" t="s">
        <v>35</v>
      </c>
      <c r="AX386" s="13" t="s">
        <v>78</v>
      </c>
      <c r="AY386" s="228" t="s">
        <v>160</v>
      </c>
    </row>
    <row r="387" spans="2:65" s="1" customFormat="1" ht="22.5" customHeight="1" x14ac:dyDescent="0.3">
      <c r="B387" s="35"/>
      <c r="C387" s="247" t="s">
        <v>643</v>
      </c>
      <c r="D387" s="247" t="s">
        <v>548</v>
      </c>
      <c r="E387" s="248" t="s">
        <v>831</v>
      </c>
      <c r="F387" s="249" t="s">
        <v>832</v>
      </c>
      <c r="G387" s="250" t="s">
        <v>165</v>
      </c>
      <c r="H387" s="251">
        <v>8.1199999999999992</v>
      </c>
      <c r="I387" s="252"/>
      <c r="J387" s="253">
        <f>ROUND(I387*H387,2)</f>
        <v>0</v>
      </c>
      <c r="K387" s="249" t="s">
        <v>166</v>
      </c>
      <c r="L387" s="254"/>
      <c r="M387" s="255" t="s">
        <v>19</v>
      </c>
      <c r="N387" s="256" t="s">
        <v>42</v>
      </c>
      <c r="O387" s="36"/>
      <c r="P387" s="191">
        <f>O387*H387</f>
        <v>0</v>
      </c>
      <c r="Q387" s="191">
        <v>1.6000000000000001E-3</v>
      </c>
      <c r="R387" s="191">
        <f>Q387*H387</f>
        <v>1.2992E-2</v>
      </c>
      <c r="S387" s="191">
        <v>0</v>
      </c>
      <c r="T387" s="192">
        <f>S387*H387</f>
        <v>0</v>
      </c>
      <c r="AR387" s="18" t="s">
        <v>235</v>
      </c>
      <c r="AT387" s="18" t="s">
        <v>548</v>
      </c>
      <c r="AU387" s="18" t="s">
        <v>81</v>
      </c>
      <c r="AY387" s="18" t="s">
        <v>160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167</v>
      </c>
      <c r="BM387" s="18" t="s">
        <v>1486</v>
      </c>
    </row>
    <row r="388" spans="2:65" s="1" customFormat="1" ht="31.5" customHeight="1" x14ac:dyDescent="0.3">
      <c r="B388" s="35"/>
      <c r="C388" s="182" t="s">
        <v>647</v>
      </c>
      <c r="D388" s="182" t="s">
        <v>162</v>
      </c>
      <c r="E388" s="183" t="s">
        <v>835</v>
      </c>
      <c r="F388" s="184" t="s">
        <v>836</v>
      </c>
      <c r="G388" s="185" t="s">
        <v>189</v>
      </c>
      <c r="H388" s="186">
        <v>32.6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1.9E-6</v>
      </c>
      <c r="R388" s="191">
        <f>Q388*H388</f>
        <v>6.1940000000000007E-5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1487</v>
      </c>
    </row>
    <row r="389" spans="2:65" s="11" customFormat="1" x14ac:dyDescent="0.3">
      <c r="B389" s="194"/>
      <c r="C389" s="195"/>
      <c r="D389" s="196" t="s">
        <v>169</v>
      </c>
      <c r="E389" s="197" t="s">
        <v>19</v>
      </c>
      <c r="F389" s="198" t="s">
        <v>1376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x14ac:dyDescent="0.3">
      <c r="B390" s="206"/>
      <c r="C390" s="207"/>
      <c r="D390" s="196" t="s">
        <v>169</v>
      </c>
      <c r="E390" s="208" t="s">
        <v>19</v>
      </c>
      <c r="F390" s="209" t="s">
        <v>1488</v>
      </c>
      <c r="G390" s="207"/>
      <c r="H390" s="210">
        <v>6.35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2" customFormat="1" x14ac:dyDescent="0.3">
      <c r="B391" s="206"/>
      <c r="C391" s="207"/>
      <c r="D391" s="196" t="s">
        <v>169</v>
      </c>
      <c r="E391" s="208" t="s">
        <v>19</v>
      </c>
      <c r="F391" s="209" t="s">
        <v>1489</v>
      </c>
      <c r="G391" s="207"/>
      <c r="H391" s="210">
        <v>2.02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x14ac:dyDescent="0.3">
      <c r="B392" s="206"/>
      <c r="C392" s="207"/>
      <c r="D392" s="196" t="s">
        <v>169</v>
      </c>
      <c r="E392" s="208" t="s">
        <v>19</v>
      </c>
      <c r="F392" s="209" t="s">
        <v>1490</v>
      </c>
      <c r="G392" s="207"/>
      <c r="H392" s="210">
        <v>3.37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2" customFormat="1" x14ac:dyDescent="0.3">
      <c r="B393" s="206"/>
      <c r="C393" s="207"/>
      <c r="D393" s="196" t="s">
        <v>169</v>
      </c>
      <c r="E393" s="208" t="s">
        <v>19</v>
      </c>
      <c r="F393" s="209" t="s">
        <v>1491</v>
      </c>
      <c r="G393" s="207"/>
      <c r="H393" s="210">
        <v>4.72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2" customFormat="1" x14ac:dyDescent="0.3">
      <c r="B394" s="206"/>
      <c r="C394" s="207"/>
      <c r="D394" s="196" t="s">
        <v>169</v>
      </c>
      <c r="E394" s="208" t="s">
        <v>19</v>
      </c>
      <c r="F394" s="209" t="s">
        <v>1492</v>
      </c>
      <c r="G394" s="207"/>
      <c r="H394" s="210">
        <v>3.45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2" customFormat="1" x14ac:dyDescent="0.3">
      <c r="B395" s="206"/>
      <c r="C395" s="207"/>
      <c r="D395" s="196" t="s">
        <v>169</v>
      </c>
      <c r="E395" s="208" t="s">
        <v>19</v>
      </c>
      <c r="F395" s="209" t="s">
        <v>1493</v>
      </c>
      <c r="G395" s="207"/>
      <c r="H395" s="210">
        <v>3.04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2" customFormat="1" x14ac:dyDescent="0.3">
      <c r="B396" s="206"/>
      <c r="C396" s="207"/>
      <c r="D396" s="196" t="s">
        <v>169</v>
      </c>
      <c r="E396" s="208" t="s">
        <v>19</v>
      </c>
      <c r="F396" s="209" t="s">
        <v>1494</v>
      </c>
      <c r="G396" s="207"/>
      <c r="H396" s="210">
        <v>4.97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2" customFormat="1" x14ac:dyDescent="0.3">
      <c r="B397" s="206"/>
      <c r="C397" s="207"/>
      <c r="D397" s="196" t="s">
        <v>169</v>
      </c>
      <c r="E397" s="208" t="s">
        <v>19</v>
      </c>
      <c r="F397" s="209" t="s">
        <v>1495</v>
      </c>
      <c r="G397" s="207"/>
      <c r="H397" s="210">
        <v>4.68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3" customFormat="1" x14ac:dyDescent="0.3">
      <c r="B398" s="217"/>
      <c r="C398" s="218"/>
      <c r="D398" s="219" t="s">
        <v>169</v>
      </c>
      <c r="E398" s="220" t="s">
        <v>19</v>
      </c>
      <c r="F398" s="221" t="s">
        <v>182</v>
      </c>
      <c r="G398" s="218"/>
      <c r="H398" s="222">
        <v>32.6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169</v>
      </c>
      <c r="AU398" s="228" t="s">
        <v>81</v>
      </c>
      <c r="AV398" s="13" t="s">
        <v>167</v>
      </c>
      <c r="AW398" s="13" t="s">
        <v>35</v>
      </c>
      <c r="AX398" s="13" t="s">
        <v>78</v>
      </c>
      <c r="AY398" s="228" t="s">
        <v>160</v>
      </c>
    </row>
    <row r="399" spans="2:65" s="1" customFormat="1" ht="22.5" customHeight="1" x14ac:dyDescent="0.3">
      <c r="B399" s="35"/>
      <c r="C399" s="247" t="s">
        <v>651</v>
      </c>
      <c r="D399" s="247" t="s">
        <v>548</v>
      </c>
      <c r="E399" s="248" t="s">
        <v>844</v>
      </c>
      <c r="F399" s="249" t="s">
        <v>845</v>
      </c>
      <c r="G399" s="250" t="s">
        <v>165</v>
      </c>
      <c r="H399" s="251">
        <v>4.0599999999999996</v>
      </c>
      <c r="I399" s="252"/>
      <c r="J399" s="253">
        <f t="shared" ref="J399:J426" si="0">ROUND(I399*H399,2)</f>
        <v>0</v>
      </c>
      <c r="K399" s="249" t="s">
        <v>166</v>
      </c>
      <c r="L399" s="254"/>
      <c r="M399" s="255" t="s">
        <v>19</v>
      </c>
      <c r="N399" s="256" t="s">
        <v>42</v>
      </c>
      <c r="O399" s="36"/>
      <c r="P399" s="191">
        <f t="shared" ref="P399:P426" si="1">O399*H399</f>
        <v>0</v>
      </c>
      <c r="Q399" s="191">
        <v>2.5999999999999999E-3</v>
      </c>
      <c r="R399" s="191">
        <f t="shared" ref="R399:R426" si="2">Q399*H399</f>
        <v>1.0555999999999998E-2</v>
      </c>
      <c r="S399" s="191">
        <v>0</v>
      </c>
      <c r="T399" s="192">
        <f t="shared" ref="T399:T426" si="3">S399*H399</f>
        <v>0</v>
      </c>
      <c r="AR399" s="18" t="s">
        <v>235</v>
      </c>
      <c r="AT399" s="18" t="s">
        <v>548</v>
      </c>
      <c r="AU399" s="18" t="s">
        <v>81</v>
      </c>
      <c r="AY399" s="18" t="s">
        <v>160</v>
      </c>
      <c r="BE399" s="193">
        <f t="shared" ref="BE399:BE426" si="4">IF(N399="základní",J399,0)</f>
        <v>0</v>
      </c>
      <c r="BF399" s="193">
        <f t="shared" ref="BF399:BF426" si="5">IF(N399="snížená",J399,0)</f>
        <v>0</v>
      </c>
      <c r="BG399" s="193">
        <f t="shared" ref="BG399:BG426" si="6">IF(N399="zákl. přenesená",J399,0)</f>
        <v>0</v>
      </c>
      <c r="BH399" s="193">
        <f t="shared" ref="BH399:BH426" si="7">IF(N399="sníž. přenesená",J399,0)</f>
        <v>0</v>
      </c>
      <c r="BI399" s="193">
        <f t="shared" ref="BI399:BI426" si="8">IF(N399="nulová",J399,0)</f>
        <v>0</v>
      </c>
      <c r="BJ399" s="18" t="s">
        <v>78</v>
      </c>
      <c r="BK399" s="193">
        <f t="shared" ref="BK399:BK426" si="9">ROUND(I399*H399,2)</f>
        <v>0</v>
      </c>
      <c r="BL399" s="18" t="s">
        <v>167</v>
      </c>
      <c r="BM399" s="18" t="s">
        <v>1496</v>
      </c>
    </row>
    <row r="400" spans="2:65" s="1" customFormat="1" ht="22.5" customHeight="1" x14ac:dyDescent="0.3">
      <c r="B400" s="35"/>
      <c r="C400" s="247" t="s">
        <v>655</v>
      </c>
      <c r="D400" s="247" t="s">
        <v>548</v>
      </c>
      <c r="E400" s="248" t="s">
        <v>848</v>
      </c>
      <c r="F400" s="249" t="s">
        <v>849</v>
      </c>
      <c r="G400" s="250" t="s">
        <v>165</v>
      </c>
      <c r="H400" s="251">
        <v>2.0299999999999998</v>
      </c>
      <c r="I400" s="252"/>
      <c r="J400" s="253">
        <f t="shared" si="0"/>
        <v>0</v>
      </c>
      <c r="K400" s="249" t="s">
        <v>166</v>
      </c>
      <c r="L400" s="254"/>
      <c r="M400" s="255" t="s">
        <v>19</v>
      </c>
      <c r="N400" s="256" t="s">
        <v>42</v>
      </c>
      <c r="O400" s="36"/>
      <c r="P400" s="191">
        <f t="shared" si="1"/>
        <v>0</v>
      </c>
      <c r="Q400" s="191">
        <v>4.6899999999999997E-3</v>
      </c>
      <c r="R400" s="191">
        <f t="shared" si="2"/>
        <v>9.5206999999999983E-3</v>
      </c>
      <c r="S400" s="191">
        <v>0</v>
      </c>
      <c r="T400" s="192">
        <f t="shared" si="3"/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 t="shared" si="4"/>
        <v>0</v>
      </c>
      <c r="BF400" s="193">
        <f t="shared" si="5"/>
        <v>0</v>
      </c>
      <c r="BG400" s="193">
        <f t="shared" si="6"/>
        <v>0</v>
      </c>
      <c r="BH400" s="193">
        <f t="shared" si="7"/>
        <v>0</v>
      </c>
      <c r="BI400" s="193">
        <f t="shared" si="8"/>
        <v>0</v>
      </c>
      <c r="BJ400" s="18" t="s">
        <v>78</v>
      </c>
      <c r="BK400" s="193">
        <f t="shared" si="9"/>
        <v>0</v>
      </c>
      <c r="BL400" s="18" t="s">
        <v>167</v>
      </c>
      <c r="BM400" s="18" t="s">
        <v>1497</v>
      </c>
    </row>
    <row r="401" spans="2:65" s="1" customFormat="1" ht="22.5" customHeight="1" x14ac:dyDescent="0.3">
      <c r="B401" s="35"/>
      <c r="C401" s="247" t="s">
        <v>659</v>
      </c>
      <c r="D401" s="247" t="s">
        <v>548</v>
      </c>
      <c r="E401" s="248" t="s">
        <v>852</v>
      </c>
      <c r="F401" s="249" t="s">
        <v>853</v>
      </c>
      <c r="G401" s="250" t="s">
        <v>165</v>
      </c>
      <c r="H401" s="251">
        <v>4.0599999999999996</v>
      </c>
      <c r="I401" s="252"/>
      <c r="J401" s="253">
        <f t="shared" si="0"/>
        <v>0</v>
      </c>
      <c r="K401" s="249" t="s">
        <v>166</v>
      </c>
      <c r="L401" s="254"/>
      <c r="M401" s="255" t="s">
        <v>19</v>
      </c>
      <c r="N401" s="256" t="s">
        <v>42</v>
      </c>
      <c r="O401" s="36"/>
      <c r="P401" s="191">
        <f t="shared" si="1"/>
        <v>0</v>
      </c>
      <c r="Q401" s="191">
        <v>8.8500000000000002E-3</v>
      </c>
      <c r="R401" s="191">
        <f t="shared" si="2"/>
        <v>3.5930999999999998E-2</v>
      </c>
      <c r="S401" s="191">
        <v>0</v>
      </c>
      <c r="T401" s="192">
        <f t="shared" si="3"/>
        <v>0</v>
      </c>
      <c r="AR401" s="18" t="s">
        <v>235</v>
      </c>
      <c r="AT401" s="18" t="s">
        <v>548</v>
      </c>
      <c r="AU401" s="18" t="s">
        <v>81</v>
      </c>
      <c r="AY401" s="18" t="s">
        <v>160</v>
      </c>
      <c r="BE401" s="193">
        <f t="shared" si="4"/>
        <v>0</v>
      </c>
      <c r="BF401" s="193">
        <f t="shared" si="5"/>
        <v>0</v>
      </c>
      <c r="BG401" s="193">
        <f t="shared" si="6"/>
        <v>0</v>
      </c>
      <c r="BH401" s="193">
        <f t="shared" si="7"/>
        <v>0</v>
      </c>
      <c r="BI401" s="193">
        <f t="shared" si="8"/>
        <v>0</v>
      </c>
      <c r="BJ401" s="18" t="s">
        <v>78</v>
      </c>
      <c r="BK401" s="193">
        <f t="shared" si="9"/>
        <v>0</v>
      </c>
      <c r="BL401" s="18" t="s">
        <v>167</v>
      </c>
      <c r="BM401" s="18" t="s">
        <v>1498</v>
      </c>
    </row>
    <row r="402" spans="2:65" s="1" customFormat="1" ht="22.5" customHeight="1" x14ac:dyDescent="0.3">
      <c r="B402" s="35"/>
      <c r="C402" s="247" t="s">
        <v>664</v>
      </c>
      <c r="D402" s="247" t="s">
        <v>548</v>
      </c>
      <c r="E402" s="248" t="s">
        <v>856</v>
      </c>
      <c r="F402" s="249" t="s">
        <v>857</v>
      </c>
      <c r="G402" s="250" t="s">
        <v>165</v>
      </c>
      <c r="H402" s="251">
        <v>1.0149999999999999</v>
      </c>
      <c r="I402" s="252"/>
      <c r="J402" s="253">
        <f t="shared" si="0"/>
        <v>0</v>
      </c>
      <c r="K402" s="249" t="s">
        <v>166</v>
      </c>
      <c r="L402" s="254"/>
      <c r="M402" s="255" t="s">
        <v>19</v>
      </c>
      <c r="N402" s="256" t="s">
        <v>42</v>
      </c>
      <c r="O402" s="36"/>
      <c r="P402" s="191">
        <f t="shared" si="1"/>
        <v>0</v>
      </c>
      <c r="Q402" s="191">
        <v>1.281E-2</v>
      </c>
      <c r="R402" s="191">
        <f t="shared" si="2"/>
        <v>1.3002149999999999E-2</v>
      </c>
      <c r="S402" s="191">
        <v>0</v>
      </c>
      <c r="T402" s="192">
        <f t="shared" si="3"/>
        <v>0</v>
      </c>
      <c r="AR402" s="18" t="s">
        <v>235</v>
      </c>
      <c r="AT402" s="18" t="s">
        <v>548</v>
      </c>
      <c r="AU402" s="18" t="s">
        <v>81</v>
      </c>
      <c r="AY402" s="18" t="s">
        <v>160</v>
      </c>
      <c r="BE402" s="193">
        <f t="shared" si="4"/>
        <v>0</v>
      </c>
      <c r="BF402" s="193">
        <f t="shared" si="5"/>
        <v>0</v>
      </c>
      <c r="BG402" s="193">
        <f t="shared" si="6"/>
        <v>0</v>
      </c>
      <c r="BH402" s="193">
        <f t="shared" si="7"/>
        <v>0</v>
      </c>
      <c r="BI402" s="193">
        <f t="shared" si="8"/>
        <v>0</v>
      </c>
      <c r="BJ402" s="18" t="s">
        <v>78</v>
      </c>
      <c r="BK402" s="193">
        <f t="shared" si="9"/>
        <v>0</v>
      </c>
      <c r="BL402" s="18" t="s">
        <v>167</v>
      </c>
      <c r="BM402" s="18" t="s">
        <v>1499</v>
      </c>
    </row>
    <row r="403" spans="2:65" s="1" customFormat="1" ht="22.5" customHeight="1" x14ac:dyDescent="0.3">
      <c r="B403" s="35"/>
      <c r="C403" s="247" t="s">
        <v>669</v>
      </c>
      <c r="D403" s="247" t="s">
        <v>548</v>
      </c>
      <c r="E403" s="248" t="s">
        <v>860</v>
      </c>
      <c r="F403" s="249" t="s">
        <v>861</v>
      </c>
      <c r="G403" s="250" t="s">
        <v>165</v>
      </c>
      <c r="H403" s="251">
        <v>4.0599999999999996</v>
      </c>
      <c r="I403" s="252"/>
      <c r="J403" s="253">
        <f t="shared" si="0"/>
        <v>0</v>
      </c>
      <c r="K403" s="249" t="s">
        <v>166</v>
      </c>
      <c r="L403" s="254"/>
      <c r="M403" s="255" t="s">
        <v>19</v>
      </c>
      <c r="N403" s="256" t="s">
        <v>42</v>
      </c>
      <c r="O403" s="36"/>
      <c r="P403" s="191">
        <f t="shared" si="1"/>
        <v>0</v>
      </c>
      <c r="Q403" s="191">
        <v>2.1340000000000001E-2</v>
      </c>
      <c r="R403" s="191">
        <f t="shared" si="2"/>
        <v>8.6640399999999992E-2</v>
      </c>
      <c r="S403" s="191">
        <v>0</v>
      </c>
      <c r="T403" s="192">
        <f t="shared" si="3"/>
        <v>0</v>
      </c>
      <c r="AR403" s="18" t="s">
        <v>235</v>
      </c>
      <c r="AT403" s="18" t="s">
        <v>548</v>
      </c>
      <c r="AU403" s="18" t="s">
        <v>81</v>
      </c>
      <c r="AY403" s="18" t="s">
        <v>160</v>
      </c>
      <c r="BE403" s="193">
        <f t="shared" si="4"/>
        <v>0</v>
      </c>
      <c r="BF403" s="193">
        <f t="shared" si="5"/>
        <v>0</v>
      </c>
      <c r="BG403" s="193">
        <f t="shared" si="6"/>
        <v>0</v>
      </c>
      <c r="BH403" s="193">
        <f t="shared" si="7"/>
        <v>0</v>
      </c>
      <c r="BI403" s="193">
        <f t="shared" si="8"/>
        <v>0</v>
      </c>
      <c r="BJ403" s="18" t="s">
        <v>78</v>
      </c>
      <c r="BK403" s="193">
        <f t="shared" si="9"/>
        <v>0</v>
      </c>
      <c r="BL403" s="18" t="s">
        <v>167</v>
      </c>
      <c r="BM403" s="18" t="s">
        <v>1500</v>
      </c>
    </row>
    <row r="404" spans="2:65" s="1" customFormat="1" ht="31.5" customHeight="1" x14ac:dyDescent="0.3">
      <c r="B404" s="35"/>
      <c r="C404" s="182" t="s">
        <v>674</v>
      </c>
      <c r="D404" s="182" t="s">
        <v>162</v>
      </c>
      <c r="E404" s="183" t="s">
        <v>864</v>
      </c>
      <c r="F404" s="184" t="s">
        <v>865</v>
      </c>
      <c r="G404" s="185" t="s">
        <v>165</v>
      </c>
      <c r="H404" s="186">
        <v>8</v>
      </c>
      <c r="I404" s="187"/>
      <c r="J404" s="188">
        <f t="shared" si="0"/>
        <v>0</v>
      </c>
      <c r="K404" s="184" t="s">
        <v>166</v>
      </c>
      <c r="L404" s="55"/>
      <c r="M404" s="189" t="s">
        <v>19</v>
      </c>
      <c r="N404" s="190" t="s">
        <v>42</v>
      </c>
      <c r="O404" s="36"/>
      <c r="P404" s="191">
        <f t="shared" si="1"/>
        <v>0</v>
      </c>
      <c r="Q404" s="191">
        <v>3.7500000000000001E-6</v>
      </c>
      <c r="R404" s="191">
        <f t="shared" si="2"/>
        <v>3.0000000000000001E-5</v>
      </c>
      <c r="S404" s="191">
        <v>0</v>
      </c>
      <c r="T404" s="192">
        <f t="shared" si="3"/>
        <v>0</v>
      </c>
      <c r="AR404" s="18" t="s">
        <v>167</v>
      </c>
      <c r="AT404" s="18" t="s">
        <v>162</v>
      </c>
      <c r="AU404" s="18" t="s">
        <v>81</v>
      </c>
      <c r="AY404" s="18" t="s">
        <v>160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18" t="s">
        <v>78</v>
      </c>
      <c r="BK404" s="193">
        <f t="shared" si="9"/>
        <v>0</v>
      </c>
      <c r="BL404" s="18" t="s">
        <v>167</v>
      </c>
      <c r="BM404" s="18" t="s">
        <v>1501</v>
      </c>
    </row>
    <row r="405" spans="2:65" s="1" customFormat="1" ht="22.5" customHeight="1" x14ac:dyDescent="0.3">
      <c r="B405" s="35"/>
      <c r="C405" s="247" t="s">
        <v>679</v>
      </c>
      <c r="D405" s="247" t="s">
        <v>548</v>
      </c>
      <c r="E405" s="248" t="s">
        <v>868</v>
      </c>
      <c r="F405" s="249" t="s">
        <v>869</v>
      </c>
      <c r="G405" s="250" t="s">
        <v>165</v>
      </c>
      <c r="H405" s="251">
        <v>8.1199999999999992</v>
      </c>
      <c r="I405" s="252"/>
      <c r="J405" s="253">
        <f t="shared" si="0"/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 t="shared" si="1"/>
        <v>0</v>
      </c>
      <c r="Q405" s="191">
        <v>4.8000000000000001E-4</v>
      </c>
      <c r="R405" s="191">
        <f t="shared" si="2"/>
        <v>3.8975999999999998E-3</v>
      </c>
      <c r="S405" s="191">
        <v>0</v>
      </c>
      <c r="T405" s="192">
        <f t="shared" si="3"/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18" t="s">
        <v>78</v>
      </c>
      <c r="BK405" s="193">
        <f t="shared" si="9"/>
        <v>0</v>
      </c>
      <c r="BL405" s="18" t="s">
        <v>167</v>
      </c>
      <c r="BM405" s="18" t="s">
        <v>1502</v>
      </c>
    </row>
    <row r="406" spans="2:65" s="1" customFormat="1" ht="31.5" customHeight="1" x14ac:dyDescent="0.3">
      <c r="B406" s="35"/>
      <c r="C406" s="182" t="s">
        <v>684</v>
      </c>
      <c r="D406" s="182" t="s">
        <v>162</v>
      </c>
      <c r="E406" s="183" t="s">
        <v>872</v>
      </c>
      <c r="F406" s="184" t="s">
        <v>873</v>
      </c>
      <c r="G406" s="185" t="s">
        <v>165</v>
      </c>
      <c r="H406" s="186">
        <v>18</v>
      </c>
      <c r="I406" s="187"/>
      <c r="J406" s="188">
        <f t="shared" si="0"/>
        <v>0</v>
      </c>
      <c r="K406" s="184" t="s">
        <v>166</v>
      </c>
      <c r="L406" s="55"/>
      <c r="M406" s="189" t="s">
        <v>19</v>
      </c>
      <c r="N406" s="190" t="s">
        <v>42</v>
      </c>
      <c r="O406" s="36"/>
      <c r="P406" s="191">
        <f t="shared" si="1"/>
        <v>0</v>
      </c>
      <c r="Q406" s="191">
        <v>5.75E-6</v>
      </c>
      <c r="R406" s="191">
        <f t="shared" si="2"/>
        <v>1.0349999999999999E-4</v>
      </c>
      <c r="S406" s="191">
        <v>0</v>
      </c>
      <c r="T406" s="192">
        <f t="shared" si="3"/>
        <v>0</v>
      </c>
      <c r="AR406" s="18" t="s">
        <v>167</v>
      </c>
      <c r="AT406" s="18" t="s">
        <v>162</v>
      </c>
      <c r="AU406" s="18" t="s">
        <v>81</v>
      </c>
      <c r="AY406" s="18" t="s">
        <v>160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18" t="s">
        <v>78</v>
      </c>
      <c r="BK406" s="193">
        <f t="shared" si="9"/>
        <v>0</v>
      </c>
      <c r="BL406" s="18" t="s">
        <v>167</v>
      </c>
      <c r="BM406" s="18" t="s">
        <v>1503</v>
      </c>
    </row>
    <row r="407" spans="2:65" s="1" customFormat="1" ht="22.5" customHeight="1" x14ac:dyDescent="0.3">
      <c r="B407" s="35"/>
      <c r="C407" s="247" t="s">
        <v>690</v>
      </c>
      <c r="D407" s="247" t="s">
        <v>548</v>
      </c>
      <c r="E407" s="248" t="s">
        <v>876</v>
      </c>
      <c r="F407" s="249" t="s">
        <v>877</v>
      </c>
      <c r="G407" s="250" t="s">
        <v>165</v>
      </c>
      <c r="H407" s="251">
        <v>8.1199999999999992</v>
      </c>
      <c r="I407" s="252"/>
      <c r="J407" s="253">
        <f t="shared" si="0"/>
        <v>0</v>
      </c>
      <c r="K407" s="249" t="s">
        <v>166</v>
      </c>
      <c r="L407" s="254"/>
      <c r="M407" s="255" t="s">
        <v>19</v>
      </c>
      <c r="N407" s="256" t="s">
        <v>42</v>
      </c>
      <c r="O407" s="36"/>
      <c r="P407" s="191">
        <f t="shared" si="1"/>
        <v>0</v>
      </c>
      <c r="Q407" s="191">
        <v>1.1000000000000001E-3</v>
      </c>
      <c r="R407" s="191">
        <f t="shared" si="2"/>
        <v>8.931999999999999E-3</v>
      </c>
      <c r="S407" s="191">
        <v>0</v>
      </c>
      <c r="T407" s="192">
        <f t="shared" si="3"/>
        <v>0</v>
      </c>
      <c r="AR407" s="18" t="s">
        <v>235</v>
      </c>
      <c r="AT407" s="18" t="s">
        <v>548</v>
      </c>
      <c r="AU407" s="18" t="s">
        <v>81</v>
      </c>
      <c r="AY407" s="18" t="s">
        <v>160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18" t="s">
        <v>78</v>
      </c>
      <c r="BK407" s="193">
        <f t="shared" si="9"/>
        <v>0</v>
      </c>
      <c r="BL407" s="18" t="s">
        <v>167</v>
      </c>
      <c r="BM407" s="18" t="s">
        <v>1504</v>
      </c>
    </row>
    <row r="408" spans="2:65" s="1" customFormat="1" ht="22.5" customHeight="1" x14ac:dyDescent="0.3">
      <c r="B408" s="35"/>
      <c r="C408" s="247" t="s">
        <v>700</v>
      </c>
      <c r="D408" s="247" t="s">
        <v>548</v>
      </c>
      <c r="E408" s="248" t="s">
        <v>880</v>
      </c>
      <c r="F408" s="249" t="s">
        <v>881</v>
      </c>
      <c r="G408" s="250" t="s">
        <v>165</v>
      </c>
      <c r="H408" s="251">
        <v>8.1199999999999992</v>
      </c>
      <c r="I408" s="252"/>
      <c r="J408" s="253">
        <f t="shared" si="0"/>
        <v>0</v>
      </c>
      <c r="K408" s="249" t="s">
        <v>166</v>
      </c>
      <c r="L408" s="254"/>
      <c r="M408" s="255" t="s">
        <v>19</v>
      </c>
      <c r="N408" s="256" t="s">
        <v>42</v>
      </c>
      <c r="O408" s="36"/>
      <c r="P408" s="191">
        <f t="shared" si="1"/>
        <v>0</v>
      </c>
      <c r="Q408" s="191">
        <v>1.2099999999999999E-3</v>
      </c>
      <c r="R408" s="191">
        <f t="shared" si="2"/>
        <v>9.8251999999999992E-3</v>
      </c>
      <c r="S408" s="191">
        <v>0</v>
      </c>
      <c r="T408" s="192">
        <f t="shared" si="3"/>
        <v>0</v>
      </c>
      <c r="AR408" s="18" t="s">
        <v>235</v>
      </c>
      <c r="AT408" s="18" t="s">
        <v>548</v>
      </c>
      <c r="AU408" s="18" t="s">
        <v>81</v>
      </c>
      <c r="AY408" s="18" t="s">
        <v>160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18" t="s">
        <v>78</v>
      </c>
      <c r="BK408" s="193">
        <f t="shared" si="9"/>
        <v>0</v>
      </c>
      <c r="BL408" s="18" t="s">
        <v>167</v>
      </c>
      <c r="BM408" s="18" t="s">
        <v>1505</v>
      </c>
    </row>
    <row r="409" spans="2:65" s="1" customFormat="1" ht="22.5" customHeight="1" x14ac:dyDescent="0.3">
      <c r="B409" s="35"/>
      <c r="C409" s="247" t="s">
        <v>705</v>
      </c>
      <c r="D409" s="247" t="s">
        <v>548</v>
      </c>
      <c r="E409" s="248" t="s">
        <v>884</v>
      </c>
      <c r="F409" s="249" t="s">
        <v>885</v>
      </c>
      <c r="G409" s="250" t="s">
        <v>165</v>
      </c>
      <c r="H409" s="251">
        <v>2.0299999999999998</v>
      </c>
      <c r="I409" s="252"/>
      <c r="J409" s="253">
        <f t="shared" si="0"/>
        <v>0</v>
      </c>
      <c r="K409" s="249" t="s">
        <v>166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1.4E-3</v>
      </c>
      <c r="R409" s="191">
        <f t="shared" si="2"/>
        <v>2.8419999999999999E-3</v>
      </c>
      <c r="S409" s="191">
        <v>0</v>
      </c>
      <c r="T409" s="192">
        <f t="shared" si="3"/>
        <v>0</v>
      </c>
      <c r="AR409" s="18" t="s">
        <v>235</v>
      </c>
      <c r="AT409" s="18" t="s">
        <v>548</v>
      </c>
      <c r="AU409" s="18" t="s">
        <v>81</v>
      </c>
      <c r="AY409" s="18" t="s">
        <v>160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167</v>
      </c>
      <c r="BM409" s="18" t="s">
        <v>1506</v>
      </c>
    </row>
    <row r="410" spans="2:65" s="1" customFormat="1" ht="22.5" customHeight="1" x14ac:dyDescent="0.3">
      <c r="B410" s="35"/>
      <c r="C410" s="182" t="s">
        <v>717</v>
      </c>
      <c r="D410" s="182" t="s">
        <v>162</v>
      </c>
      <c r="E410" s="183" t="s">
        <v>888</v>
      </c>
      <c r="F410" s="184" t="s">
        <v>889</v>
      </c>
      <c r="G410" s="185" t="s">
        <v>165</v>
      </c>
      <c r="H410" s="186">
        <v>2</v>
      </c>
      <c r="I410" s="187"/>
      <c r="J410" s="188">
        <f t="shared" si="0"/>
        <v>0</v>
      </c>
      <c r="K410" s="184" t="s">
        <v>166</v>
      </c>
      <c r="L410" s="55"/>
      <c r="M410" s="189" t="s">
        <v>19</v>
      </c>
      <c r="N410" s="190" t="s">
        <v>42</v>
      </c>
      <c r="O410" s="36"/>
      <c r="P410" s="191">
        <f t="shared" si="1"/>
        <v>0</v>
      </c>
      <c r="Q410" s="191">
        <v>3.9061449999999998E-2</v>
      </c>
      <c r="R410" s="191">
        <f t="shared" si="2"/>
        <v>7.8122899999999995E-2</v>
      </c>
      <c r="S410" s="191">
        <v>0</v>
      </c>
      <c r="T410" s="192">
        <f t="shared" si="3"/>
        <v>0</v>
      </c>
      <c r="AR410" s="18" t="s">
        <v>167</v>
      </c>
      <c r="AT410" s="18" t="s">
        <v>162</v>
      </c>
      <c r="AU410" s="18" t="s">
        <v>81</v>
      </c>
      <c r="AY410" s="18" t="s">
        <v>160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167</v>
      </c>
      <c r="BM410" s="18" t="s">
        <v>1507</v>
      </c>
    </row>
    <row r="411" spans="2:65" s="1" customFormat="1" ht="31.5" customHeight="1" x14ac:dyDescent="0.3">
      <c r="B411" s="35"/>
      <c r="C411" s="182" t="s">
        <v>721</v>
      </c>
      <c r="D411" s="182" t="s">
        <v>162</v>
      </c>
      <c r="E411" s="183" t="s">
        <v>892</v>
      </c>
      <c r="F411" s="184" t="s">
        <v>893</v>
      </c>
      <c r="G411" s="185" t="s">
        <v>165</v>
      </c>
      <c r="H411" s="186">
        <v>2</v>
      </c>
      <c r="I411" s="187"/>
      <c r="J411" s="188">
        <f t="shared" si="0"/>
        <v>0</v>
      </c>
      <c r="K411" s="184" t="s">
        <v>166</v>
      </c>
      <c r="L411" s="55"/>
      <c r="M411" s="189" t="s">
        <v>19</v>
      </c>
      <c r="N411" s="190" t="s">
        <v>42</v>
      </c>
      <c r="O411" s="36"/>
      <c r="P411" s="191">
        <f t="shared" si="1"/>
        <v>0</v>
      </c>
      <c r="Q411" s="191">
        <v>6.2014000000000001E-3</v>
      </c>
      <c r="R411" s="191">
        <f t="shared" si="2"/>
        <v>1.24028E-2</v>
      </c>
      <c r="S411" s="191">
        <v>0</v>
      </c>
      <c r="T411" s="192">
        <f t="shared" si="3"/>
        <v>0</v>
      </c>
      <c r="AR411" s="18" t="s">
        <v>167</v>
      </c>
      <c r="AT411" s="18" t="s">
        <v>162</v>
      </c>
      <c r="AU411" s="18" t="s">
        <v>81</v>
      </c>
      <c r="AY411" s="18" t="s">
        <v>160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167</v>
      </c>
      <c r="BM411" s="18" t="s">
        <v>1508</v>
      </c>
    </row>
    <row r="412" spans="2:65" s="1" customFormat="1" ht="22.5" customHeight="1" x14ac:dyDescent="0.3">
      <c r="B412" s="35"/>
      <c r="C412" s="182" t="s">
        <v>727</v>
      </c>
      <c r="D412" s="182" t="s">
        <v>162</v>
      </c>
      <c r="E412" s="183" t="s">
        <v>896</v>
      </c>
      <c r="F412" s="184" t="s">
        <v>897</v>
      </c>
      <c r="G412" s="185" t="s">
        <v>165</v>
      </c>
      <c r="H412" s="186">
        <v>2</v>
      </c>
      <c r="I412" s="187"/>
      <c r="J412" s="188">
        <f t="shared" si="0"/>
        <v>0</v>
      </c>
      <c r="K412" s="184" t="s">
        <v>166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3.7179499999999998E-3</v>
      </c>
      <c r="R412" s="191">
        <f t="shared" si="2"/>
        <v>7.4358999999999996E-3</v>
      </c>
      <c r="S412" s="191">
        <v>0</v>
      </c>
      <c r="T412" s="192">
        <f t="shared" si="3"/>
        <v>0</v>
      </c>
      <c r="AR412" s="18" t="s">
        <v>167</v>
      </c>
      <c r="AT412" s="18" t="s">
        <v>162</v>
      </c>
      <c r="AU412" s="18" t="s">
        <v>81</v>
      </c>
      <c r="AY412" s="18" t="s">
        <v>160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167</v>
      </c>
      <c r="BM412" s="18" t="s">
        <v>1509</v>
      </c>
    </row>
    <row r="413" spans="2:65" s="1" customFormat="1" ht="22.5" customHeight="1" x14ac:dyDescent="0.3">
      <c r="B413" s="35"/>
      <c r="C413" s="182" t="s">
        <v>734</v>
      </c>
      <c r="D413" s="182" t="s">
        <v>162</v>
      </c>
      <c r="E413" s="183" t="s">
        <v>900</v>
      </c>
      <c r="F413" s="184" t="s">
        <v>901</v>
      </c>
      <c r="G413" s="185" t="s">
        <v>165</v>
      </c>
      <c r="H413" s="186">
        <v>2</v>
      </c>
      <c r="I413" s="187"/>
      <c r="J413" s="188">
        <f t="shared" si="0"/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 t="shared" si="1"/>
        <v>0</v>
      </c>
      <c r="Q413" s="191">
        <v>0</v>
      </c>
      <c r="R413" s="191">
        <f t="shared" si="2"/>
        <v>0</v>
      </c>
      <c r="S413" s="191">
        <v>0</v>
      </c>
      <c r="T413" s="192">
        <f t="shared" si="3"/>
        <v>0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167</v>
      </c>
      <c r="BM413" s="18" t="s">
        <v>1510</v>
      </c>
    </row>
    <row r="414" spans="2:65" s="1" customFormat="1" ht="31.5" customHeight="1" x14ac:dyDescent="0.3">
      <c r="B414" s="35"/>
      <c r="C414" s="182" t="s">
        <v>738</v>
      </c>
      <c r="D414" s="182" t="s">
        <v>162</v>
      </c>
      <c r="E414" s="183" t="s">
        <v>904</v>
      </c>
      <c r="F414" s="184" t="s">
        <v>905</v>
      </c>
      <c r="G414" s="185" t="s">
        <v>165</v>
      </c>
      <c r="H414" s="186">
        <v>2</v>
      </c>
      <c r="I414" s="187"/>
      <c r="J414" s="188">
        <f t="shared" si="0"/>
        <v>0</v>
      </c>
      <c r="K414" s="184" t="s">
        <v>166</v>
      </c>
      <c r="L414" s="55"/>
      <c r="M414" s="189" t="s">
        <v>19</v>
      </c>
      <c r="N414" s="190" t="s">
        <v>42</v>
      </c>
      <c r="O414" s="36"/>
      <c r="P414" s="191">
        <f t="shared" si="1"/>
        <v>0</v>
      </c>
      <c r="Q414" s="191">
        <v>2.5250000000000002E-2</v>
      </c>
      <c r="R414" s="191">
        <f t="shared" si="2"/>
        <v>5.0500000000000003E-2</v>
      </c>
      <c r="S414" s="191">
        <v>0</v>
      </c>
      <c r="T414" s="192">
        <f t="shared" si="3"/>
        <v>0</v>
      </c>
      <c r="AR414" s="18" t="s">
        <v>167</v>
      </c>
      <c r="AT414" s="18" t="s">
        <v>162</v>
      </c>
      <c r="AU414" s="18" t="s">
        <v>81</v>
      </c>
      <c r="AY414" s="18" t="s">
        <v>160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167</v>
      </c>
      <c r="BM414" s="18" t="s">
        <v>1511</v>
      </c>
    </row>
    <row r="415" spans="2:65" s="1" customFormat="1" ht="22.5" customHeight="1" x14ac:dyDescent="0.3">
      <c r="B415" s="35"/>
      <c r="C415" s="182" t="s">
        <v>742</v>
      </c>
      <c r="D415" s="182" t="s">
        <v>162</v>
      </c>
      <c r="E415" s="183" t="s">
        <v>908</v>
      </c>
      <c r="F415" s="184" t="s">
        <v>909</v>
      </c>
      <c r="G415" s="185" t="s">
        <v>165</v>
      </c>
      <c r="H415" s="186">
        <v>8</v>
      </c>
      <c r="I415" s="187"/>
      <c r="J415" s="188">
        <f t="shared" si="0"/>
        <v>0</v>
      </c>
      <c r="K415" s="184" t="s">
        <v>166</v>
      </c>
      <c r="L415" s="55"/>
      <c r="M415" s="189" t="s">
        <v>19</v>
      </c>
      <c r="N415" s="190" t="s">
        <v>42</v>
      </c>
      <c r="O415" s="36"/>
      <c r="P415" s="191">
        <f t="shared" si="1"/>
        <v>0</v>
      </c>
      <c r="Q415" s="191">
        <v>0.34089999999999998</v>
      </c>
      <c r="R415" s="191">
        <f t="shared" si="2"/>
        <v>2.7271999999999998</v>
      </c>
      <c r="S415" s="191">
        <v>0</v>
      </c>
      <c r="T415" s="192">
        <f t="shared" si="3"/>
        <v>0</v>
      </c>
      <c r="AR415" s="18" t="s">
        <v>167</v>
      </c>
      <c r="AT415" s="18" t="s">
        <v>162</v>
      </c>
      <c r="AU415" s="18" t="s">
        <v>81</v>
      </c>
      <c r="AY415" s="18" t="s">
        <v>160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167</v>
      </c>
      <c r="BM415" s="18" t="s">
        <v>1512</v>
      </c>
    </row>
    <row r="416" spans="2:65" s="1" customFormat="1" ht="22.5" customHeight="1" x14ac:dyDescent="0.3">
      <c r="B416" s="35"/>
      <c r="C416" s="247" t="s">
        <v>746</v>
      </c>
      <c r="D416" s="247" t="s">
        <v>548</v>
      </c>
      <c r="E416" s="248" t="s">
        <v>912</v>
      </c>
      <c r="F416" s="249" t="s">
        <v>913</v>
      </c>
      <c r="G416" s="250" t="s">
        <v>165</v>
      </c>
      <c r="H416" s="251">
        <v>8</v>
      </c>
      <c r="I416" s="252"/>
      <c r="J416" s="253">
        <f t="shared" si="0"/>
        <v>0</v>
      </c>
      <c r="K416" s="249" t="s">
        <v>166</v>
      </c>
      <c r="L416" s="254"/>
      <c r="M416" s="255" t="s">
        <v>19</v>
      </c>
      <c r="N416" s="256" t="s">
        <v>42</v>
      </c>
      <c r="O416" s="36"/>
      <c r="P416" s="191">
        <f t="shared" si="1"/>
        <v>0</v>
      </c>
      <c r="Q416" s="191">
        <v>2.7E-2</v>
      </c>
      <c r="R416" s="191">
        <f t="shared" si="2"/>
        <v>0.216</v>
      </c>
      <c r="S416" s="191">
        <v>0</v>
      </c>
      <c r="T416" s="192">
        <f t="shared" si="3"/>
        <v>0</v>
      </c>
      <c r="AR416" s="18" t="s">
        <v>235</v>
      </c>
      <c r="AT416" s="18" t="s">
        <v>548</v>
      </c>
      <c r="AU416" s="18" t="s">
        <v>81</v>
      </c>
      <c r="AY416" s="18" t="s">
        <v>160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167</v>
      </c>
      <c r="BM416" s="18" t="s">
        <v>1513</v>
      </c>
    </row>
    <row r="417" spans="2:65" s="1" customFormat="1" ht="22.5" customHeight="1" x14ac:dyDescent="0.3">
      <c r="B417" s="35"/>
      <c r="C417" s="247" t="s">
        <v>750</v>
      </c>
      <c r="D417" s="247" t="s">
        <v>548</v>
      </c>
      <c r="E417" s="248" t="s">
        <v>916</v>
      </c>
      <c r="F417" s="249" t="s">
        <v>917</v>
      </c>
      <c r="G417" s="250" t="s">
        <v>165</v>
      </c>
      <c r="H417" s="251">
        <v>8</v>
      </c>
      <c r="I417" s="252"/>
      <c r="J417" s="253">
        <f t="shared" si="0"/>
        <v>0</v>
      </c>
      <c r="K417" s="249" t="s">
        <v>166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0.111</v>
      </c>
      <c r="R417" s="191">
        <f t="shared" si="2"/>
        <v>0.88800000000000001</v>
      </c>
      <c r="S417" s="191">
        <v>0</v>
      </c>
      <c r="T417" s="192">
        <f t="shared" si="3"/>
        <v>0</v>
      </c>
      <c r="AR417" s="18" t="s">
        <v>235</v>
      </c>
      <c r="AT417" s="18" t="s">
        <v>548</v>
      </c>
      <c r="AU417" s="18" t="s">
        <v>81</v>
      </c>
      <c r="AY417" s="18" t="s">
        <v>160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167</v>
      </c>
      <c r="BM417" s="18" t="s">
        <v>1514</v>
      </c>
    </row>
    <row r="418" spans="2:65" s="1" customFormat="1" ht="31.5" customHeight="1" x14ac:dyDescent="0.3">
      <c r="B418" s="35"/>
      <c r="C418" s="247" t="s">
        <v>755</v>
      </c>
      <c r="D418" s="247" t="s">
        <v>548</v>
      </c>
      <c r="E418" s="248" t="s">
        <v>920</v>
      </c>
      <c r="F418" s="249" t="s">
        <v>921</v>
      </c>
      <c r="G418" s="250" t="s">
        <v>165</v>
      </c>
      <c r="H418" s="251">
        <v>6</v>
      </c>
      <c r="I418" s="252"/>
      <c r="J418" s="253">
        <f t="shared" si="0"/>
        <v>0</v>
      </c>
      <c r="K418" s="249" t="s">
        <v>166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0.08</v>
      </c>
      <c r="R418" s="191">
        <f t="shared" si="2"/>
        <v>0.48</v>
      </c>
      <c r="S418" s="191">
        <v>0</v>
      </c>
      <c r="T418" s="192">
        <f t="shared" si="3"/>
        <v>0</v>
      </c>
      <c r="AR418" s="18" t="s">
        <v>235</v>
      </c>
      <c r="AT418" s="18" t="s">
        <v>548</v>
      </c>
      <c r="AU418" s="18" t="s">
        <v>81</v>
      </c>
      <c r="AY418" s="18" t="s">
        <v>160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167</v>
      </c>
      <c r="BM418" s="18" t="s">
        <v>1515</v>
      </c>
    </row>
    <row r="419" spans="2:65" s="1" customFormat="1" ht="22.5" customHeight="1" x14ac:dyDescent="0.3">
      <c r="B419" s="35"/>
      <c r="C419" s="247" t="s">
        <v>759</v>
      </c>
      <c r="D419" s="247" t="s">
        <v>548</v>
      </c>
      <c r="E419" s="248" t="s">
        <v>924</v>
      </c>
      <c r="F419" s="249" t="s">
        <v>925</v>
      </c>
      <c r="G419" s="250" t="s">
        <v>165</v>
      </c>
      <c r="H419" s="251">
        <v>2</v>
      </c>
      <c r="I419" s="252"/>
      <c r="J419" s="253">
        <f t="shared" si="0"/>
        <v>0</v>
      </c>
      <c r="K419" s="249" t="s">
        <v>166</v>
      </c>
      <c r="L419" s="254"/>
      <c r="M419" s="255" t="s">
        <v>19</v>
      </c>
      <c r="N419" s="256" t="s">
        <v>42</v>
      </c>
      <c r="O419" s="36"/>
      <c r="P419" s="191">
        <f t="shared" si="1"/>
        <v>0</v>
      </c>
      <c r="Q419" s="191">
        <v>5.7000000000000002E-2</v>
      </c>
      <c r="R419" s="191">
        <f t="shared" si="2"/>
        <v>0.114</v>
      </c>
      <c r="S419" s="191">
        <v>0</v>
      </c>
      <c r="T419" s="192">
        <f t="shared" si="3"/>
        <v>0</v>
      </c>
      <c r="AR419" s="18" t="s">
        <v>235</v>
      </c>
      <c r="AT419" s="18" t="s">
        <v>548</v>
      </c>
      <c r="AU419" s="18" t="s">
        <v>81</v>
      </c>
      <c r="AY419" s="18" t="s">
        <v>160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167</v>
      </c>
      <c r="BM419" s="18" t="s">
        <v>1516</v>
      </c>
    </row>
    <row r="420" spans="2:65" s="1" customFormat="1" ht="31.5" customHeight="1" x14ac:dyDescent="0.3">
      <c r="B420" s="35"/>
      <c r="C420" s="247" t="s">
        <v>763</v>
      </c>
      <c r="D420" s="247" t="s">
        <v>548</v>
      </c>
      <c r="E420" s="248" t="s">
        <v>928</v>
      </c>
      <c r="F420" s="249" t="s">
        <v>929</v>
      </c>
      <c r="G420" s="250" t="s">
        <v>165</v>
      </c>
      <c r="H420" s="251">
        <v>8</v>
      </c>
      <c r="I420" s="252"/>
      <c r="J420" s="253">
        <f t="shared" si="0"/>
        <v>0</v>
      </c>
      <c r="K420" s="249" t="s">
        <v>19</v>
      </c>
      <c r="L420" s="254"/>
      <c r="M420" s="255" t="s">
        <v>19</v>
      </c>
      <c r="N420" s="256" t="s">
        <v>42</v>
      </c>
      <c r="O420" s="36"/>
      <c r="P420" s="191">
        <f t="shared" si="1"/>
        <v>0</v>
      </c>
      <c r="Q420" s="191">
        <v>9.7000000000000003E-2</v>
      </c>
      <c r="R420" s="191">
        <f t="shared" si="2"/>
        <v>0.77600000000000002</v>
      </c>
      <c r="S420" s="191">
        <v>0</v>
      </c>
      <c r="T420" s="192">
        <f t="shared" si="3"/>
        <v>0</v>
      </c>
      <c r="AR420" s="18" t="s">
        <v>235</v>
      </c>
      <c r="AT420" s="18" t="s">
        <v>548</v>
      </c>
      <c r="AU420" s="18" t="s">
        <v>81</v>
      </c>
      <c r="AY420" s="18" t="s">
        <v>160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167</v>
      </c>
      <c r="BM420" s="18" t="s">
        <v>1517</v>
      </c>
    </row>
    <row r="421" spans="2:65" s="1" customFormat="1" ht="22.5" customHeight="1" x14ac:dyDescent="0.3">
      <c r="B421" s="35"/>
      <c r="C421" s="182" t="s">
        <v>767</v>
      </c>
      <c r="D421" s="182" t="s">
        <v>162</v>
      </c>
      <c r="E421" s="183" t="s">
        <v>936</v>
      </c>
      <c r="F421" s="184" t="s">
        <v>937</v>
      </c>
      <c r="G421" s="185" t="s">
        <v>165</v>
      </c>
      <c r="H421" s="186">
        <v>8</v>
      </c>
      <c r="I421" s="187"/>
      <c r="J421" s="188">
        <f t="shared" si="0"/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9.3600000000000003E-3</v>
      </c>
      <c r="R421" s="191">
        <f t="shared" si="2"/>
        <v>7.4880000000000002E-2</v>
      </c>
      <c r="S421" s="191">
        <v>0</v>
      </c>
      <c r="T421" s="192">
        <f t="shared" si="3"/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167</v>
      </c>
      <c r="BM421" s="18" t="s">
        <v>1518</v>
      </c>
    </row>
    <row r="422" spans="2:65" s="1" customFormat="1" ht="22.5" customHeight="1" x14ac:dyDescent="0.3">
      <c r="B422" s="35"/>
      <c r="C422" s="247" t="s">
        <v>771</v>
      </c>
      <c r="D422" s="247" t="s">
        <v>548</v>
      </c>
      <c r="E422" s="248" t="s">
        <v>940</v>
      </c>
      <c r="F422" s="249" t="s">
        <v>941</v>
      </c>
      <c r="G422" s="250" t="s">
        <v>165</v>
      </c>
      <c r="H422" s="251">
        <v>8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6.0000000000000001E-3</v>
      </c>
      <c r="R422" s="191">
        <f t="shared" si="2"/>
        <v>4.8000000000000001E-2</v>
      </c>
      <c r="S422" s="191">
        <v>0</v>
      </c>
      <c r="T422" s="192">
        <f t="shared" si="3"/>
        <v>0</v>
      </c>
      <c r="AR422" s="18" t="s">
        <v>235</v>
      </c>
      <c r="AT422" s="18" t="s">
        <v>548</v>
      </c>
      <c r="AU422" s="18" t="s">
        <v>81</v>
      </c>
      <c r="AY422" s="18" t="s">
        <v>160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167</v>
      </c>
      <c r="BM422" s="18" t="s">
        <v>1519</v>
      </c>
    </row>
    <row r="423" spans="2:65" s="1" customFormat="1" ht="22.5" customHeight="1" x14ac:dyDescent="0.3">
      <c r="B423" s="35"/>
      <c r="C423" s="247" t="s">
        <v>775</v>
      </c>
      <c r="D423" s="247" t="s">
        <v>548</v>
      </c>
      <c r="E423" s="248" t="s">
        <v>944</v>
      </c>
      <c r="F423" s="249" t="s">
        <v>945</v>
      </c>
      <c r="G423" s="250" t="s">
        <v>165</v>
      </c>
      <c r="H423" s="251">
        <v>8</v>
      </c>
      <c r="I423" s="252"/>
      <c r="J423" s="253">
        <f t="shared" si="0"/>
        <v>0</v>
      </c>
      <c r="K423" s="249" t="s">
        <v>19</v>
      </c>
      <c r="L423" s="254"/>
      <c r="M423" s="255" t="s">
        <v>19</v>
      </c>
      <c r="N423" s="256" t="s">
        <v>42</v>
      </c>
      <c r="O423" s="36"/>
      <c r="P423" s="191">
        <f t="shared" si="1"/>
        <v>0</v>
      </c>
      <c r="Q423" s="191">
        <v>0.11</v>
      </c>
      <c r="R423" s="191">
        <f t="shared" si="2"/>
        <v>0.88</v>
      </c>
      <c r="S423" s="191">
        <v>0</v>
      </c>
      <c r="T423" s="192">
        <f t="shared" si="3"/>
        <v>0</v>
      </c>
      <c r="AR423" s="18" t="s">
        <v>235</v>
      </c>
      <c r="AT423" s="18" t="s">
        <v>548</v>
      </c>
      <c r="AU423" s="18" t="s">
        <v>81</v>
      </c>
      <c r="AY423" s="18" t="s">
        <v>160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167</v>
      </c>
      <c r="BM423" s="18" t="s">
        <v>1520</v>
      </c>
    </row>
    <row r="424" spans="2:65" s="1" customFormat="1" ht="22.5" customHeight="1" x14ac:dyDescent="0.3">
      <c r="B424" s="35"/>
      <c r="C424" s="182" t="s">
        <v>781</v>
      </c>
      <c r="D424" s="182" t="s">
        <v>162</v>
      </c>
      <c r="E424" s="183" t="s">
        <v>948</v>
      </c>
      <c r="F424" s="184" t="s">
        <v>949</v>
      </c>
      <c r="G424" s="185" t="s">
        <v>165</v>
      </c>
      <c r="H424" s="186">
        <v>4</v>
      </c>
      <c r="I424" s="187"/>
      <c r="J424" s="188">
        <f t="shared" si="0"/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 t="shared" si="1"/>
        <v>0</v>
      </c>
      <c r="Q424" s="191">
        <v>0</v>
      </c>
      <c r="R424" s="191">
        <f t="shared" si="2"/>
        <v>0</v>
      </c>
      <c r="S424" s="191">
        <v>0.15</v>
      </c>
      <c r="T424" s="192">
        <f t="shared" si="3"/>
        <v>0.6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167</v>
      </c>
      <c r="BM424" s="18" t="s">
        <v>1521</v>
      </c>
    </row>
    <row r="425" spans="2:65" s="1" customFormat="1" ht="22.5" customHeight="1" x14ac:dyDescent="0.3">
      <c r="B425" s="35"/>
      <c r="C425" s="182" t="s">
        <v>786</v>
      </c>
      <c r="D425" s="182" t="s">
        <v>162</v>
      </c>
      <c r="E425" s="183" t="s">
        <v>956</v>
      </c>
      <c r="F425" s="184" t="s">
        <v>957</v>
      </c>
      <c r="G425" s="185" t="s">
        <v>165</v>
      </c>
      <c r="H425" s="186">
        <v>4</v>
      </c>
      <c r="I425" s="187"/>
      <c r="J425" s="188">
        <f t="shared" si="0"/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 t="shared" si="1"/>
        <v>0</v>
      </c>
      <c r="Q425" s="191">
        <v>0.42080000000000001</v>
      </c>
      <c r="R425" s="191">
        <f t="shared" si="2"/>
        <v>1.6832</v>
      </c>
      <c r="S425" s="191">
        <v>0</v>
      </c>
      <c r="T425" s="192">
        <f t="shared" si="3"/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167</v>
      </c>
      <c r="BM425" s="18" t="s">
        <v>1522</v>
      </c>
    </row>
    <row r="426" spans="2:65" s="1" customFormat="1" ht="31.5" customHeight="1" x14ac:dyDescent="0.3">
      <c r="B426" s="35"/>
      <c r="C426" s="182" t="s">
        <v>791</v>
      </c>
      <c r="D426" s="182" t="s">
        <v>162</v>
      </c>
      <c r="E426" s="183" t="s">
        <v>960</v>
      </c>
      <c r="F426" s="184" t="s">
        <v>961</v>
      </c>
      <c r="G426" s="185" t="s">
        <v>165</v>
      </c>
      <c r="H426" s="186">
        <v>3</v>
      </c>
      <c r="I426" s="187"/>
      <c r="J426" s="188">
        <f t="shared" si="0"/>
        <v>0</v>
      </c>
      <c r="K426" s="184" t="s">
        <v>166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0.31108000000000002</v>
      </c>
      <c r="R426" s="191">
        <f t="shared" si="2"/>
        <v>0.93324000000000007</v>
      </c>
      <c r="S426" s="191">
        <v>0</v>
      </c>
      <c r="T426" s="192">
        <f t="shared" si="3"/>
        <v>0</v>
      </c>
      <c r="AR426" s="18" t="s">
        <v>167</v>
      </c>
      <c r="AT426" s="18" t="s">
        <v>162</v>
      </c>
      <c r="AU426" s="18" t="s">
        <v>81</v>
      </c>
      <c r="AY426" s="18" t="s">
        <v>160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167</v>
      </c>
      <c r="BM426" s="18" t="s">
        <v>1523</v>
      </c>
    </row>
    <row r="427" spans="2:65" s="10" customFormat="1" ht="29.85" customHeight="1" x14ac:dyDescent="0.3">
      <c r="B427" s="165"/>
      <c r="C427" s="166"/>
      <c r="D427" s="179" t="s">
        <v>70</v>
      </c>
      <c r="E427" s="180" t="s">
        <v>241</v>
      </c>
      <c r="F427" s="180" t="s">
        <v>963</v>
      </c>
      <c r="G427" s="166"/>
      <c r="H427" s="166"/>
      <c r="I427" s="169"/>
      <c r="J427" s="181">
        <f>BK427</f>
        <v>0</v>
      </c>
      <c r="K427" s="166"/>
      <c r="L427" s="171"/>
      <c r="M427" s="172"/>
      <c r="N427" s="173"/>
      <c r="O427" s="173"/>
      <c r="P427" s="174">
        <f>SUM(P428:P587)</f>
        <v>0</v>
      </c>
      <c r="Q427" s="173"/>
      <c r="R427" s="174">
        <f>SUM(R428:R587)</f>
        <v>87.892328087420026</v>
      </c>
      <c r="S427" s="173"/>
      <c r="T427" s="175">
        <f>SUM(T428:T587)</f>
        <v>4.0509000000000004</v>
      </c>
      <c r="AR427" s="176" t="s">
        <v>78</v>
      </c>
      <c r="AT427" s="177" t="s">
        <v>70</v>
      </c>
      <c r="AU427" s="177" t="s">
        <v>78</v>
      </c>
      <c r="AY427" s="176" t="s">
        <v>160</v>
      </c>
      <c r="BK427" s="178">
        <f>SUM(BK428:BK587)</f>
        <v>0</v>
      </c>
    </row>
    <row r="428" spans="2:65" s="1" customFormat="1" ht="22.5" customHeight="1" x14ac:dyDescent="0.3">
      <c r="B428" s="35"/>
      <c r="C428" s="182" t="s">
        <v>800</v>
      </c>
      <c r="D428" s="182" t="s">
        <v>162</v>
      </c>
      <c r="E428" s="183" t="s">
        <v>965</v>
      </c>
      <c r="F428" s="184" t="s">
        <v>966</v>
      </c>
      <c r="G428" s="185" t="s">
        <v>189</v>
      </c>
      <c r="H428" s="186">
        <v>79.5</v>
      </c>
      <c r="I428" s="187"/>
      <c r="J428" s="188">
        <f>ROUND(I428*H428,2)</f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4.0078500000000003E-2</v>
      </c>
      <c r="R428" s="191">
        <f>Q428*H428</f>
        <v>3.1862407500000001</v>
      </c>
      <c r="S428" s="191">
        <v>0</v>
      </c>
      <c r="T428" s="192">
        <f>S428*H428</f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167</v>
      </c>
      <c r="BM428" s="18" t="s">
        <v>1524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1525</v>
      </c>
      <c r="G429" s="207"/>
      <c r="H429" s="210">
        <v>79.5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3" customFormat="1" x14ac:dyDescent="0.3">
      <c r="B430" s="217"/>
      <c r="C430" s="218"/>
      <c r="D430" s="219" t="s">
        <v>169</v>
      </c>
      <c r="E430" s="220" t="s">
        <v>19</v>
      </c>
      <c r="F430" s="221" t="s">
        <v>182</v>
      </c>
      <c r="G430" s="218"/>
      <c r="H430" s="222">
        <v>79.5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169</v>
      </c>
      <c r="AU430" s="228" t="s">
        <v>81</v>
      </c>
      <c r="AV430" s="13" t="s">
        <v>167</v>
      </c>
      <c r="AW430" s="13" t="s">
        <v>35</v>
      </c>
      <c r="AX430" s="13" t="s">
        <v>78</v>
      </c>
      <c r="AY430" s="228" t="s">
        <v>160</v>
      </c>
    </row>
    <row r="431" spans="2:65" s="1" customFormat="1" ht="31.5" customHeight="1" x14ac:dyDescent="0.3">
      <c r="B431" s="35"/>
      <c r="C431" s="247" t="s">
        <v>809</v>
      </c>
      <c r="D431" s="247" t="s">
        <v>548</v>
      </c>
      <c r="E431" s="248" t="s">
        <v>970</v>
      </c>
      <c r="F431" s="249" t="s">
        <v>971</v>
      </c>
      <c r="G431" s="250" t="s">
        <v>189</v>
      </c>
      <c r="H431" s="251">
        <v>49.5</v>
      </c>
      <c r="I431" s="252"/>
      <c r="J431" s="253">
        <f>ROUND(I431*H431,2)</f>
        <v>0</v>
      </c>
      <c r="K431" s="249" t="s">
        <v>19</v>
      </c>
      <c r="L431" s="254"/>
      <c r="M431" s="255" t="s">
        <v>19</v>
      </c>
      <c r="N431" s="256" t="s">
        <v>42</v>
      </c>
      <c r="O431" s="36"/>
      <c r="P431" s="191">
        <f>O431*H431</f>
        <v>0</v>
      </c>
      <c r="Q431" s="191">
        <v>1.0619999999999999E-2</v>
      </c>
      <c r="R431" s="191">
        <f>Q431*H431</f>
        <v>0.52568999999999999</v>
      </c>
      <c r="S431" s="191">
        <v>0</v>
      </c>
      <c r="T431" s="192">
        <f>S431*H431</f>
        <v>0</v>
      </c>
      <c r="AR431" s="18" t="s">
        <v>235</v>
      </c>
      <c r="AT431" s="18" t="s">
        <v>548</v>
      </c>
      <c r="AU431" s="18" t="s">
        <v>81</v>
      </c>
      <c r="AY431" s="18" t="s">
        <v>160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167</v>
      </c>
      <c r="BM431" s="18" t="s">
        <v>1526</v>
      </c>
    </row>
    <row r="432" spans="2:65" s="1" customFormat="1" ht="22.5" customHeight="1" x14ac:dyDescent="0.3">
      <c r="B432" s="35"/>
      <c r="C432" s="182" t="s">
        <v>813</v>
      </c>
      <c r="D432" s="182" t="s">
        <v>162</v>
      </c>
      <c r="E432" s="183" t="s">
        <v>974</v>
      </c>
      <c r="F432" s="184" t="s">
        <v>975</v>
      </c>
      <c r="G432" s="185" t="s">
        <v>165</v>
      </c>
      <c r="H432" s="186">
        <v>12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6.9999999999999999E-4</v>
      </c>
      <c r="R432" s="191">
        <f>Q432*H432</f>
        <v>8.3999999999999995E-3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1527</v>
      </c>
    </row>
    <row r="433" spans="2:65" s="11" customFormat="1" x14ac:dyDescent="0.3">
      <c r="B433" s="194"/>
      <c r="C433" s="195"/>
      <c r="D433" s="196" t="s">
        <v>169</v>
      </c>
      <c r="E433" s="197" t="s">
        <v>19</v>
      </c>
      <c r="F433" s="198" t="s">
        <v>977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x14ac:dyDescent="0.3">
      <c r="B434" s="206"/>
      <c r="C434" s="207"/>
      <c r="D434" s="196" t="s">
        <v>169</v>
      </c>
      <c r="E434" s="208" t="s">
        <v>19</v>
      </c>
      <c r="F434" s="209" t="s">
        <v>235</v>
      </c>
      <c r="G434" s="207"/>
      <c r="H434" s="210">
        <v>8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1" customFormat="1" x14ac:dyDescent="0.3">
      <c r="B435" s="194"/>
      <c r="C435" s="195"/>
      <c r="D435" s="196" t="s">
        <v>169</v>
      </c>
      <c r="E435" s="197" t="s">
        <v>19</v>
      </c>
      <c r="F435" s="198" t="s">
        <v>978</v>
      </c>
      <c r="G435" s="195"/>
      <c r="H435" s="199" t="s">
        <v>19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169</v>
      </c>
      <c r="AU435" s="205" t="s">
        <v>81</v>
      </c>
      <c r="AV435" s="11" t="s">
        <v>78</v>
      </c>
      <c r="AW435" s="11" t="s">
        <v>35</v>
      </c>
      <c r="AX435" s="11" t="s">
        <v>71</v>
      </c>
      <c r="AY435" s="205" t="s">
        <v>160</v>
      </c>
    </row>
    <row r="436" spans="2:65" s="12" customFormat="1" x14ac:dyDescent="0.3">
      <c r="B436" s="206"/>
      <c r="C436" s="207"/>
      <c r="D436" s="196" t="s">
        <v>169</v>
      </c>
      <c r="E436" s="208" t="s">
        <v>19</v>
      </c>
      <c r="F436" s="209" t="s">
        <v>167</v>
      </c>
      <c r="G436" s="207"/>
      <c r="H436" s="210">
        <v>4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65" s="13" customFormat="1" x14ac:dyDescent="0.3">
      <c r="B437" s="217"/>
      <c r="C437" s="218"/>
      <c r="D437" s="219" t="s">
        <v>169</v>
      </c>
      <c r="E437" s="220" t="s">
        <v>19</v>
      </c>
      <c r="F437" s="221" t="s">
        <v>182</v>
      </c>
      <c r="G437" s="218"/>
      <c r="H437" s="222">
        <v>12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169</v>
      </c>
      <c r="AU437" s="228" t="s">
        <v>81</v>
      </c>
      <c r="AV437" s="13" t="s">
        <v>167</v>
      </c>
      <c r="AW437" s="13" t="s">
        <v>35</v>
      </c>
      <c r="AX437" s="13" t="s">
        <v>78</v>
      </c>
      <c r="AY437" s="228" t="s">
        <v>160</v>
      </c>
    </row>
    <row r="438" spans="2:65" s="1" customFormat="1" ht="22.5" customHeight="1" x14ac:dyDescent="0.3">
      <c r="B438" s="35"/>
      <c r="C438" s="247" t="s">
        <v>818</v>
      </c>
      <c r="D438" s="247" t="s">
        <v>548</v>
      </c>
      <c r="E438" s="248" t="s">
        <v>1528</v>
      </c>
      <c r="F438" s="249" t="s">
        <v>1529</v>
      </c>
      <c r="G438" s="250" t="s">
        <v>165</v>
      </c>
      <c r="H438" s="251">
        <v>2</v>
      </c>
      <c r="I438" s="252"/>
      <c r="J438" s="253">
        <f t="shared" ref="J438:J445" si="10">ROUND(I438*H438,2)</f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ref="P438:P445" si="11">O438*H438</f>
        <v>0</v>
      </c>
      <c r="Q438" s="191">
        <v>3.0000000000000001E-3</v>
      </c>
      <c r="R438" s="191">
        <f t="shared" ref="R438:R445" si="12">Q438*H438</f>
        <v>6.0000000000000001E-3</v>
      </c>
      <c r="S438" s="191">
        <v>0</v>
      </c>
      <c r="T438" s="192">
        <f t="shared" ref="T438:T445" si="13">S438*H438</f>
        <v>0</v>
      </c>
      <c r="AR438" s="18" t="s">
        <v>235</v>
      </c>
      <c r="AT438" s="18" t="s">
        <v>548</v>
      </c>
      <c r="AU438" s="18" t="s">
        <v>81</v>
      </c>
      <c r="AY438" s="18" t="s">
        <v>160</v>
      </c>
      <c r="BE438" s="193">
        <f t="shared" ref="BE438:BE445" si="14">IF(N438="základní",J438,0)</f>
        <v>0</v>
      </c>
      <c r="BF438" s="193">
        <f t="shared" ref="BF438:BF445" si="15">IF(N438="snížená",J438,0)</f>
        <v>0</v>
      </c>
      <c r="BG438" s="193">
        <f t="shared" ref="BG438:BG445" si="16">IF(N438="zákl. přenesená",J438,0)</f>
        <v>0</v>
      </c>
      <c r="BH438" s="193">
        <f t="shared" ref="BH438:BH445" si="17">IF(N438="sníž. přenesená",J438,0)</f>
        <v>0</v>
      </c>
      <c r="BI438" s="193">
        <f t="shared" ref="BI438:BI445" si="18">IF(N438="nulová",J438,0)</f>
        <v>0</v>
      </c>
      <c r="BJ438" s="18" t="s">
        <v>78</v>
      </c>
      <c r="BK438" s="193">
        <f t="shared" ref="BK438:BK445" si="19">ROUND(I438*H438,2)</f>
        <v>0</v>
      </c>
      <c r="BL438" s="18" t="s">
        <v>167</v>
      </c>
      <c r="BM438" s="18" t="s">
        <v>1530</v>
      </c>
    </row>
    <row r="439" spans="2:65" s="1" customFormat="1" ht="22.5" customHeight="1" x14ac:dyDescent="0.3">
      <c r="B439" s="35"/>
      <c r="C439" s="247" t="s">
        <v>824</v>
      </c>
      <c r="D439" s="247" t="s">
        <v>548</v>
      </c>
      <c r="E439" s="248" t="s">
        <v>1531</v>
      </c>
      <c r="F439" s="249" t="s">
        <v>1532</v>
      </c>
      <c r="G439" s="250" t="s">
        <v>165</v>
      </c>
      <c r="H439" s="251">
        <v>1</v>
      </c>
      <c r="I439" s="252"/>
      <c r="J439" s="253">
        <f t="shared" si="10"/>
        <v>0</v>
      </c>
      <c r="K439" s="249" t="s">
        <v>19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3.0000000000000001E-3</v>
      </c>
      <c r="R439" s="191">
        <f t="shared" si="12"/>
        <v>3.0000000000000001E-3</v>
      </c>
      <c r="S439" s="191">
        <v>0</v>
      </c>
      <c r="T439" s="192">
        <f t="shared" si="13"/>
        <v>0</v>
      </c>
      <c r="AR439" s="18" t="s">
        <v>235</v>
      </c>
      <c r="AT439" s="18" t="s">
        <v>548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1533</v>
      </c>
    </row>
    <row r="440" spans="2:65" s="1" customFormat="1" ht="22.5" customHeight="1" x14ac:dyDescent="0.3">
      <c r="B440" s="35"/>
      <c r="C440" s="247" t="s">
        <v>830</v>
      </c>
      <c r="D440" s="247" t="s">
        <v>548</v>
      </c>
      <c r="E440" s="248" t="s">
        <v>985</v>
      </c>
      <c r="F440" s="249" t="s">
        <v>986</v>
      </c>
      <c r="G440" s="250" t="s">
        <v>165</v>
      </c>
      <c r="H440" s="251">
        <v>1</v>
      </c>
      <c r="I440" s="252"/>
      <c r="J440" s="253">
        <f t="shared" si="10"/>
        <v>0</v>
      </c>
      <c r="K440" s="249" t="s">
        <v>19</v>
      </c>
      <c r="L440" s="254"/>
      <c r="M440" s="255" t="s">
        <v>19</v>
      </c>
      <c r="N440" s="256" t="s">
        <v>42</v>
      </c>
      <c r="O440" s="36"/>
      <c r="P440" s="191">
        <f t="shared" si="11"/>
        <v>0</v>
      </c>
      <c r="Q440" s="191">
        <v>4.0000000000000001E-3</v>
      </c>
      <c r="R440" s="191">
        <f t="shared" si="12"/>
        <v>4.0000000000000001E-3</v>
      </c>
      <c r="S440" s="191">
        <v>0</v>
      </c>
      <c r="T440" s="192">
        <f t="shared" si="13"/>
        <v>0</v>
      </c>
      <c r="AR440" s="18" t="s">
        <v>235</v>
      </c>
      <c r="AT440" s="18" t="s">
        <v>548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1534</v>
      </c>
    </row>
    <row r="441" spans="2:65" s="1" customFormat="1" ht="22.5" customHeight="1" x14ac:dyDescent="0.3">
      <c r="B441" s="35"/>
      <c r="C441" s="182" t="s">
        <v>834</v>
      </c>
      <c r="D441" s="182" t="s">
        <v>162</v>
      </c>
      <c r="E441" s="183" t="s">
        <v>1001</v>
      </c>
      <c r="F441" s="184" t="s">
        <v>1002</v>
      </c>
      <c r="G441" s="185" t="s">
        <v>165</v>
      </c>
      <c r="H441" s="186">
        <v>9</v>
      </c>
      <c r="I441" s="187"/>
      <c r="J441" s="188">
        <f t="shared" si="1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0.109405</v>
      </c>
      <c r="R441" s="191">
        <f t="shared" si="12"/>
        <v>0.98464499999999999</v>
      </c>
      <c r="S441" s="191">
        <v>0</v>
      </c>
      <c r="T441" s="192">
        <f t="shared" si="1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1535</v>
      </c>
    </row>
    <row r="442" spans="2:65" s="1" customFormat="1" ht="22.5" customHeight="1" x14ac:dyDescent="0.3">
      <c r="B442" s="35"/>
      <c r="C442" s="247" t="s">
        <v>843</v>
      </c>
      <c r="D442" s="247" t="s">
        <v>548</v>
      </c>
      <c r="E442" s="248" t="s">
        <v>1005</v>
      </c>
      <c r="F442" s="249" t="s">
        <v>1006</v>
      </c>
      <c r="G442" s="250" t="s">
        <v>165</v>
      </c>
      <c r="H442" s="251">
        <v>9</v>
      </c>
      <c r="I442" s="252"/>
      <c r="J442" s="253">
        <f t="shared" si="10"/>
        <v>0</v>
      </c>
      <c r="K442" s="249" t="s">
        <v>166</v>
      </c>
      <c r="L442" s="254"/>
      <c r="M442" s="255" t="s">
        <v>19</v>
      </c>
      <c r="N442" s="256" t="s">
        <v>42</v>
      </c>
      <c r="O442" s="36"/>
      <c r="P442" s="191">
        <f t="shared" si="11"/>
        <v>0</v>
      </c>
      <c r="Q442" s="191">
        <v>6.1000000000000004E-3</v>
      </c>
      <c r="R442" s="191">
        <f t="shared" si="12"/>
        <v>5.4900000000000004E-2</v>
      </c>
      <c r="S442" s="191">
        <v>0</v>
      </c>
      <c r="T442" s="192">
        <f t="shared" si="13"/>
        <v>0</v>
      </c>
      <c r="AR442" s="18" t="s">
        <v>235</v>
      </c>
      <c r="AT442" s="18" t="s">
        <v>548</v>
      </c>
      <c r="AU442" s="18" t="s">
        <v>81</v>
      </c>
      <c r="AY442" s="18" t="s">
        <v>160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167</v>
      </c>
      <c r="BM442" s="18" t="s">
        <v>1536</v>
      </c>
    </row>
    <row r="443" spans="2:65" s="1" customFormat="1" ht="22.5" customHeight="1" x14ac:dyDescent="0.3">
      <c r="B443" s="35"/>
      <c r="C443" s="247" t="s">
        <v>847</v>
      </c>
      <c r="D443" s="247" t="s">
        <v>548</v>
      </c>
      <c r="E443" s="248" t="s">
        <v>1009</v>
      </c>
      <c r="F443" s="249" t="s">
        <v>1010</v>
      </c>
      <c r="G443" s="250" t="s">
        <v>165</v>
      </c>
      <c r="H443" s="251">
        <v>9</v>
      </c>
      <c r="I443" s="252"/>
      <c r="J443" s="253">
        <f t="shared" si="10"/>
        <v>0</v>
      </c>
      <c r="K443" s="249" t="s">
        <v>166</v>
      </c>
      <c r="L443" s="254"/>
      <c r="M443" s="255" t="s">
        <v>19</v>
      </c>
      <c r="N443" s="256" t="s">
        <v>42</v>
      </c>
      <c r="O443" s="36"/>
      <c r="P443" s="191">
        <f t="shared" si="11"/>
        <v>0</v>
      </c>
      <c r="Q443" s="191">
        <v>3.0000000000000001E-3</v>
      </c>
      <c r="R443" s="191">
        <f t="shared" si="12"/>
        <v>2.7E-2</v>
      </c>
      <c r="S443" s="191">
        <v>0</v>
      </c>
      <c r="T443" s="192">
        <f t="shared" si="13"/>
        <v>0</v>
      </c>
      <c r="AR443" s="18" t="s">
        <v>235</v>
      </c>
      <c r="AT443" s="18" t="s">
        <v>548</v>
      </c>
      <c r="AU443" s="18" t="s">
        <v>81</v>
      </c>
      <c r="AY443" s="18" t="s">
        <v>160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167</v>
      </c>
      <c r="BM443" s="18" t="s">
        <v>1537</v>
      </c>
    </row>
    <row r="444" spans="2:65" s="1" customFormat="1" ht="22.5" customHeight="1" x14ac:dyDescent="0.3">
      <c r="B444" s="35"/>
      <c r="C444" s="247" t="s">
        <v>851</v>
      </c>
      <c r="D444" s="247" t="s">
        <v>548</v>
      </c>
      <c r="E444" s="248" t="s">
        <v>1013</v>
      </c>
      <c r="F444" s="249" t="s">
        <v>1014</v>
      </c>
      <c r="G444" s="250" t="s">
        <v>165</v>
      </c>
      <c r="H444" s="251">
        <v>9</v>
      </c>
      <c r="I444" s="252"/>
      <c r="J444" s="253">
        <f t="shared" si="10"/>
        <v>0</v>
      </c>
      <c r="K444" s="249" t="s">
        <v>166</v>
      </c>
      <c r="L444" s="254"/>
      <c r="M444" s="255" t="s">
        <v>19</v>
      </c>
      <c r="N444" s="256" t="s">
        <v>42</v>
      </c>
      <c r="O444" s="36"/>
      <c r="P444" s="191">
        <f t="shared" si="11"/>
        <v>0</v>
      </c>
      <c r="Q444" s="191">
        <v>1E-4</v>
      </c>
      <c r="R444" s="191">
        <f t="shared" si="12"/>
        <v>9.0000000000000008E-4</v>
      </c>
      <c r="S444" s="191">
        <v>0</v>
      </c>
      <c r="T444" s="192">
        <f t="shared" si="13"/>
        <v>0</v>
      </c>
      <c r="AR444" s="18" t="s">
        <v>235</v>
      </c>
      <c r="AT444" s="18" t="s">
        <v>548</v>
      </c>
      <c r="AU444" s="18" t="s">
        <v>81</v>
      </c>
      <c r="AY444" s="18" t="s">
        <v>160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167</v>
      </c>
      <c r="BM444" s="18" t="s">
        <v>1538</v>
      </c>
    </row>
    <row r="445" spans="2:65" s="1" customFormat="1" ht="22.5" customHeight="1" x14ac:dyDescent="0.3">
      <c r="B445" s="35"/>
      <c r="C445" s="182" t="s">
        <v>855</v>
      </c>
      <c r="D445" s="182" t="s">
        <v>162</v>
      </c>
      <c r="E445" s="183" t="s">
        <v>1017</v>
      </c>
      <c r="F445" s="184" t="s">
        <v>1018</v>
      </c>
      <c r="G445" s="185" t="s">
        <v>189</v>
      </c>
      <c r="H445" s="186">
        <v>184.51</v>
      </c>
      <c r="I445" s="187"/>
      <c r="J445" s="188">
        <f t="shared" si="10"/>
        <v>0</v>
      </c>
      <c r="K445" s="184" t="s">
        <v>166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7.4999999999999993E-5</v>
      </c>
      <c r="R445" s="191">
        <f t="shared" si="12"/>
        <v>1.3838249999999998E-2</v>
      </c>
      <c r="S445" s="191">
        <v>0</v>
      </c>
      <c r="T445" s="192">
        <f t="shared" si="13"/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167</v>
      </c>
      <c r="BM445" s="18" t="s">
        <v>1539</v>
      </c>
    </row>
    <row r="446" spans="2:65" s="11" customFormat="1" x14ac:dyDescent="0.3">
      <c r="B446" s="194"/>
      <c r="C446" s="195"/>
      <c r="D446" s="196" t="s">
        <v>169</v>
      </c>
      <c r="E446" s="197" t="s">
        <v>19</v>
      </c>
      <c r="F446" s="198" t="s">
        <v>1540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169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160</v>
      </c>
    </row>
    <row r="447" spans="2:65" s="12" customFormat="1" x14ac:dyDescent="0.3">
      <c r="B447" s="206"/>
      <c r="C447" s="207"/>
      <c r="D447" s="196" t="s">
        <v>169</v>
      </c>
      <c r="E447" s="208" t="s">
        <v>19</v>
      </c>
      <c r="F447" s="209" t="s">
        <v>1541</v>
      </c>
      <c r="G447" s="207"/>
      <c r="H447" s="210">
        <v>154.75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1" customFormat="1" x14ac:dyDescent="0.3">
      <c r="B448" s="194"/>
      <c r="C448" s="195"/>
      <c r="D448" s="196" t="s">
        <v>169</v>
      </c>
      <c r="E448" s="197" t="s">
        <v>19</v>
      </c>
      <c r="F448" s="198" t="s">
        <v>1542</v>
      </c>
      <c r="G448" s="195"/>
      <c r="H448" s="199" t="s">
        <v>19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169</v>
      </c>
      <c r="AU448" s="205" t="s">
        <v>81</v>
      </c>
      <c r="AV448" s="11" t="s">
        <v>78</v>
      </c>
      <c r="AW448" s="11" t="s">
        <v>35</v>
      </c>
      <c r="AX448" s="11" t="s">
        <v>71</v>
      </c>
      <c r="AY448" s="205" t="s">
        <v>160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1543</v>
      </c>
      <c r="G449" s="207"/>
      <c r="H449" s="210">
        <v>29.76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3" customFormat="1" x14ac:dyDescent="0.3">
      <c r="B450" s="217"/>
      <c r="C450" s="218"/>
      <c r="D450" s="219" t="s">
        <v>169</v>
      </c>
      <c r="E450" s="220" t="s">
        <v>19</v>
      </c>
      <c r="F450" s="221" t="s">
        <v>182</v>
      </c>
      <c r="G450" s="218"/>
      <c r="H450" s="222">
        <v>184.51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169</v>
      </c>
      <c r="AU450" s="228" t="s">
        <v>81</v>
      </c>
      <c r="AV450" s="13" t="s">
        <v>167</v>
      </c>
      <c r="AW450" s="13" t="s">
        <v>35</v>
      </c>
      <c r="AX450" s="13" t="s">
        <v>78</v>
      </c>
      <c r="AY450" s="228" t="s">
        <v>160</v>
      </c>
    </row>
    <row r="451" spans="2:65" s="1" customFormat="1" ht="22.5" customHeight="1" x14ac:dyDescent="0.3">
      <c r="B451" s="35"/>
      <c r="C451" s="182" t="s">
        <v>859</v>
      </c>
      <c r="D451" s="182" t="s">
        <v>162</v>
      </c>
      <c r="E451" s="183" t="s">
        <v>1544</v>
      </c>
      <c r="F451" s="184" t="s">
        <v>1545</v>
      </c>
      <c r="G451" s="185" t="s">
        <v>189</v>
      </c>
      <c r="H451" s="186">
        <v>23.91</v>
      </c>
      <c r="I451" s="187"/>
      <c r="J451" s="188">
        <f>ROUND(I451*H451,2)</f>
        <v>0</v>
      </c>
      <c r="K451" s="184" t="s">
        <v>166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7.4999999999999993E-5</v>
      </c>
      <c r="R451" s="191">
        <f>Q451*H451</f>
        <v>1.7932499999999999E-3</v>
      </c>
      <c r="S451" s="191">
        <v>0</v>
      </c>
      <c r="T451" s="192">
        <f>S451*H451</f>
        <v>0</v>
      </c>
      <c r="AR451" s="18" t="s">
        <v>167</v>
      </c>
      <c r="AT451" s="18" t="s">
        <v>162</v>
      </c>
      <c r="AU451" s="18" t="s">
        <v>81</v>
      </c>
      <c r="AY451" s="18" t="s">
        <v>160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167</v>
      </c>
      <c r="BM451" s="18" t="s">
        <v>1546</v>
      </c>
    </row>
    <row r="452" spans="2:65" s="11" customFormat="1" x14ac:dyDescent="0.3">
      <c r="B452" s="194"/>
      <c r="C452" s="195"/>
      <c r="D452" s="196" t="s">
        <v>169</v>
      </c>
      <c r="E452" s="197" t="s">
        <v>19</v>
      </c>
      <c r="F452" s="198" t="s">
        <v>1547</v>
      </c>
      <c r="G452" s="195"/>
      <c r="H452" s="199" t="s">
        <v>19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169</v>
      </c>
      <c r="AU452" s="205" t="s">
        <v>81</v>
      </c>
      <c r="AV452" s="11" t="s">
        <v>78</v>
      </c>
      <c r="AW452" s="11" t="s">
        <v>35</v>
      </c>
      <c r="AX452" s="11" t="s">
        <v>71</v>
      </c>
      <c r="AY452" s="205" t="s">
        <v>160</v>
      </c>
    </row>
    <row r="453" spans="2:65" s="12" customFormat="1" x14ac:dyDescent="0.3">
      <c r="B453" s="206"/>
      <c r="C453" s="207"/>
      <c r="D453" s="196" t="s">
        <v>169</v>
      </c>
      <c r="E453" s="208" t="s">
        <v>19</v>
      </c>
      <c r="F453" s="209" t="s">
        <v>1548</v>
      </c>
      <c r="G453" s="207"/>
      <c r="H453" s="210">
        <v>23.91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169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160</v>
      </c>
    </row>
    <row r="454" spans="2:65" s="13" customFormat="1" x14ac:dyDescent="0.3">
      <c r="B454" s="217"/>
      <c r="C454" s="218"/>
      <c r="D454" s="219" t="s">
        <v>169</v>
      </c>
      <c r="E454" s="220" t="s">
        <v>19</v>
      </c>
      <c r="F454" s="221" t="s">
        <v>182</v>
      </c>
      <c r="G454" s="218"/>
      <c r="H454" s="222">
        <v>23.91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169</v>
      </c>
      <c r="AU454" s="228" t="s">
        <v>81</v>
      </c>
      <c r="AV454" s="13" t="s">
        <v>167</v>
      </c>
      <c r="AW454" s="13" t="s">
        <v>35</v>
      </c>
      <c r="AX454" s="13" t="s">
        <v>78</v>
      </c>
      <c r="AY454" s="228" t="s">
        <v>160</v>
      </c>
    </row>
    <row r="455" spans="2:65" s="1" customFormat="1" ht="22.5" customHeight="1" x14ac:dyDescent="0.3">
      <c r="B455" s="35"/>
      <c r="C455" s="182" t="s">
        <v>863</v>
      </c>
      <c r="D455" s="182" t="s">
        <v>162</v>
      </c>
      <c r="E455" s="183" t="s">
        <v>1025</v>
      </c>
      <c r="F455" s="184" t="s">
        <v>1026</v>
      </c>
      <c r="G455" s="185" t="s">
        <v>189</v>
      </c>
      <c r="H455" s="186">
        <v>13.1</v>
      </c>
      <c r="I455" s="187"/>
      <c r="J455" s="188">
        <f>ROUND(I455*H455,2)</f>
        <v>0</v>
      </c>
      <c r="K455" s="184" t="s">
        <v>166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2.5199999999999999E-5</v>
      </c>
      <c r="R455" s="191">
        <f>Q455*H455</f>
        <v>3.3011999999999999E-4</v>
      </c>
      <c r="S455" s="191">
        <v>0</v>
      </c>
      <c r="T455" s="192">
        <f>S455*H455</f>
        <v>0</v>
      </c>
      <c r="AR455" s="18" t="s">
        <v>167</v>
      </c>
      <c r="AT455" s="18" t="s">
        <v>162</v>
      </c>
      <c r="AU455" s="18" t="s">
        <v>81</v>
      </c>
      <c r="AY455" s="18" t="s">
        <v>160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167</v>
      </c>
      <c r="BM455" s="18" t="s">
        <v>1549</v>
      </c>
    </row>
    <row r="456" spans="2:65" s="11" customFormat="1" x14ac:dyDescent="0.3">
      <c r="B456" s="194"/>
      <c r="C456" s="195"/>
      <c r="D456" s="196" t="s">
        <v>169</v>
      </c>
      <c r="E456" s="197" t="s">
        <v>19</v>
      </c>
      <c r="F456" s="198" t="s">
        <v>1028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169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160</v>
      </c>
    </row>
    <row r="457" spans="2:65" s="12" customFormat="1" x14ac:dyDescent="0.3">
      <c r="B457" s="206"/>
      <c r="C457" s="207"/>
      <c r="D457" s="196" t="s">
        <v>169</v>
      </c>
      <c r="E457" s="208" t="s">
        <v>19</v>
      </c>
      <c r="F457" s="209" t="s">
        <v>1550</v>
      </c>
      <c r="G457" s="207"/>
      <c r="H457" s="210">
        <v>13.1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13.1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867</v>
      </c>
      <c r="D459" s="182" t="s">
        <v>162</v>
      </c>
      <c r="E459" s="183" t="s">
        <v>1037</v>
      </c>
      <c r="F459" s="184" t="s">
        <v>1038</v>
      </c>
      <c r="G459" s="185" t="s">
        <v>189</v>
      </c>
      <c r="H459" s="186">
        <v>88.93</v>
      </c>
      <c r="I459" s="187"/>
      <c r="J459" s="188">
        <f>ROUND(I459*H459,2)</f>
        <v>0</v>
      </c>
      <c r="K459" s="184" t="s">
        <v>19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5.0000000000000002E-5</v>
      </c>
      <c r="R459" s="191">
        <f>Q459*H459</f>
        <v>4.4465000000000008E-3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1551</v>
      </c>
    </row>
    <row r="460" spans="2:65" s="11" customFormat="1" x14ac:dyDescent="0.3">
      <c r="B460" s="194"/>
      <c r="C460" s="195"/>
      <c r="D460" s="196" t="s">
        <v>169</v>
      </c>
      <c r="E460" s="197" t="s">
        <v>19</v>
      </c>
      <c r="F460" s="198" t="s">
        <v>1552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x14ac:dyDescent="0.3">
      <c r="B461" s="206"/>
      <c r="C461" s="207"/>
      <c r="D461" s="196" t="s">
        <v>169</v>
      </c>
      <c r="E461" s="208" t="s">
        <v>19</v>
      </c>
      <c r="F461" s="209" t="s">
        <v>1553</v>
      </c>
      <c r="G461" s="207"/>
      <c r="H461" s="210">
        <v>31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1" customFormat="1" x14ac:dyDescent="0.3">
      <c r="B462" s="194"/>
      <c r="C462" s="195"/>
      <c r="D462" s="196" t="s">
        <v>169</v>
      </c>
      <c r="E462" s="197" t="s">
        <v>19</v>
      </c>
      <c r="F462" s="198" t="s">
        <v>1554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169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160</v>
      </c>
    </row>
    <row r="463" spans="2:65" s="12" customFormat="1" x14ac:dyDescent="0.3">
      <c r="B463" s="206"/>
      <c r="C463" s="207"/>
      <c r="D463" s="196" t="s">
        <v>169</v>
      </c>
      <c r="E463" s="208" t="s">
        <v>19</v>
      </c>
      <c r="F463" s="209" t="s">
        <v>1555</v>
      </c>
      <c r="G463" s="207"/>
      <c r="H463" s="210">
        <v>57.93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65" s="13" customFormat="1" x14ac:dyDescent="0.3">
      <c r="B464" s="217"/>
      <c r="C464" s="218"/>
      <c r="D464" s="219" t="s">
        <v>169</v>
      </c>
      <c r="E464" s="220" t="s">
        <v>19</v>
      </c>
      <c r="F464" s="221" t="s">
        <v>182</v>
      </c>
      <c r="G464" s="218"/>
      <c r="H464" s="222">
        <v>88.93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169</v>
      </c>
      <c r="AU464" s="228" t="s">
        <v>81</v>
      </c>
      <c r="AV464" s="13" t="s">
        <v>167</v>
      </c>
      <c r="AW464" s="13" t="s">
        <v>35</v>
      </c>
      <c r="AX464" s="13" t="s">
        <v>78</v>
      </c>
      <c r="AY464" s="228" t="s">
        <v>160</v>
      </c>
    </row>
    <row r="465" spans="2:65" s="1" customFormat="1" ht="22.5" customHeight="1" x14ac:dyDescent="0.3">
      <c r="B465" s="35"/>
      <c r="C465" s="182" t="s">
        <v>871</v>
      </c>
      <c r="D465" s="182" t="s">
        <v>162</v>
      </c>
      <c r="E465" s="183" t="s">
        <v>1043</v>
      </c>
      <c r="F465" s="184" t="s">
        <v>1044</v>
      </c>
      <c r="G465" s="185" t="s">
        <v>248</v>
      </c>
      <c r="H465" s="186">
        <v>24.599</v>
      </c>
      <c r="I465" s="187"/>
      <c r="J465" s="188">
        <f>ROUND(I465*H465,2)</f>
        <v>0</v>
      </c>
      <c r="K465" s="184" t="s">
        <v>166</v>
      </c>
      <c r="L465" s="55"/>
      <c r="M465" s="189" t="s">
        <v>19</v>
      </c>
      <c r="N465" s="190" t="s">
        <v>42</v>
      </c>
      <c r="O465" s="36"/>
      <c r="P465" s="191">
        <f>O465*H465</f>
        <v>0</v>
      </c>
      <c r="Q465" s="191">
        <v>5.9999999999999995E-4</v>
      </c>
      <c r="R465" s="191">
        <f>Q465*H465</f>
        <v>1.4759399999999999E-2</v>
      </c>
      <c r="S465" s="191">
        <v>0</v>
      </c>
      <c r="T465" s="192">
        <f>S465*H465</f>
        <v>0</v>
      </c>
      <c r="AR465" s="18" t="s">
        <v>167</v>
      </c>
      <c r="AT465" s="18" t="s">
        <v>162</v>
      </c>
      <c r="AU465" s="18" t="s">
        <v>81</v>
      </c>
      <c r="AY465" s="18" t="s">
        <v>160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78</v>
      </c>
      <c r="BK465" s="193">
        <f>ROUND(I465*H465,2)</f>
        <v>0</v>
      </c>
      <c r="BL465" s="18" t="s">
        <v>167</v>
      </c>
      <c r="BM465" s="18" t="s">
        <v>1556</v>
      </c>
    </row>
    <row r="466" spans="2:65" s="11" customFormat="1" x14ac:dyDescent="0.3">
      <c r="B466" s="194"/>
      <c r="C466" s="195"/>
      <c r="D466" s="196" t="s">
        <v>169</v>
      </c>
      <c r="E466" s="197" t="s">
        <v>19</v>
      </c>
      <c r="F466" s="198" t="s">
        <v>1557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169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160</v>
      </c>
    </row>
    <row r="467" spans="2:65" s="12" customFormat="1" x14ac:dyDescent="0.3">
      <c r="B467" s="206"/>
      <c r="C467" s="207"/>
      <c r="D467" s="196" t="s">
        <v>169</v>
      </c>
      <c r="E467" s="208" t="s">
        <v>19</v>
      </c>
      <c r="F467" s="209" t="s">
        <v>1558</v>
      </c>
      <c r="G467" s="207"/>
      <c r="H467" s="210">
        <v>13.8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2" customFormat="1" x14ac:dyDescent="0.3">
      <c r="B468" s="206"/>
      <c r="C468" s="207"/>
      <c r="D468" s="196" t="s">
        <v>169</v>
      </c>
      <c r="E468" s="208" t="s">
        <v>19</v>
      </c>
      <c r="F468" s="209" t="s">
        <v>1047</v>
      </c>
      <c r="G468" s="207"/>
      <c r="H468" s="210">
        <v>10.35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65" s="14" customFormat="1" x14ac:dyDescent="0.3">
      <c r="B469" s="229"/>
      <c r="C469" s="230"/>
      <c r="D469" s="196" t="s">
        <v>169</v>
      </c>
      <c r="E469" s="231" t="s">
        <v>19</v>
      </c>
      <c r="F469" s="232" t="s">
        <v>234</v>
      </c>
      <c r="G469" s="230"/>
      <c r="H469" s="233">
        <v>24.15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169</v>
      </c>
      <c r="AU469" s="239" t="s">
        <v>81</v>
      </c>
      <c r="AV469" s="14" t="s">
        <v>186</v>
      </c>
      <c r="AW469" s="14" t="s">
        <v>35</v>
      </c>
      <c r="AX469" s="14" t="s">
        <v>71</v>
      </c>
      <c r="AY469" s="239" t="s">
        <v>160</v>
      </c>
    </row>
    <row r="470" spans="2:65" s="11" customFormat="1" x14ac:dyDescent="0.3">
      <c r="B470" s="194"/>
      <c r="C470" s="195"/>
      <c r="D470" s="196" t="s">
        <v>169</v>
      </c>
      <c r="E470" s="197" t="s">
        <v>19</v>
      </c>
      <c r="F470" s="198" t="s">
        <v>1559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x14ac:dyDescent="0.3">
      <c r="B471" s="206"/>
      <c r="C471" s="207"/>
      <c r="D471" s="196" t="s">
        <v>169</v>
      </c>
      <c r="E471" s="208" t="s">
        <v>19</v>
      </c>
      <c r="F471" s="209" t="s">
        <v>1560</v>
      </c>
      <c r="G471" s="207"/>
      <c r="H471" s="210">
        <v>0.44900000000000001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4" customFormat="1" x14ac:dyDescent="0.3">
      <c r="B472" s="229"/>
      <c r="C472" s="230"/>
      <c r="D472" s="196" t="s">
        <v>169</v>
      </c>
      <c r="E472" s="231" t="s">
        <v>19</v>
      </c>
      <c r="F472" s="232" t="s">
        <v>234</v>
      </c>
      <c r="G472" s="230"/>
      <c r="H472" s="233">
        <v>0.44900000000000001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169</v>
      </c>
      <c r="AU472" s="239" t="s">
        <v>81</v>
      </c>
      <c r="AV472" s="14" t="s">
        <v>186</v>
      </c>
      <c r="AW472" s="14" t="s">
        <v>35</v>
      </c>
      <c r="AX472" s="14" t="s">
        <v>71</v>
      </c>
      <c r="AY472" s="239" t="s">
        <v>160</v>
      </c>
    </row>
    <row r="473" spans="2:65" s="13" customFormat="1" x14ac:dyDescent="0.3">
      <c r="B473" s="217"/>
      <c r="C473" s="218"/>
      <c r="D473" s="219" t="s">
        <v>169</v>
      </c>
      <c r="E473" s="220" t="s">
        <v>19</v>
      </c>
      <c r="F473" s="221" t="s">
        <v>182</v>
      </c>
      <c r="G473" s="218"/>
      <c r="H473" s="222">
        <v>24.599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169</v>
      </c>
      <c r="AU473" s="228" t="s">
        <v>81</v>
      </c>
      <c r="AV473" s="13" t="s">
        <v>167</v>
      </c>
      <c r="AW473" s="13" t="s">
        <v>35</v>
      </c>
      <c r="AX473" s="13" t="s">
        <v>78</v>
      </c>
      <c r="AY473" s="228" t="s">
        <v>160</v>
      </c>
    </row>
    <row r="474" spans="2:65" s="1" customFormat="1" ht="31.5" customHeight="1" x14ac:dyDescent="0.3">
      <c r="B474" s="35"/>
      <c r="C474" s="182" t="s">
        <v>875</v>
      </c>
      <c r="D474" s="182" t="s">
        <v>162</v>
      </c>
      <c r="E474" s="183" t="s">
        <v>1052</v>
      </c>
      <c r="F474" s="184" t="s">
        <v>1053</v>
      </c>
      <c r="G474" s="185" t="s">
        <v>189</v>
      </c>
      <c r="H474" s="186">
        <v>184.51</v>
      </c>
      <c r="I474" s="187"/>
      <c r="J474" s="188">
        <f t="shared" ref="J474:J479" si="20">ROUND(I474*H474,2)</f>
        <v>0</v>
      </c>
      <c r="K474" s="184" t="s">
        <v>166</v>
      </c>
      <c r="L474" s="55"/>
      <c r="M474" s="189" t="s">
        <v>19</v>
      </c>
      <c r="N474" s="190" t="s">
        <v>42</v>
      </c>
      <c r="O474" s="36"/>
      <c r="P474" s="191">
        <f t="shared" ref="P474:P479" si="21">O474*H474</f>
        <v>0</v>
      </c>
      <c r="Q474" s="191">
        <v>3.2499999999999999E-4</v>
      </c>
      <c r="R474" s="191">
        <f t="shared" ref="R474:R479" si="22">Q474*H474</f>
        <v>5.9965749999999991E-2</v>
      </c>
      <c r="S474" s="191">
        <v>0</v>
      </c>
      <c r="T474" s="192">
        <f t="shared" ref="T474:T479" si="23">S474*H474</f>
        <v>0</v>
      </c>
      <c r="AR474" s="18" t="s">
        <v>167</v>
      </c>
      <c r="AT474" s="18" t="s">
        <v>162</v>
      </c>
      <c r="AU474" s="18" t="s">
        <v>81</v>
      </c>
      <c r="AY474" s="18" t="s">
        <v>160</v>
      </c>
      <c r="BE474" s="193">
        <f t="shared" ref="BE474:BE479" si="24">IF(N474="základní",J474,0)</f>
        <v>0</v>
      </c>
      <c r="BF474" s="193">
        <f t="shared" ref="BF474:BF479" si="25">IF(N474="snížená",J474,0)</f>
        <v>0</v>
      </c>
      <c r="BG474" s="193">
        <f t="shared" ref="BG474:BG479" si="26">IF(N474="zákl. přenesená",J474,0)</f>
        <v>0</v>
      </c>
      <c r="BH474" s="193">
        <f t="shared" ref="BH474:BH479" si="27">IF(N474="sníž. přenesená",J474,0)</f>
        <v>0</v>
      </c>
      <c r="BI474" s="193">
        <f t="shared" ref="BI474:BI479" si="28">IF(N474="nulová",J474,0)</f>
        <v>0</v>
      </c>
      <c r="BJ474" s="18" t="s">
        <v>78</v>
      </c>
      <c r="BK474" s="193">
        <f t="shared" ref="BK474:BK479" si="29">ROUND(I474*H474,2)</f>
        <v>0</v>
      </c>
      <c r="BL474" s="18" t="s">
        <v>167</v>
      </c>
      <c r="BM474" s="18" t="s">
        <v>1561</v>
      </c>
    </row>
    <row r="475" spans="2:65" s="1" customFormat="1" ht="31.5" customHeight="1" x14ac:dyDescent="0.3">
      <c r="B475" s="35"/>
      <c r="C475" s="182" t="s">
        <v>879</v>
      </c>
      <c r="D475" s="182" t="s">
        <v>162</v>
      </c>
      <c r="E475" s="183" t="s">
        <v>1562</v>
      </c>
      <c r="F475" s="184" t="s">
        <v>1563</v>
      </c>
      <c r="G475" s="185" t="s">
        <v>189</v>
      </c>
      <c r="H475" s="186">
        <v>23.91</v>
      </c>
      <c r="I475" s="187"/>
      <c r="J475" s="188">
        <f t="shared" si="20"/>
        <v>0</v>
      </c>
      <c r="K475" s="184" t="s">
        <v>166</v>
      </c>
      <c r="L475" s="55"/>
      <c r="M475" s="189" t="s">
        <v>19</v>
      </c>
      <c r="N475" s="190" t="s">
        <v>42</v>
      </c>
      <c r="O475" s="36"/>
      <c r="P475" s="191">
        <f t="shared" si="21"/>
        <v>0</v>
      </c>
      <c r="Q475" s="191">
        <v>3.2499999999999999E-4</v>
      </c>
      <c r="R475" s="191">
        <f t="shared" si="22"/>
        <v>7.7707499999999999E-3</v>
      </c>
      <c r="S475" s="191">
        <v>0</v>
      </c>
      <c r="T475" s="192">
        <f t="shared" si="23"/>
        <v>0</v>
      </c>
      <c r="AR475" s="18" t="s">
        <v>167</v>
      </c>
      <c r="AT475" s="18" t="s">
        <v>162</v>
      </c>
      <c r="AU475" s="18" t="s">
        <v>81</v>
      </c>
      <c r="AY475" s="18" t="s">
        <v>160</v>
      </c>
      <c r="BE475" s="193">
        <f t="shared" si="24"/>
        <v>0</v>
      </c>
      <c r="BF475" s="193">
        <f t="shared" si="25"/>
        <v>0</v>
      </c>
      <c r="BG475" s="193">
        <f t="shared" si="26"/>
        <v>0</v>
      </c>
      <c r="BH475" s="193">
        <f t="shared" si="27"/>
        <v>0</v>
      </c>
      <c r="BI475" s="193">
        <f t="shared" si="28"/>
        <v>0</v>
      </c>
      <c r="BJ475" s="18" t="s">
        <v>78</v>
      </c>
      <c r="BK475" s="193">
        <f t="shared" si="29"/>
        <v>0</v>
      </c>
      <c r="BL475" s="18" t="s">
        <v>167</v>
      </c>
      <c r="BM475" s="18" t="s">
        <v>1564</v>
      </c>
    </row>
    <row r="476" spans="2:65" s="1" customFormat="1" ht="31.5" customHeight="1" x14ac:dyDescent="0.3">
      <c r="B476" s="35"/>
      <c r="C476" s="182" t="s">
        <v>883</v>
      </c>
      <c r="D476" s="182" t="s">
        <v>162</v>
      </c>
      <c r="E476" s="183" t="s">
        <v>1056</v>
      </c>
      <c r="F476" s="184" t="s">
        <v>1057</v>
      </c>
      <c r="G476" s="185" t="s">
        <v>189</v>
      </c>
      <c r="H476" s="186">
        <v>13.1</v>
      </c>
      <c r="I476" s="187"/>
      <c r="J476" s="188">
        <f t="shared" si="20"/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 t="shared" si="21"/>
        <v>0</v>
      </c>
      <c r="Q476" s="191">
        <v>1.092E-4</v>
      </c>
      <c r="R476" s="191">
        <f t="shared" si="22"/>
        <v>1.43052E-3</v>
      </c>
      <c r="S476" s="191">
        <v>0</v>
      </c>
      <c r="T476" s="192">
        <f t="shared" si="23"/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 t="shared" si="24"/>
        <v>0</v>
      </c>
      <c r="BF476" s="193">
        <f t="shared" si="25"/>
        <v>0</v>
      </c>
      <c r="BG476" s="193">
        <f t="shared" si="26"/>
        <v>0</v>
      </c>
      <c r="BH476" s="193">
        <f t="shared" si="27"/>
        <v>0</v>
      </c>
      <c r="BI476" s="193">
        <f t="shared" si="28"/>
        <v>0</v>
      </c>
      <c r="BJ476" s="18" t="s">
        <v>78</v>
      </c>
      <c r="BK476" s="193">
        <f t="shared" si="29"/>
        <v>0</v>
      </c>
      <c r="BL476" s="18" t="s">
        <v>167</v>
      </c>
      <c r="BM476" s="18" t="s">
        <v>1565</v>
      </c>
    </row>
    <row r="477" spans="2:65" s="1" customFormat="1" ht="31.5" customHeight="1" x14ac:dyDescent="0.3">
      <c r="B477" s="35"/>
      <c r="C477" s="182" t="s">
        <v>887</v>
      </c>
      <c r="D477" s="182" t="s">
        <v>162</v>
      </c>
      <c r="E477" s="183" t="s">
        <v>1064</v>
      </c>
      <c r="F477" s="184" t="s">
        <v>1065</v>
      </c>
      <c r="G477" s="185" t="s">
        <v>189</v>
      </c>
      <c r="H477" s="186">
        <v>88.93</v>
      </c>
      <c r="I477" s="187"/>
      <c r="J477" s="188">
        <f t="shared" si="20"/>
        <v>0</v>
      </c>
      <c r="K477" s="184" t="s">
        <v>19</v>
      </c>
      <c r="L477" s="55"/>
      <c r="M477" s="189" t="s">
        <v>19</v>
      </c>
      <c r="N477" s="190" t="s">
        <v>42</v>
      </c>
      <c r="O477" s="36"/>
      <c r="P477" s="191">
        <f t="shared" si="21"/>
        <v>0</v>
      </c>
      <c r="Q477" s="191">
        <v>2.184E-4</v>
      </c>
      <c r="R477" s="191">
        <f t="shared" si="22"/>
        <v>1.9422312000000001E-2</v>
      </c>
      <c r="S477" s="191">
        <v>0</v>
      </c>
      <c r="T477" s="192">
        <f t="shared" si="23"/>
        <v>0</v>
      </c>
      <c r="AR477" s="18" t="s">
        <v>167</v>
      </c>
      <c r="AT477" s="18" t="s">
        <v>162</v>
      </c>
      <c r="AU477" s="18" t="s">
        <v>81</v>
      </c>
      <c r="AY477" s="18" t="s">
        <v>160</v>
      </c>
      <c r="BE477" s="193">
        <f t="shared" si="24"/>
        <v>0</v>
      </c>
      <c r="BF477" s="193">
        <f t="shared" si="25"/>
        <v>0</v>
      </c>
      <c r="BG477" s="193">
        <f t="shared" si="26"/>
        <v>0</v>
      </c>
      <c r="BH477" s="193">
        <f t="shared" si="27"/>
        <v>0</v>
      </c>
      <c r="BI477" s="193">
        <f t="shared" si="28"/>
        <v>0</v>
      </c>
      <c r="BJ477" s="18" t="s">
        <v>78</v>
      </c>
      <c r="BK477" s="193">
        <f t="shared" si="29"/>
        <v>0</v>
      </c>
      <c r="BL477" s="18" t="s">
        <v>167</v>
      </c>
      <c r="BM477" s="18" t="s">
        <v>1566</v>
      </c>
    </row>
    <row r="478" spans="2:65" s="1" customFormat="1" ht="31.5" customHeight="1" x14ac:dyDescent="0.3">
      <c r="B478" s="35"/>
      <c r="C478" s="182" t="s">
        <v>891</v>
      </c>
      <c r="D478" s="182" t="s">
        <v>162</v>
      </c>
      <c r="E478" s="183" t="s">
        <v>1068</v>
      </c>
      <c r="F478" s="184" t="s">
        <v>1069</v>
      </c>
      <c r="G478" s="185" t="s">
        <v>248</v>
      </c>
      <c r="H478" s="186">
        <v>24.599</v>
      </c>
      <c r="I478" s="187"/>
      <c r="J478" s="188">
        <f t="shared" si="20"/>
        <v>0</v>
      </c>
      <c r="K478" s="184" t="s">
        <v>166</v>
      </c>
      <c r="L478" s="55"/>
      <c r="M478" s="189" t="s">
        <v>19</v>
      </c>
      <c r="N478" s="190" t="s">
        <v>42</v>
      </c>
      <c r="O478" s="36"/>
      <c r="P478" s="191">
        <f t="shared" si="21"/>
        <v>0</v>
      </c>
      <c r="Q478" s="191">
        <v>2.5999999999999999E-3</v>
      </c>
      <c r="R478" s="191">
        <f t="shared" si="22"/>
        <v>6.3957399999999998E-2</v>
      </c>
      <c r="S478" s="191">
        <v>0</v>
      </c>
      <c r="T478" s="192">
        <f t="shared" si="23"/>
        <v>0</v>
      </c>
      <c r="AR478" s="18" t="s">
        <v>167</v>
      </c>
      <c r="AT478" s="18" t="s">
        <v>162</v>
      </c>
      <c r="AU478" s="18" t="s">
        <v>81</v>
      </c>
      <c r="AY478" s="18" t="s">
        <v>160</v>
      </c>
      <c r="BE478" s="193">
        <f t="shared" si="24"/>
        <v>0</v>
      </c>
      <c r="BF478" s="193">
        <f t="shared" si="25"/>
        <v>0</v>
      </c>
      <c r="BG478" s="193">
        <f t="shared" si="26"/>
        <v>0</v>
      </c>
      <c r="BH478" s="193">
        <f t="shared" si="27"/>
        <v>0</v>
      </c>
      <c r="BI478" s="193">
        <f t="shared" si="28"/>
        <v>0</v>
      </c>
      <c r="BJ478" s="18" t="s">
        <v>78</v>
      </c>
      <c r="BK478" s="193">
        <f t="shared" si="29"/>
        <v>0</v>
      </c>
      <c r="BL478" s="18" t="s">
        <v>167</v>
      </c>
      <c r="BM478" s="18" t="s">
        <v>1567</v>
      </c>
    </row>
    <row r="479" spans="2:65" s="1" customFormat="1" ht="22.5" customHeight="1" x14ac:dyDescent="0.3">
      <c r="B479" s="35"/>
      <c r="C479" s="182" t="s">
        <v>895</v>
      </c>
      <c r="D479" s="182" t="s">
        <v>162</v>
      </c>
      <c r="E479" s="183" t="s">
        <v>1072</v>
      </c>
      <c r="F479" s="184" t="s">
        <v>1073</v>
      </c>
      <c r="G479" s="185" t="s">
        <v>189</v>
      </c>
      <c r="H479" s="186">
        <v>14.74</v>
      </c>
      <c r="I479" s="187"/>
      <c r="J479" s="188">
        <f t="shared" si="20"/>
        <v>0</v>
      </c>
      <c r="K479" s="184" t="s">
        <v>166</v>
      </c>
      <c r="L479" s="55"/>
      <c r="M479" s="189" t="s">
        <v>19</v>
      </c>
      <c r="N479" s="190" t="s">
        <v>42</v>
      </c>
      <c r="O479" s="36"/>
      <c r="P479" s="191">
        <f t="shared" si="21"/>
        <v>0</v>
      </c>
      <c r="Q479" s="191">
        <v>1.35E-4</v>
      </c>
      <c r="R479" s="191">
        <f t="shared" si="22"/>
        <v>1.9899000000000002E-3</v>
      </c>
      <c r="S479" s="191">
        <v>0</v>
      </c>
      <c r="T479" s="192">
        <f t="shared" si="23"/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 t="shared" si="24"/>
        <v>0</v>
      </c>
      <c r="BF479" s="193">
        <f t="shared" si="25"/>
        <v>0</v>
      </c>
      <c r="BG479" s="193">
        <f t="shared" si="26"/>
        <v>0</v>
      </c>
      <c r="BH479" s="193">
        <f t="shared" si="27"/>
        <v>0</v>
      </c>
      <c r="BI479" s="193">
        <f t="shared" si="28"/>
        <v>0</v>
      </c>
      <c r="BJ479" s="18" t="s">
        <v>78</v>
      </c>
      <c r="BK479" s="193">
        <f t="shared" si="29"/>
        <v>0</v>
      </c>
      <c r="BL479" s="18" t="s">
        <v>167</v>
      </c>
      <c r="BM479" s="18" t="s">
        <v>1568</v>
      </c>
    </row>
    <row r="480" spans="2:65" s="12" customFormat="1" x14ac:dyDescent="0.3">
      <c r="B480" s="206"/>
      <c r="C480" s="207"/>
      <c r="D480" s="196" t="s">
        <v>169</v>
      </c>
      <c r="E480" s="208" t="s">
        <v>19</v>
      </c>
      <c r="F480" s="209" t="s">
        <v>1569</v>
      </c>
      <c r="G480" s="207"/>
      <c r="H480" s="210">
        <v>14.74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14.74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22.5" customHeight="1" x14ac:dyDescent="0.3">
      <c r="B482" s="35"/>
      <c r="C482" s="182" t="s">
        <v>899</v>
      </c>
      <c r="D482" s="182" t="s">
        <v>162</v>
      </c>
      <c r="E482" s="183" t="s">
        <v>1077</v>
      </c>
      <c r="F482" s="184" t="s">
        <v>1078</v>
      </c>
      <c r="G482" s="185" t="s">
        <v>189</v>
      </c>
      <c r="H482" s="186">
        <v>310.45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3.7500000000000001E-6</v>
      </c>
      <c r="R482" s="191">
        <f>Q482*H482</f>
        <v>1.1641875000000001E-3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1570</v>
      </c>
    </row>
    <row r="483" spans="2:65" s="12" customFormat="1" x14ac:dyDescent="0.3">
      <c r="B483" s="206"/>
      <c r="C483" s="207"/>
      <c r="D483" s="196" t="s">
        <v>169</v>
      </c>
      <c r="E483" s="208" t="s">
        <v>19</v>
      </c>
      <c r="F483" s="209" t="s">
        <v>1571</v>
      </c>
      <c r="G483" s="207"/>
      <c r="H483" s="210">
        <v>310.45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3" customFormat="1" x14ac:dyDescent="0.3">
      <c r="B484" s="217"/>
      <c r="C484" s="218"/>
      <c r="D484" s="219" t="s">
        <v>169</v>
      </c>
      <c r="E484" s="220" t="s">
        <v>19</v>
      </c>
      <c r="F484" s="221" t="s">
        <v>182</v>
      </c>
      <c r="G484" s="218"/>
      <c r="H484" s="222">
        <v>310.45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169</v>
      </c>
      <c r="AU484" s="228" t="s">
        <v>81</v>
      </c>
      <c r="AV484" s="13" t="s">
        <v>167</v>
      </c>
      <c r="AW484" s="13" t="s">
        <v>35</v>
      </c>
      <c r="AX484" s="13" t="s">
        <v>78</v>
      </c>
      <c r="AY484" s="228" t="s">
        <v>160</v>
      </c>
    </row>
    <row r="485" spans="2:65" s="1" customFormat="1" ht="22.5" customHeight="1" x14ac:dyDescent="0.3">
      <c r="B485" s="35"/>
      <c r="C485" s="182" t="s">
        <v>903</v>
      </c>
      <c r="D485" s="182" t="s">
        <v>162</v>
      </c>
      <c r="E485" s="183" t="s">
        <v>1082</v>
      </c>
      <c r="F485" s="184" t="s">
        <v>1083</v>
      </c>
      <c r="G485" s="185" t="s">
        <v>248</v>
      </c>
      <c r="H485" s="186">
        <v>24.599</v>
      </c>
      <c r="I485" s="187"/>
      <c r="J485" s="188">
        <f>ROUND(I485*H485,2)</f>
        <v>0</v>
      </c>
      <c r="K485" s="184" t="s">
        <v>166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9.38E-6</v>
      </c>
      <c r="R485" s="191">
        <f>Q485*H485</f>
        <v>2.3073861999999999E-4</v>
      </c>
      <c r="S485" s="191">
        <v>0</v>
      </c>
      <c r="T485" s="192">
        <f>S485*H485</f>
        <v>0</v>
      </c>
      <c r="AR485" s="18" t="s">
        <v>167</v>
      </c>
      <c r="AT485" s="18" t="s">
        <v>162</v>
      </c>
      <c r="AU485" s="18" t="s">
        <v>81</v>
      </c>
      <c r="AY485" s="18" t="s">
        <v>160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167</v>
      </c>
      <c r="BM485" s="18" t="s">
        <v>1572</v>
      </c>
    </row>
    <row r="486" spans="2:65" s="1" customFormat="1" ht="31.5" customHeight="1" x14ac:dyDescent="0.3">
      <c r="B486" s="35"/>
      <c r="C486" s="182" t="s">
        <v>907</v>
      </c>
      <c r="D486" s="182" t="s">
        <v>162</v>
      </c>
      <c r="E486" s="183" t="s">
        <v>1106</v>
      </c>
      <c r="F486" s="184" t="s">
        <v>1107</v>
      </c>
      <c r="G486" s="185" t="s">
        <v>189</v>
      </c>
      <c r="H486" s="186">
        <v>315.2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0.14041960000000001</v>
      </c>
      <c r="R486" s="191">
        <f>Q486*H486</f>
        <v>44.260257920000001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1573</v>
      </c>
    </row>
    <row r="487" spans="2:65" s="11" customFormat="1" x14ac:dyDescent="0.3">
      <c r="B487" s="194"/>
      <c r="C487" s="195"/>
      <c r="D487" s="196" t="s">
        <v>169</v>
      </c>
      <c r="E487" s="197" t="s">
        <v>19</v>
      </c>
      <c r="F487" s="198" t="s">
        <v>1346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x14ac:dyDescent="0.3">
      <c r="B488" s="206"/>
      <c r="C488" s="207"/>
      <c r="D488" s="196" t="s">
        <v>169</v>
      </c>
      <c r="E488" s="208" t="s">
        <v>19</v>
      </c>
      <c r="F488" s="209" t="s">
        <v>1574</v>
      </c>
      <c r="G488" s="207"/>
      <c r="H488" s="210">
        <v>315.2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2" customFormat="1" x14ac:dyDescent="0.3">
      <c r="B489" s="206"/>
      <c r="C489" s="207"/>
      <c r="D489" s="196" t="s">
        <v>169</v>
      </c>
      <c r="E489" s="208" t="s">
        <v>19</v>
      </c>
      <c r="F489" s="209" t="s">
        <v>1575</v>
      </c>
      <c r="G489" s="207"/>
      <c r="H489" s="210">
        <v>-97.64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4" customFormat="1" x14ac:dyDescent="0.3">
      <c r="B490" s="229"/>
      <c r="C490" s="230"/>
      <c r="D490" s="196" t="s">
        <v>169</v>
      </c>
      <c r="E490" s="231" t="s">
        <v>19</v>
      </c>
      <c r="F490" s="232" t="s">
        <v>234</v>
      </c>
      <c r="G490" s="230"/>
      <c r="H490" s="233">
        <v>217.56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169</v>
      </c>
      <c r="AU490" s="239" t="s">
        <v>81</v>
      </c>
      <c r="AV490" s="14" t="s">
        <v>186</v>
      </c>
      <c r="AW490" s="14" t="s">
        <v>35</v>
      </c>
      <c r="AX490" s="14" t="s">
        <v>71</v>
      </c>
      <c r="AY490" s="239" t="s">
        <v>160</v>
      </c>
    </row>
    <row r="491" spans="2:65" s="11" customFormat="1" x14ac:dyDescent="0.3">
      <c r="B491" s="194"/>
      <c r="C491" s="195"/>
      <c r="D491" s="196" t="s">
        <v>169</v>
      </c>
      <c r="E491" s="197" t="s">
        <v>19</v>
      </c>
      <c r="F491" s="198" t="s">
        <v>1114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x14ac:dyDescent="0.3">
      <c r="B492" s="206"/>
      <c r="C492" s="207"/>
      <c r="D492" s="196" t="s">
        <v>169</v>
      </c>
      <c r="E492" s="208" t="s">
        <v>19</v>
      </c>
      <c r="F492" s="209" t="s">
        <v>1576</v>
      </c>
      <c r="G492" s="207"/>
      <c r="H492" s="210">
        <v>76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4" customFormat="1" x14ac:dyDescent="0.3">
      <c r="B493" s="229"/>
      <c r="C493" s="230"/>
      <c r="D493" s="196" t="s">
        <v>169</v>
      </c>
      <c r="E493" s="231" t="s">
        <v>19</v>
      </c>
      <c r="F493" s="232" t="s">
        <v>234</v>
      </c>
      <c r="G493" s="230"/>
      <c r="H493" s="233">
        <v>76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169</v>
      </c>
      <c r="AU493" s="239" t="s">
        <v>81</v>
      </c>
      <c r="AV493" s="14" t="s">
        <v>186</v>
      </c>
      <c r="AW493" s="14" t="s">
        <v>35</v>
      </c>
      <c r="AX493" s="14" t="s">
        <v>71</v>
      </c>
      <c r="AY493" s="239" t="s">
        <v>160</v>
      </c>
    </row>
    <row r="494" spans="2:65" s="11" customFormat="1" x14ac:dyDescent="0.3">
      <c r="B494" s="194"/>
      <c r="C494" s="195"/>
      <c r="D494" s="196" t="s">
        <v>169</v>
      </c>
      <c r="E494" s="197" t="s">
        <v>19</v>
      </c>
      <c r="F494" s="198" t="s">
        <v>1116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169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160</v>
      </c>
    </row>
    <row r="495" spans="2:65" s="12" customFormat="1" x14ac:dyDescent="0.3">
      <c r="B495" s="206"/>
      <c r="C495" s="207"/>
      <c r="D495" s="196" t="s">
        <v>169</v>
      </c>
      <c r="E495" s="208" t="s">
        <v>19</v>
      </c>
      <c r="F495" s="209" t="s">
        <v>1577</v>
      </c>
      <c r="G495" s="207"/>
      <c r="H495" s="210">
        <v>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4" customFormat="1" x14ac:dyDescent="0.3">
      <c r="B496" s="229"/>
      <c r="C496" s="230"/>
      <c r="D496" s="196" t="s">
        <v>169</v>
      </c>
      <c r="E496" s="231" t="s">
        <v>19</v>
      </c>
      <c r="F496" s="232" t="s">
        <v>234</v>
      </c>
      <c r="G496" s="230"/>
      <c r="H496" s="233">
        <v>9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169</v>
      </c>
      <c r="AU496" s="239" t="s">
        <v>81</v>
      </c>
      <c r="AV496" s="14" t="s">
        <v>186</v>
      </c>
      <c r="AW496" s="14" t="s">
        <v>35</v>
      </c>
      <c r="AX496" s="14" t="s">
        <v>71</v>
      </c>
      <c r="AY496" s="239" t="s">
        <v>160</v>
      </c>
    </row>
    <row r="497" spans="2:51" s="11" customFormat="1" x14ac:dyDescent="0.3">
      <c r="B497" s="194"/>
      <c r="C497" s="195"/>
      <c r="D497" s="196" t="s">
        <v>169</v>
      </c>
      <c r="E497" s="197" t="s">
        <v>19</v>
      </c>
      <c r="F497" s="198" t="s">
        <v>1118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169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160</v>
      </c>
    </row>
    <row r="498" spans="2:51" s="12" customFormat="1" x14ac:dyDescent="0.3">
      <c r="B498" s="206"/>
      <c r="C498" s="207"/>
      <c r="D498" s="196" t="s">
        <v>169</v>
      </c>
      <c r="E498" s="208" t="s">
        <v>19</v>
      </c>
      <c r="F498" s="209" t="s">
        <v>1577</v>
      </c>
      <c r="G498" s="207"/>
      <c r="H498" s="210">
        <v>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51" s="14" customFormat="1" x14ac:dyDescent="0.3">
      <c r="B499" s="229"/>
      <c r="C499" s="230"/>
      <c r="D499" s="196" t="s">
        <v>169</v>
      </c>
      <c r="E499" s="231" t="s">
        <v>19</v>
      </c>
      <c r="F499" s="232" t="s">
        <v>234</v>
      </c>
      <c r="G499" s="230"/>
      <c r="H499" s="233">
        <v>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169</v>
      </c>
      <c r="AU499" s="239" t="s">
        <v>81</v>
      </c>
      <c r="AV499" s="14" t="s">
        <v>186</v>
      </c>
      <c r="AW499" s="14" t="s">
        <v>35</v>
      </c>
      <c r="AX499" s="14" t="s">
        <v>71</v>
      </c>
      <c r="AY499" s="239" t="s">
        <v>160</v>
      </c>
    </row>
    <row r="500" spans="2:51" s="11" customFormat="1" x14ac:dyDescent="0.3">
      <c r="B500" s="194"/>
      <c r="C500" s="195"/>
      <c r="D500" s="196" t="s">
        <v>169</v>
      </c>
      <c r="E500" s="197" t="s">
        <v>19</v>
      </c>
      <c r="F500" s="198" t="s">
        <v>1119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51" s="12" customFormat="1" x14ac:dyDescent="0.3">
      <c r="B501" s="206"/>
      <c r="C501" s="207"/>
      <c r="D501" s="196" t="s">
        <v>169</v>
      </c>
      <c r="E501" s="208" t="s">
        <v>19</v>
      </c>
      <c r="F501" s="209" t="s">
        <v>1120</v>
      </c>
      <c r="G501" s="207"/>
      <c r="H501" s="210">
        <v>0.8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51" s="14" customFormat="1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0.8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51" s="11" customFormat="1" x14ac:dyDescent="0.3">
      <c r="B503" s="194"/>
      <c r="C503" s="195"/>
      <c r="D503" s="196" t="s">
        <v>169</v>
      </c>
      <c r="E503" s="197" t="s">
        <v>19</v>
      </c>
      <c r="F503" s="198" t="s">
        <v>1578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51" s="12" customFormat="1" x14ac:dyDescent="0.3">
      <c r="B504" s="206"/>
      <c r="C504" s="207"/>
      <c r="D504" s="196" t="s">
        <v>169</v>
      </c>
      <c r="E504" s="208" t="s">
        <v>19</v>
      </c>
      <c r="F504" s="209" t="s">
        <v>1579</v>
      </c>
      <c r="G504" s="207"/>
      <c r="H504" s="210">
        <v>0.5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51" s="14" customFormat="1" x14ac:dyDescent="0.3">
      <c r="B505" s="229"/>
      <c r="C505" s="230"/>
      <c r="D505" s="196" t="s">
        <v>169</v>
      </c>
      <c r="E505" s="231" t="s">
        <v>19</v>
      </c>
      <c r="F505" s="232" t="s">
        <v>234</v>
      </c>
      <c r="G505" s="230"/>
      <c r="H505" s="233">
        <v>0.5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169</v>
      </c>
      <c r="AU505" s="239" t="s">
        <v>81</v>
      </c>
      <c r="AV505" s="14" t="s">
        <v>186</v>
      </c>
      <c r="AW505" s="14" t="s">
        <v>35</v>
      </c>
      <c r="AX505" s="14" t="s">
        <v>71</v>
      </c>
      <c r="AY505" s="239" t="s">
        <v>160</v>
      </c>
    </row>
    <row r="506" spans="2:51" s="11" customFormat="1" x14ac:dyDescent="0.3">
      <c r="B506" s="194"/>
      <c r="C506" s="195"/>
      <c r="D506" s="196" t="s">
        <v>169</v>
      </c>
      <c r="E506" s="197" t="s">
        <v>19</v>
      </c>
      <c r="F506" s="198" t="s">
        <v>1580</v>
      </c>
      <c r="G506" s="195"/>
      <c r="H506" s="199" t="s">
        <v>19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169</v>
      </c>
      <c r="AU506" s="205" t="s">
        <v>81</v>
      </c>
      <c r="AV506" s="11" t="s">
        <v>78</v>
      </c>
      <c r="AW506" s="11" t="s">
        <v>35</v>
      </c>
      <c r="AX506" s="11" t="s">
        <v>71</v>
      </c>
      <c r="AY506" s="205" t="s">
        <v>160</v>
      </c>
    </row>
    <row r="507" spans="2:51" s="12" customFormat="1" x14ac:dyDescent="0.3">
      <c r="B507" s="206"/>
      <c r="C507" s="207"/>
      <c r="D507" s="196" t="s">
        <v>169</v>
      </c>
      <c r="E507" s="208" t="s">
        <v>19</v>
      </c>
      <c r="F507" s="209" t="s">
        <v>1581</v>
      </c>
      <c r="G507" s="207"/>
      <c r="H507" s="210">
        <v>1.56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51" s="14" customFormat="1" x14ac:dyDescent="0.3">
      <c r="B508" s="229"/>
      <c r="C508" s="230"/>
      <c r="D508" s="196" t="s">
        <v>169</v>
      </c>
      <c r="E508" s="231" t="s">
        <v>19</v>
      </c>
      <c r="F508" s="232" t="s">
        <v>234</v>
      </c>
      <c r="G508" s="230"/>
      <c r="H508" s="233">
        <v>1.56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169</v>
      </c>
      <c r="AU508" s="239" t="s">
        <v>81</v>
      </c>
      <c r="AV508" s="14" t="s">
        <v>186</v>
      </c>
      <c r="AW508" s="14" t="s">
        <v>35</v>
      </c>
      <c r="AX508" s="14" t="s">
        <v>71</v>
      </c>
      <c r="AY508" s="239" t="s">
        <v>160</v>
      </c>
    </row>
    <row r="509" spans="2:51" s="11" customFormat="1" x14ac:dyDescent="0.3">
      <c r="B509" s="194"/>
      <c r="C509" s="195"/>
      <c r="D509" s="196" t="s">
        <v>169</v>
      </c>
      <c r="E509" s="197" t="s">
        <v>19</v>
      </c>
      <c r="F509" s="198" t="s">
        <v>1582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51" s="12" customFormat="1" x14ac:dyDescent="0.3">
      <c r="B510" s="206"/>
      <c r="C510" s="207"/>
      <c r="D510" s="196" t="s">
        <v>169</v>
      </c>
      <c r="E510" s="208" t="s">
        <v>19</v>
      </c>
      <c r="F510" s="209" t="s">
        <v>1583</v>
      </c>
      <c r="G510" s="207"/>
      <c r="H510" s="210">
        <v>0.78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4" customFormat="1" x14ac:dyDescent="0.3">
      <c r="B511" s="229"/>
      <c r="C511" s="230"/>
      <c r="D511" s="196" t="s">
        <v>169</v>
      </c>
      <c r="E511" s="231" t="s">
        <v>19</v>
      </c>
      <c r="F511" s="232" t="s">
        <v>234</v>
      </c>
      <c r="G511" s="230"/>
      <c r="H511" s="233">
        <v>0.78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169</v>
      </c>
      <c r="AU511" s="239" t="s">
        <v>81</v>
      </c>
      <c r="AV511" s="14" t="s">
        <v>186</v>
      </c>
      <c r="AW511" s="14" t="s">
        <v>35</v>
      </c>
      <c r="AX511" s="14" t="s">
        <v>71</v>
      </c>
      <c r="AY511" s="239" t="s">
        <v>160</v>
      </c>
    </row>
    <row r="512" spans="2:51" s="13" customFormat="1" x14ac:dyDescent="0.3">
      <c r="B512" s="217"/>
      <c r="C512" s="218"/>
      <c r="D512" s="219" t="s">
        <v>169</v>
      </c>
      <c r="E512" s="220" t="s">
        <v>19</v>
      </c>
      <c r="F512" s="221" t="s">
        <v>182</v>
      </c>
      <c r="G512" s="218"/>
      <c r="H512" s="222">
        <v>315.2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169</v>
      </c>
      <c r="AU512" s="228" t="s">
        <v>81</v>
      </c>
      <c r="AV512" s="13" t="s">
        <v>167</v>
      </c>
      <c r="AW512" s="13" t="s">
        <v>35</v>
      </c>
      <c r="AX512" s="13" t="s">
        <v>78</v>
      </c>
      <c r="AY512" s="228" t="s">
        <v>160</v>
      </c>
    </row>
    <row r="513" spans="2:65" s="1" customFormat="1" ht="22.5" customHeight="1" x14ac:dyDescent="0.3">
      <c r="B513" s="35"/>
      <c r="C513" s="247" t="s">
        <v>911</v>
      </c>
      <c r="D513" s="247" t="s">
        <v>548</v>
      </c>
      <c r="E513" s="248" t="s">
        <v>1102</v>
      </c>
      <c r="F513" s="249" t="s">
        <v>1103</v>
      </c>
      <c r="G513" s="250" t="s">
        <v>165</v>
      </c>
      <c r="H513" s="251">
        <v>160.18</v>
      </c>
      <c r="I513" s="252"/>
      <c r="J513" s="253">
        <f>ROUND(I513*H513,2)</f>
        <v>0</v>
      </c>
      <c r="K513" s="249" t="s">
        <v>19</v>
      </c>
      <c r="L513" s="254"/>
      <c r="M513" s="255" t="s">
        <v>19</v>
      </c>
      <c r="N513" s="256" t="s">
        <v>42</v>
      </c>
      <c r="O513" s="36"/>
      <c r="P513" s="191">
        <f>O513*H513</f>
        <v>0</v>
      </c>
      <c r="Q513" s="191">
        <v>8.5999999999999993E-2</v>
      </c>
      <c r="R513" s="191">
        <f>Q513*H513</f>
        <v>13.77548</v>
      </c>
      <c r="S513" s="191">
        <v>0</v>
      </c>
      <c r="T513" s="192">
        <f>S513*H513</f>
        <v>0</v>
      </c>
      <c r="AR513" s="18" t="s">
        <v>235</v>
      </c>
      <c r="AT513" s="18" t="s">
        <v>548</v>
      </c>
      <c r="AU513" s="18" t="s">
        <v>81</v>
      </c>
      <c r="AY513" s="18" t="s">
        <v>160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78</v>
      </c>
      <c r="BK513" s="193">
        <f>ROUND(I513*H513,2)</f>
        <v>0</v>
      </c>
      <c r="BL513" s="18" t="s">
        <v>167</v>
      </c>
      <c r="BM513" s="18" t="s">
        <v>1584</v>
      </c>
    </row>
    <row r="514" spans="2:65" s="12" customFormat="1" x14ac:dyDescent="0.3">
      <c r="B514" s="206"/>
      <c r="C514" s="207"/>
      <c r="D514" s="196" t="s">
        <v>169</v>
      </c>
      <c r="E514" s="208" t="s">
        <v>19</v>
      </c>
      <c r="F514" s="209" t="s">
        <v>1585</v>
      </c>
      <c r="G514" s="207"/>
      <c r="H514" s="210">
        <v>220.18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1" customFormat="1" x14ac:dyDescent="0.3">
      <c r="B515" s="194"/>
      <c r="C515" s="195"/>
      <c r="D515" s="196" t="s">
        <v>169</v>
      </c>
      <c r="E515" s="197" t="s">
        <v>19</v>
      </c>
      <c r="F515" s="198" t="s">
        <v>1124</v>
      </c>
      <c r="G515" s="195"/>
      <c r="H515" s="199" t="s">
        <v>19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169</v>
      </c>
      <c r="AU515" s="205" t="s">
        <v>81</v>
      </c>
      <c r="AV515" s="11" t="s">
        <v>78</v>
      </c>
      <c r="AW515" s="11" t="s">
        <v>35</v>
      </c>
      <c r="AX515" s="11" t="s">
        <v>71</v>
      </c>
      <c r="AY515" s="205" t="s">
        <v>160</v>
      </c>
    </row>
    <row r="516" spans="2:65" s="12" customFormat="1" x14ac:dyDescent="0.3">
      <c r="B516" s="206"/>
      <c r="C516" s="207"/>
      <c r="D516" s="196" t="s">
        <v>169</v>
      </c>
      <c r="E516" s="208" t="s">
        <v>19</v>
      </c>
      <c r="F516" s="209" t="s">
        <v>1586</v>
      </c>
      <c r="G516" s="207"/>
      <c r="H516" s="210">
        <v>-60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169</v>
      </c>
      <c r="AU516" s="216" t="s">
        <v>81</v>
      </c>
      <c r="AV516" s="12" t="s">
        <v>81</v>
      </c>
      <c r="AW516" s="12" t="s">
        <v>35</v>
      </c>
      <c r="AX516" s="12" t="s">
        <v>71</v>
      </c>
      <c r="AY516" s="216" t="s">
        <v>160</v>
      </c>
    </row>
    <row r="517" spans="2:65" s="13" customFormat="1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160.18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247" t="s">
        <v>915</v>
      </c>
      <c r="D518" s="247" t="s">
        <v>548</v>
      </c>
      <c r="E518" s="248" t="s">
        <v>1127</v>
      </c>
      <c r="F518" s="249" t="s">
        <v>1128</v>
      </c>
      <c r="G518" s="250" t="s">
        <v>165</v>
      </c>
      <c r="H518" s="251">
        <v>76.760000000000005</v>
      </c>
      <c r="I518" s="252"/>
      <c r="J518" s="253">
        <f t="shared" ref="J518:J525" si="30"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 t="shared" ref="P518:P525" si="31">O518*H518</f>
        <v>0</v>
      </c>
      <c r="Q518" s="191">
        <v>0.05</v>
      </c>
      <c r="R518" s="191">
        <f t="shared" ref="R518:R525" si="32">Q518*H518</f>
        <v>3.8380000000000005</v>
      </c>
      <c r="S518" s="191">
        <v>0</v>
      </c>
      <c r="T518" s="192">
        <f t="shared" ref="T518:T525" si="33">S518*H518</f>
        <v>0</v>
      </c>
      <c r="AR518" s="18" t="s">
        <v>235</v>
      </c>
      <c r="AT518" s="18" t="s">
        <v>548</v>
      </c>
      <c r="AU518" s="18" t="s">
        <v>81</v>
      </c>
      <c r="AY518" s="18" t="s">
        <v>160</v>
      </c>
      <c r="BE518" s="193">
        <f t="shared" ref="BE518:BE525" si="34">IF(N518="základní",J518,0)</f>
        <v>0</v>
      </c>
      <c r="BF518" s="193">
        <f t="shared" ref="BF518:BF525" si="35">IF(N518="snížená",J518,0)</f>
        <v>0</v>
      </c>
      <c r="BG518" s="193">
        <f t="shared" ref="BG518:BG525" si="36">IF(N518="zákl. přenesená",J518,0)</f>
        <v>0</v>
      </c>
      <c r="BH518" s="193">
        <f t="shared" ref="BH518:BH525" si="37">IF(N518="sníž. přenesená",J518,0)</f>
        <v>0</v>
      </c>
      <c r="BI518" s="193">
        <f t="shared" ref="BI518:BI525" si="38">IF(N518="nulová",J518,0)</f>
        <v>0</v>
      </c>
      <c r="BJ518" s="18" t="s">
        <v>78</v>
      </c>
      <c r="BK518" s="193">
        <f t="shared" ref="BK518:BK525" si="39">ROUND(I518*H518,2)</f>
        <v>0</v>
      </c>
      <c r="BL518" s="18" t="s">
        <v>167</v>
      </c>
      <c r="BM518" s="18" t="s">
        <v>1587</v>
      </c>
    </row>
    <row r="519" spans="2:65" s="1" customFormat="1" ht="31.5" customHeight="1" x14ac:dyDescent="0.3">
      <c r="B519" s="35"/>
      <c r="C519" s="247" t="s">
        <v>919</v>
      </c>
      <c r="D519" s="247" t="s">
        <v>548</v>
      </c>
      <c r="E519" s="248" t="s">
        <v>1131</v>
      </c>
      <c r="F519" s="249" t="s">
        <v>1132</v>
      </c>
      <c r="G519" s="250" t="s">
        <v>165</v>
      </c>
      <c r="H519" s="251">
        <v>9.09</v>
      </c>
      <c r="I519" s="252"/>
      <c r="J519" s="253">
        <f t="shared" si="30"/>
        <v>0</v>
      </c>
      <c r="K519" s="249" t="s">
        <v>19</v>
      </c>
      <c r="L519" s="254"/>
      <c r="M519" s="255" t="s">
        <v>19</v>
      </c>
      <c r="N519" s="256" t="s">
        <v>42</v>
      </c>
      <c r="O519" s="36"/>
      <c r="P519" s="191">
        <f t="shared" si="31"/>
        <v>0</v>
      </c>
      <c r="Q519" s="191">
        <v>6.6000000000000003E-2</v>
      </c>
      <c r="R519" s="191">
        <f t="shared" si="32"/>
        <v>0.59994000000000003</v>
      </c>
      <c r="S519" s="191">
        <v>0</v>
      </c>
      <c r="T519" s="192">
        <f t="shared" si="33"/>
        <v>0</v>
      </c>
      <c r="AR519" s="18" t="s">
        <v>235</v>
      </c>
      <c r="AT519" s="18" t="s">
        <v>548</v>
      </c>
      <c r="AU519" s="18" t="s">
        <v>81</v>
      </c>
      <c r="AY519" s="18" t="s">
        <v>160</v>
      </c>
      <c r="BE519" s="193">
        <f t="shared" si="34"/>
        <v>0</v>
      </c>
      <c r="BF519" s="193">
        <f t="shared" si="35"/>
        <v>0</v>
      </c>
      <c r="BG519" s="193">
        <f t="shared" si="36"/>
        <v>0</v>
      </c>
      <c r="BH519" s="193">
        <f t="shared" si="37"/>
        <v>0</v>
      </c>
      <c r="BI519" s="193">
        <f t="shared" si="38"/>
        <v>0</v>
      </c>
      <c r="BJ519" s="18" t="s">
        <v>78</v>
      </c>
      <c r="BK519" s="193">
        <f t="shared" si="39"/>
        <v>0</v>
      </c>
      <c r="BL519" s="18" t="s">
        <v>167</v>
      </c>
      <c r="BM519" s="18" t="s">
        <v>1588</v>
      </c>
    </row>
    <row r="520" spans="2:65" s="1" customFormat="1" ht="31.5" customHeight="1" x14ac:dyDescent="0.3">
      <c r="B520" s="35"/>
      <c r="C520" s="247" t="s">
        <v>923</v>
      </c>
      <c r="D520" s="247" t="s">
        <v>548</v>
      </c>
      <c r="E520" s="248" t="s">
        <v>1135</v>
      </c>
      <c r="F520" s="249" t="s">
        <v>1136</v>
      </c>
      <c r="G520" s="250" t="s">
        <v>165</v>
      </c>
      <c r="H520" s="251">
        <v>9.09</v>
      </c>
      <c r="I520" s="252"/>
      <c r="J520" s="253">
        <f t="shared" si="30"/>
        <v>0</v>
      </c>
      <c r="K520" s="249" t="s">
        <v>19</v>
      </c>
      <c r="L520" s="254"/>
      <c r="M520" s="255" t="s">
        <v>19</v>
      </c>
      <c r="N520" s="256" t="s">
        <v>42</v>
      </c>
      <c r="O520" s="36"/>
      <c r="P520" s="191">
        <f t="shared" si="31"/>
        <v>0</v>
      </c>
      <c r="Q520" s="191">
        <v>6.6000000000000003E-2</v>
      </c>
      <c r="R520" s="191">
        <f t="shared" si="32"/>
        <v>0.59994000000000003</v>
      </c>
      <c r="S520" s="191">
        <v>0</v>
      </c>
      <c r="T520" s="192">
        <f t="shared" si="33"/>
        <v>0</v>
      </c>
      <c r="AR520" s="18" t="s">
        <v>235</v>
      </c>
      <c r="AT520" s="18" t="s">
        <v>548</v>
      </c>
      <c r="AU520" s="18" t="s">
        <v>81</v>
      </c>
      <c r="AY520" s="18" t="s">
        <v>160</v>
      </c>
      <c r="BE520" s="193">
        <f t="shared" si="34"/>
        <v>0</v>
      </c>
      <c r="BF520" s="193">
        <f t="shared" si="35"/>
        <v>0</v>
      </c>
      <c r="BG520" s="193">
        <f t="shared" si="36"/>
        <v>0</v>
      </c>
      <c r="BH520" s="193">
        <f t="shared" si="37"/>
        <v>0</v>
      </c>
      <c r="BI520" s="193">
        <f t="shared" si="38"/>
        <v>0</v>
      </c>
      <c r="BJ520" s="18" t="s">
        <v>78</v>
      </c>
      <c r="BK520" s="193">
        <f t="shared" si="39"/>
        <v>0</v>
      </c>
      <c r="BL520" s="18" t="s">
        <v>167</v>
      </c>
      <c r="BM520" s="18" t="s">
        <v>1589</v>
      </c>
    </row>
    <row r="521" spans="2:65" s="1" customFormat="1" ht="22.5" customHeight="1" x14ac:dyDescent="0.3">
      <c r="B521" s="35"/>
      <c r="C521" s="247" t="s">
        <v>927</v>
      </c>
      <c r="D521" s="247" t="s">
        <v>548</v>
      </c>
      <c r="E521" s="248" t="s">
        <v>1139</v>
      </c>
      <c r="F521" s="249" t="s">
        <v>1140</v>
      </c>
      <c r="G521" s="250" t="s">
        <v>165</v>
      </c>
      <c r="H521" s="251">
        <v>1.01</v>
      </c>
      <c r="I521" s="252"/>
      <c r="J521" s="253">
        <f t="shared" si="30"/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 t="shared" si="31"/>
        <v>0</v>
      </c>
      <c r="Q521" s="191">
        <v>5.2499999999999998E-2</v>
      </c>
      <c r="R521" s="191">
        <f t="shared" si="32"/>
        <v>5.3024999999999996E-2</v>
      </c>
      <c r="S521" s="191">
        <v>0</v>
      </c>
      <c r="T521" s="192">
        <f t="shared" si="33"/>
        <v>0</v>
      </c>
      <c r="AR521" s="18" t="s">
        <v>235</v>
      </c>
      <c r="AT521" s="18" t="s">
        <v>548</v>
      </c>
      <c r="AU521" s="18" t="s">
        <v>81</v>
      </c>
      <c r="AY521" s="18" t="s">
        <v>160</v>
      </c>
      <c r="BE521" s="193">
        <f t="shared" si="34"/>
        <v>0</v>
      </c>
      <c r="BF521" s="193">
        <f t="shared" si="35"/>
        <v>0</v>
      </c>
      <c r="BG521" s="193">
        <f t="shared" si="36"/>
        <v>0</v>
      </c>
      <c r="BH521" s="193">
        <f t="shared" si="37"/>
        <v>0</v>
      </c>
      <c r="BI521" s="193">
        <f t="shared" si="38"/>
        <v>0</v>
      </c>
      <c r="BJ521" s="18" t="s">
        <v>78</v>
      </c>
      <c r="BK521" s="193">
        <f t="shared" si="39"/>
        <v>0</v>
      </c>
      <c r="BL521" s="18" t="s">
        <v>167</v>
      </c>
      <c r="BM521" s="18" t="s">
        <v>1590</v>
      </c>
    </row>
    <row r="522" spans="2:65" s="1" customFormat="1" ht="22.5" customHeight="1" x14ac:dyDescent="0.3">
      <c r="B522" s="35"/>
      <c r="C522" s="247" t="s">
        <v>931</v>
      </c>
      <c r="D522" s="247" t="s">
        <v>548</v>
      </c>
      <c r="E522" s="248" t="s">
        <v>1591</v>
      </c>
      <c r="F522" s="249" t="s">
        <v>1592</v>
      </c>
      <c r="G522" s="250" t="s">
        <v>165</v>
      </c>
      <c r="H522" s="251">
        <v>1.01</v>
      </c>
      <c r="I522" s="252"/>
      <c r="J522" s="253">
        <f t="shared" si="30"/>
        <v>0</v>
      </c>
      <c r="K522" s="249" t="s">
        <v>19</v>
      </c>
      <c r="L522" s="254"/>
      <c r="M522" s="255" t="s">
        <v>19</v>
      </c>
      <c r="N522" s="256" t="s">
        <v>42</v>
      </c>
      <c r="O522" s="36"/>
      <c r="P522" s="191">
        <f t="shared" si="31"/>
        <v>0</v>
      </c>
      <c r="Q522" s="191">
        <v>5.2499999999999998E-2</v>
      </c>
      <c r="R522" s="191">
        <f t="shared" si="32"/>
        <v>5.3024999999999996E-2</v>
      </c>
      <c r="S522" s="191">
        <v>0</v>
      </c>
      <c r="T522" s="192">
        <f t="shared" si="33"/>
        <v>0</v>
      </c>
      <c r="AR522" s="18" t="s">
        <v>235</v>
      </c>
      <c r="AT522" s="18" t="s">
        <v>548</v>
      </c>
      <c r="AU522" s="18" t="s">
        <v>81</v>
      </c>
      <c r="AY522" s="18" t="s">
        <v>160</v>
      </c>
      <c r="BE522" s="193">
        <f t="shared" si="34"/>
        <v>0</v>
      </c>
      <c r="BF522" s="193">
        <f t="shared" si="35"/>
        <v>0</v>
      </c>
      <c r="BG522" s="193">
        <f t="shared" si="36"/>
        <v>0</v>
      </c>
      <c r="BH522" s="193">
        <f t="shared" si="37"/>
        <v>0</v>
      </c>
      <c r="BI522" s="193">
        <f t="shared" si="38"/>
        <v>0</v>
      </c>
      <c r="BJ522" s="18" t="s">
        <v>78</v>
      </c>
      <c r="BK522" s="193">
        <f t="shared" si="39"/>
        <v>0</v>
      </c>
      <c r="BL522" s="18" t="s">
        <v>167</v>
      </c>
      <c r="BM522" s="18" t="s">
        <v>1593</v>
      </c>
    </row>
    <row r="523" spans="2:65" s="1" customFormat="1" ht="31.5" customHeight="1" x14ac:dyDescent="0.3">
      <c r="B523" s="35"/>
      <c r="C523" s="247" t="s">
        <v>935</v>
      </c>
      <c r="D523" s="247" t="s">
        <v>548</v>
      </c>
      <c r="E523" s="248" t="s">
        <v>1594</v>
      </c>
      <c r="F523" s="249" t="s">
        <v>1595</v>
      </c>
      <c r="G523" s="250" t="s">
        <v>165</v>
      </c>
      <c r="H523" s="251">
        <v>1.01</v>
      </c>
      <c r="I523" s="252"/>
      <c r="J523" s="253">
        <f t="shared" si="30"/>
        <v>0</v>
      </c>
      <c r="K523" s="249" t="s">
        <v>19</v>
      </c>
      <c r="L523" s="254"/>
      <c r="M523" s="255" t="s">
        <v>19</v>
      </c>
      <c r="N523" s="256" t="s">
        <v>42</v>
      </c>
      <c r="O523" s="36"/>
      <c r="P523" s="191">
        <f t="shared" si="31"/>
        <v>0</v>
      </c>
      <c r="Q523" s="191">
        <v>6.0999999999999999E-2</v>
      </c>
      <c r="R523" s="191">
        <f t="shared" si="32"/>
        <v>6.1609999999999998E-2</v>
      </c>
      <c r="S523" s="191">
        <v>0</v>
      </c>
      <c r="T523" s="192">
        <f t="shared" si="33"/>
        <v>0</v>
      </c>
      <c r="AR523" s="18" t="s">
        <v>235</v>
      </c>
      <c r="AT523" s="18" t="s">
        <v>548</v>
      </c>
      <c r="AU523" s="18" t="s">
        <v>81</v>
      </c>
      <c r="AY523" s="18" t="s">
        <v>160</v>
      </c>
      <c r="BE523" s="193">
        <f t="shared" si="34"/>
        <v>0</v>
      </c>
      <c r="BF523" s="193">
        <f t="shared" si="35"/>
        <v>0</v>
      </c>
      <c r="BG523" s="193">
        <f t="shared" si="36"/>
        <v>0</v>
      </c>
      <c r="BH523" s="193">
        <f t="shared" si="37"/>
        <v>0</v>
      </c>
      <c r="BI523" s="193">
        <f t="shared" si="38"/>
        <v>0</v>
      </c>
      <c r="BJ523" s="18" t="s">
        <v>78</v>
      </c>
      <c r="BK523" s="193">
        <f t="shared" si="39"/>
        <v>0</v>
      </c>
      <c r="BL523" s="18" t="s">
        <v>167</v>
      </c>
      <c r="BM523" s="18" t="s">
        <v>1596</v>
      </c>
    </row>
    <row r="524" spans="2:65" s="1" customFormat="1" ht="31.5" customHeight="1" x14ac:dyDescent="0.3">
      <c r="B524" s="35"/>
      <c r="C524" s="247" t="s">
        <v>939</v>
      </c>
      <c r="D524" s="247" t="s">
        <v>548</v>
      </c>
      <c r="E524" s="248" t="s">
        <v>1597</v>
      </c>
      <c r="F524" s="249" t="s">
        <v>1598</v>
      </c>
      <c r="G524" s="250" t="s">
        <v>165</v>
      </c>
      <c r="H524" s="251">
        <v>1.01</v>
      </c>
      <c r="I524" s="252"/>
      <c r="J524" s="253">
        <f t="shared" si="30"/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 t="shared" si="31"/>
        <v>0</v>
      </c>
      <c r="Q524" s="191">
        <v>6.0999999999999999E-2</v>
      </c>
      <c r="R524" s="191">
        <f t="shared" si="32"/>
        <v>6.1609999999999998E-2</v>
      </c>
      <c r="S524" s="191">
        <v>0</v>
      </c>
      <c r="T524" s="192">
        <f t="shared" si="33"/>
        <v>0</v>
      </c>
      <c r="AR524" s="18" t="s">
        <v>235</v>
      </c>
      <c r="AT524" s="18" t="s">
        <v>548</v>
      </c>
      <c r="AU524" s="18" t="s">
        <v>81</v>
      </c>
      <c r="AY524" s="18" t="s">
        <v>160</v>
      </c>
      <c r="BE524" s="193">
        <f t="shared" si="34"/>
        <v>0</v>
      </c>
      <c r="BF524" s="193">
        <f t="shared" si="35"/>
        <v>0</v>
      </c>
      <c r="BG524" s="193">
        <f t="shared" si="36"/>
        <v>0</v>
      </c>
      <c r="BH524" s="193">
        <f t="shared" si="37"/>
        <v>0</v>
      </c>
      <c r="BI524" s="193">
        <f t="shared" si="38"/>
        <v>0</v>
      </c>
      <c r="BJ524" s="18" t="s">
        <v>78</v>
      </c>
      <c r="BK524" s="193">
        <f t="shared" si="39"/>
        <v>0</v>
      </c>
      <c r="BL524" s="18" t="s">
        <v>167</v>
      </c>
      <c r="BM524" s="18" t="s">
        <v>1599</v>
      </c>
    </row>
    <row r="525" spans="2:65" s="1" customFormat="1" ht="31.5" customHeight="1" x14ac:dyDescent="0.3">
      <c r="B525" s="35"/>
      <c r="C525" s="182" t="s">
        <v>943</v>
      </c>
      <c r="D525" s="182" t="s">
        <v>162</v>
      </c>
      <c r="E525" s="183" t="s">
        <v>1143</v>
      </c>
      <c r="F525" s="184" t="s">
        <v>1144</v>
      </c>
      <c r="G525" s="185" t="s">
        <v>212</v>
      </c>
      <c r="H525" s="186">
        <v>7.88</v>
      </c>
      <c r="I525" s="187"/>
      <c r="J525" s="188">
        <f t="shared" si="30"/>
        <v>0</v>
      </c>
      <c r="K525" s="184" t="s">
        <v>19</v>
      </c>
      <c r="L525" s="55"/>
      <c r="M525" s="189" t="s">
        <v>19</v>
      </c>
      <c r="N525" s="190" t="s">
        <v>42</v>
      </c>
      <c r="O525" s="36"/>
      <c r="P525" s="191">
        <f t="shared" si="31"/>
        <v>0</v>
      </c>
      <c r="Q525" s="191">
        <v>2.45329</v>
      </c>
      <c r="R525" s="191">
        <f t="shared" si="32"/>
        <v>19.331925200000001</v>
      </c>
      <c r="S525" s="191">
        <v>0</v>
      </c>
      <c r="T525" s="192">
        <f t="shared" si="33"/>
        <v>0</v>
      </c>
      <c r="AR525" s="18" t="s">
        <v>167</v>
      </c>
      <c r="AT525" s="18" t="s">
        <v>162</v>
      </c>
      <c r="AU525" s="18" t="s">
        <v>81</v>
      </c>
      <c r="AY525" s="18" t="s">
        <v>160</v>
      </c>
      <c r="BE525" s="193">
        <f t="shared" si="34"/>
        <v>0</v>
      </c>
      <c r="BF525" s="193">
        <f t="shared" si="35"/>
        <v>0</v>
      </c>
      <c r="BG525" s="193">
        <f t="shared" si="36"/>
        <v>0</v>
      </c>
      <c r="BH525" s="193">
        <f t="shared" si="37"/>
        <v>0</v>
      </c>
      <c r="BI525" s="193">
        <f t="shared" si="38"/>
        <v>0</v>
      </c>
      <c r="BJ525" s="18" t="s">
        <v>78</v>
      </c>
      <c r="BK525" s="193">
        <f t="shared" si="39"/>
        <v>0</v>
      </c>
      <c r="BL525" s="18" t="s">
        <v>167</v>
      </c>
      <c r="BM525" s="18" t="s">
        <v>1600</v>
      </c>
    </row>
    <row r="526" spans="2:65" s="12" customFormat="1" x14ac:dyDescent="0.3">
      <c r="B526" s="206"/>
      <c r="C526" s="207"/>
      <c r="D526" s="196" t="s">
        <v>169</v>
      </c>
      <c r="E526" s="208" t="s">
        <v>19</v>
      </c>
      <c r="F526" s="209" t="s">
        <v>1601</v>
      </c>
      <c r="G526" s="207"/>
      <c r="H526" s="210">
        <v>7.88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3" customFormat="1" x14ac:dyDescent="0.3">
      <c r="B527" s="217"/>
      <c r="C527" s="218"/>
      <c r="D527" s="219" t="s">
        <v>169</v>
      </c>
      <c r="E527" s="220" t="s">
        <v>19</v>
      </c>
      <c r="F527" s="221" t="s">
        <v>182</v>
      </c>
      <c r="G527" s="218"/>
      <c r="H527" s="222">
        <v>7.88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169</v>
      </c>
      <c r="AU527" s="228" t="s">
        <v>81</v>
      </c>
      <c r="AV527" s="13" t="s">
        <v>167</v>
      </c>
      <c r="AW527" s="13" t="s">
        <v>35</v>
      </c>
      <c r="AX527" s="13" t="s">
        <v>78</v>
      </c>
      <c r="AY527" s="228" t="s">
        <v>160</v>
      </c>
    </row>
    <row r="528" spans="2:65" s="1" customFormat="1" ht="22.5" customHeight="1" x14ac:dyDescent="0.3">
      <c r="B528" s="35"/>
      <c r="C528" s="182" t="s">
        <v>947</v>
      </c>
      <c r="D528" s="182" t="s">
        <v>162</v>
      </c>
      <c r="E528" s="183" t="s">
        <v>1149</v>
      </c>
      <c r="F528" s="184" t="s">
        <v>1150</v>
      </c>
      <c r="G528" s="185" t="s">
        <v>189</v>
      </c>
      <c r="H528" s="186">
        <v>22.14</v>
      </c>
      <c r="I528" s="187"/>
      <c r="J528" s="188">
        <f>ROUND(I528*H528,2)</f>
        <v>0</v>
      </c>
      <c r="K528" s="184" t="s">
        <v>19</v>
      </c>
      <c r="L528" s="55"/>
      <c r="M528" s="189" t="s">
        <v>19</v>
      </c>
      <c r="N528" s="190" t="s">
        <v>42</v>
      </c>
      <c r="O528" s="36"/>
      <c r="P528" s="191">
        <f>O528*H528</f>
        <v>0</v>
      </c>
      <c r="Q528" s="191">
        <v>3.2949999999999999E-4</v>
      </c>
      <c r="R528" s="191">
        <f>Q528*H528</f>
        <v>7.2951299999999995E-3</v>
      </c>
      <c r="S528" s="191">
        <v>0</v>
      </c>
      <c r="T528" s="192">
        <f>S528*H528</f>
        <v>0</v>
      </c>
      <c r="AR528" s="18" t="s">
        <v>167</v>
      </c>
      <c r="AT528" s="18" t="s">
        <v>162</v>
      </c>
      <c r="AU528" s="18" t="s">
        <v>81</v>
      </c>
      <c r="AY528" s="18" t="s">
        <v>160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78</v>
      </c>
      <c r="BK528" s="193">
        <f>ROUND(I528*H528,2)</f>
        <v>0</v>
      </c>
      <c r="BL528" s="18" t="s">
        <v>167</v>
      </c>
      <c r="BM528" s="18" t="s">
        <v>1602</v>
      </c>
    </row>
    <row r="529" spans="2:65" s="11" customFormat="1" x14ac:dyDescent="0.3">
      <c r="B529" s="194"/>
      <c r="C529" s="195"/>
      <c r="D529" s="196" t="s">
        <v>169</v>
      </c>
      <c r="E529" s="197" t="s">
        <v>19</v>
      </c>
      <c r="F529" s="198" t="s">
        <v>1152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x14ac:dyDescent="0.3">
      <c r="B530" s="206"/>
      <c r="C530" s="207"/>
      <c r="D530" s="196" t="s">
        <v>169</v>
      </c>
      <c r="E530" s="208" t="s">
        <v>19</v>
      </c>
      <c r="F530" s="209" t="s">
        <v>1603</v>
      </c>
      <c r="G530" s="207"/>
      <c r="H530" s="210">
        <v>15.14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1" customFormat="1" x14ac:dyDescent="0.3">
      <c r="B531" s="194"/>
      <c r="C531" s="195"/>
      <c r="D531" s="196" t="s">
        <v>169</v>
      </c>
      <c r="E531" s="197" t="s">
        <v>19</v>
      </c>
      <c r="F531" s="198" t="s">
        <v>356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x14ac:dyDescent="0.3">
      <c r="B532" s="206"/>
      <c r="C532" s="207"/>
      <c r="D532" s="196" t="s">
        <v>169</v>
      </c>
      <c r="E532" s="208" t="s">
        <v>19</v>
      </c>
      <c r="F532" s="209" t="s">
        <v>1604</v>
      </c>
      <c r="G532" s="207"/>
      <c r="H532" s="210">
        <v>7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3" customFormat="1" x14ac:dyDescent="0.3">
      <c r="B533" s="217"/>
      <c r="C533" s="218"/>
      <c r="D533" s="219" t="s">
        <v>169</v>
      </c>
      <c r="E533" s="220" t="s">
        <v>19</v>
      </c>
      <c r="F533" s="221" t="s">
        <v>182</v>
      </c>
      <c r="G533" s="218"/>
      <c r="H533" s="222">
        <v>22.14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169</v>
      </c>
      <c r="AU533" s="228" t="s">
        <v>81</v>
      </c>
      <c r="AV533" s="13" t="s">
        <v>167</v>
      </c>
      <c r="AW533" s="13" t="s">
        <v>35</v>
      </c>
      <c r="AX533" s="13" t="s">
        <v>78</v>
      </c>
      <c r="AY533" s="228" t="s">
        <v>160</v>
      </c>
    </row>
    <row r="534" spans="2:65" s="1" customFormat="1" ht="22.5" customHeight="1" x14ac:dyDescent="0.3">
      <c r="B534" s="35"/>
      <c r="C534" s="182" t="s">
        <v>951</v>
      </c>
      <c r="D534" s="182" t="s">
        <v>162</v>
      </c>
      <c r="E534" s="183" t="s">
        <v>1156</v>
      </c>
      <c r="F534" s="184" t="s">
        <v>1157</v>
      </c>
      <c r="G534" s="185" t="s">
        <v>248</v>
      </c>
      <c r="H534" s="186">
        <v>18.64</v>
      </c>
      <c r="I534" s="187"/>
      <c r="J534" s="188">
        <f>ROUND(I534*H534,2)</f>
        <v>0</v>
      </c>
      <c r="K534" s="184" t="s">
        <v>19</v>
      </c>
      <c r="L534" s="55"/>
      <c r="M534" s="189" t="s">
        <v>19</v>
      </c>
      <c r="N534" s="190" t="s">
        <v>42</v>
      </c>
      <c r="O534" s="36"/>
      <c r="P534" s="191">
        <f>O534*H534</f>
        <v>0</v>
      </c>
      <c r="Q534" s="191">
        <v>1.3856500000000001E-2</v>
      </c>
      <c r="R534" s="191">
        <f>Q534*H534</f>
        <v>0.25828516000000001</v>
      </c>
      <c r="S534" s="191">
        <v>0</v>
      </c>
      <c r="T534" s="192">
        <f>S534*H534</f>
        <v>0</v>
      </c>
      <c r="AR534" s="18" t="s">
        <v>167</v>
      </c>
      <c r="AT534" s="18" t="s">
        <v>162</v>
      </c>
      <c r="AU534" s="18" t="s">
        <v>81</v>
      </c>
      <c r="AY534" s="18" t="s">
        <v>160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78</v>
      </c>
      <c r="BK534" s="193">
        <f>ROUND(I534*H534,2)</f>
        <v>0</v>
      </c>
      <c r="BL534" s="18" t="s">
        <v>167</v>
      </c>
      <c r="BM534" s="18" t="s">
        <v>1605</v>
      </c>
    </row>
    <row r="535" spans="2:65" s="11" customFormat="1" x14ac:dyDescent="0.3">
      <c r="B535" s="194"/>
      <c r="C535" s="195"/>
      <c r="D535" s="196" t="s">
        <v>169</v>
      </c>
      <c r="E535" s="197" t="s">
        <v>19</v>
      </c>
      <c r="F535" s="198" t="s">
        <v>1152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169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160</v>
      </c>
    </row>
    <row r="536" spans="2:65" s="12" customFormat="1" x14ac:dyDescent="0.3">
      <c r="B536" s="206"/>
      <c r="C536" s="207"/>
      <c r="D536" s="196" t="s">
        <v>169</v>
      </c>
      <c r="E536" s="208" t="s">
        <v>19</v>
      </c>
      <c r="F536" s="209" t="s">
        <v>1606</v>
      </c>
      <c r="G536" s="207"/>
      <c r="H536" s="210">
        <v>15.14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169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160</v>
      </c>
    </row>
    <row r="537" spans="2:65" s="11" customFormat="1" x14ac:dyDescent="0.3">
      <c r="B537" s="194"/>
      <c r="C537" s="195"/>
      <c r="D537" s="196" t="s">
        <v>169</v>
      </c>
      <c r="E537" s="197" t="s">
        <v>19</v>
      </c>
      <c r="F537" s="198" t="s">
        <v>356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169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160</v>
      </c>
    </row>
    <row r="538" spans="2:65" s="12" customFormat="1" x14ac:dyDescent="0.3">
      <c r="B538" s="206"/>
      <c r="C538" s="207"/>
      <c r="D538" s="196" t="s">
        <v>169</v>
      </c>
      <c r="E538" s="208" t="s">
        <v>19</v>
      </c>
      <c r="F538" s="209" t="s">
        <v>1607</v>
      </c>
      <c r="G538" s="207"/>
      <c r="H538" s="210">
        <v>3.5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169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160</v>
      </c>
    </row>
    <row r="539" spans="2:65" s="13" customFormat="1" x14ac:dyDescent="0.3">
      <c r="B539" s="217"/>
      <c r="C539" s="218"/>
      <c r="D539" s="219" t="s">
        <v>169</v>
      </c>
      <c r="E539" s="220" t="s">
        <v>19</v>
      </c>
      <c r="F539" s="221" t="s">
        <v>182</v>
      </c>
      <c r="G539" s="218"/>
      <c r="H539" s="222">
        <v>18.64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169</v>
      </c>
      <c r="AU539" s="228" t="s">
        <v>81</v>
      </c>
      <c r="AV539" s="13" t="s">
        <v>167</v>
      </c>
      <c r="AW539" s="13" t="s">
        <v>35</v>
      </c>
      <c r="AX539" s="13" t="s">
        <v>78</v>
      </c>
      <c r="AY539" s="228" t="s">
        <v>160</v>
      </c>
    </row>
    <row r="540" spans="2:65" s="1" customFormat="1" ht="22.5" customHeight="1" x14ac:dyDescent="0.3">
      <c r="B540" s="35"/>
      <c r="C540" s="182" t="s">
        <v>955</v>
      </c>
      <c r="D540" s="182" t="s">
        <v>162</v>
      </c>
      <c r="E540" s="183" t="s">
        <v>1162</v>
      </c>
      <c r="F540" s="184" t="s">
        <v>1163</v>
      </c>
      <c r="G540" s="185" t="s">
        <v>189</v>
      </c>
      <c r="H540" s="186">
        <v>7</v>
      </c>
      <c r="I540" s="187"/>
      <c r="J540" s="188">
        <f>ROUND(I540*H540,2)</f>
        <v>0</v>
      </c>
      <c r="K540" s="184" t="s">
        <v>166</v>
      </c>
      <c r="L540" s="55"/>
      <c r="M540" s="189" t="s">
        <v>19</v>
      </c>
      <c r="N540" s="190" t="s">
        <v>42</v>
      </c>
      <c r="O540" s="36"/>
      <c r="P540" s="191">
        <f>O540*H540</f>
        <v>0</v>
      </c>
      <c r="Q540" s="191">
        <v>0</v>
      </c>
      <c r="R540" s="191">
        <f>Q540*H540</f>
        <v>0</v>
      </c>
      <c r="S540" s="191">
        <v>0</v>
      </c>
      <c r="T540" s="192">
        <f>S540*H540</f>
        <v>0</v>
      </c>
      <c r="AR540" s="18" t="s">
        <v>167</v>
      </c>
      <c r="AT540" s="18" t="s">
        <v>162</v>
      </c>
      <c r="AU540" s="18" t="s">
        <v>81</v>
      </c>
      <c r="AY540" s="18" t="s">
        <v>160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78</v>
      </c>
      <c r="BK540" s="193">
        <f>ROUND(I540*H540,2)</f>
        <v>0</v>
      </c>
      <c r="BL540" s="18" t="s">
        <v>167</v>
      </c>
      <c r="BM540" s="18" t="s">
        <v>1608</v>
      </c>
    </row>
    <row r="541" spans="2:65" s="11" customFormat="1" x14ac:dyDescent="0.3">
      <c r="B541" s="194"/>
      <c r="C541" s="195"/>
      <c r="D541" s="196" t="s">
        <v>169</v>
      </c>
      <c r="E541" s="197" t="s">
        <v>19</v>
      </c>
      <c r="F541" s="198" t="s">
        <v>356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169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160</v>
      </c>
    </row>
    <row r="542" spans="2:65" s="12" customFormat="1" x14ac:dyDescent="0.3">
      <c r="B542" s="206"/>
      <c r="C542" s="207"/>
      <c r="D542" s="196" t="s">
        <v>169</v>
      </c>
      <c r="E542" s="208" t="s">
        <v>19</v>
      </c>
      <c r="F542" s="209" t="s">
        <v>1604</v>
      </c>
      <c r="G542" s="207"/>
      <c r="H542" s="210">
        <v>7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3" customFormat="1" x14ac:dyDescent="0.3">
      <c r="B543" s="217"/>
      <c r="C543" s="218"/>
      <c r="D543" s="219" t="s">
        <v>169</v>
      </c>
      <c r="E543" s="220" t="s">
        <v>19</v>
      </c>
      <c r="F543" s="221" t="s">
        <v>182</v>
      </c>
      <c r="G543" s="218"/>
      <c r="H543" s="222">
        <v>7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169</v>
      </c>
      <c r="AU543" s="228" t="s">
        <v>81</v>
      </c>
      <c r="AV543" s="13" t="s">
        <v>167</v>
      </c>
      <c r="AW543" s="13" t="s">
        <v>35</v>
      </c>
      <c r="AX543" s="13" t="s">
        <v>78</v>
      </c>
      <c r="AY543" s="228" t="s">
        <v>160</v>
      </c>
    </row>
    <row r="544" spans="2:65" s="1" customFormat="1" ht="22.5" customHeight="1" x14ac:dyDescent="0.3">
      <c r="B544" s="35"/>
      <c r="C544" s="182" t="s">
        <v>959</v>
      </c>
      <c r="D544" s="182" t="s">
        <v>162</v>
      </c>
      <c r="E544" s="183" t="s">
        <v>1166</v>
      </c>
      <c r="F544" s="184" t="s">
        <v>1167</v>
      </c>
      <c r="G544" s="185" t="s">
        <v>189</v>
      </c>
      <c r="H544" s="186">
        <v>15.14</v>
      </c>
      <c r="I544" s="187"/>
      <c r="J544" s="188">
        <f>ROUND(I544*H544,2)</f>
        <v>0</v>
      </c>
      <c r="K544" s="184" t="s">
        <v>166</v>
      </c>
      <c r="L544" s="55"/>
      <c r="M544" s="189" t="s">
        <v>19</v>
      </c>
      <c r="N544" s="190" t="s">
        <v>42</v>
      </c>
      <c r="O544" s="36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AR544" s="18" t="s">
        <v>167</v>
      </c>
      <c r="AT544" s="18" t="s">
        <v>162</v>
      </c>
      <c r="AU544" s="18" t="s">
        <v>81</v>
      </c>
      <c r="AY544" s="18" t="s">
        <v>160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167</v>
      </c>
      <c r="BM544" s="18" t="s">
        <v>1609</v>
      </c>
    </row>
    <row r="545" spans="2:65" s="11" customFormat="1" x14ac:dyDescent="0.3">
      <c r="B545" s="194"/>
      <c r="C545" s="195"/>
      <c r="D545" s="196" t="s">
        <v>169</v>
      </c>
      <c r="E545" s="197" t="s">
        <v>19</v>
      </c>
      <c r="F545" s="198" t="s">
        <v>1152</v>
      </c>
      <c r="G545" s="195"/>
      <c r="H545" s="199" t="s">
        <v>19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169</v>
      </c>
      <c r="AU545" s="205" t="s">
        <v>81</v>
      </c>
      <c r="AV545" s="11" t="s">
        <v>78</v>
      </c>
      <c r="AW545" s="11" t="s">
        <v>35</v>
      </c>
      <c r="AX545" s="11" t="s">
        <v>71</v>
      </c>
      <c r="AY545" s="205" t="s">
        <v>160</v>
      </c>
    </row>
    <row r="546" spans="2:65" s="12" customFormat="1" x14ac:dyDescent="0.3">
      <c r="B546" s="206"/>
      <c r="C546" s="207"/>
      <c r="D546" s="196" t="s">
        <v>169</v>
      </c>
      <c r="E546" s="208" t="s">
        <v>19</v>
      </c>
      <c r="F546" s="209" t="s">
        <v>1603</v>
      </c>
      <c r="G546" s="207"/>
      <c r="H546" s="210">
        <v>15.14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169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160</v>
      </c>
    </row>
    <row r="547" spans="2:65" s="13" customFormat="1" x14ac:dyDescent="0.3">
      <c r="B547" s="217"/>
      <c r="C547" s="218"/>
      <c r="D547" s="219" t="s">
        <v>169</v>
      </c>
      <c r="E547" s="220" t="s">
        <v>19</v>
      </c>
      <c r="F547" s="221" t="s">
        <v>182</v>
      </c>
      <c r="G547" s="218"/>
      <c r="H547" s="222">
        <v>15.14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169</v>
      </c>
      <c r="AU547" s="228" t="s">
        <v>81</v>
      </c>
      <c r="AV547" s="13" t="s">
        <v>167</v>
      </c>
      <c r="AW547" s="13" t="s">
        <v>35</v>
      </c>
      <c r="AX547" s="13" t="s">
        <v>78</v>
      </c>
      <c r="AY547" s="228" t="s">
        <v>160</v>
      </c>
    </row>
    <row r="548" spans="2:65" s="1" customFormat="1" ht="22.5" customHeight="1" x14ac:dyDescent="0.3">
      <c r="B548" s="35"/>
      <c r="C548" s="182" t="s">
        <v>964</v>
      </c>
      <c r="D548" s="182" t="s">
        <v>162</v>
      </c>
      <c r="E548" s="183" t="s">
        <v>1171</v>
      </c>
      <c r="F548" s="184" t="s">
        <v>1172</v>
      </c>
      <c r="G548" s="185" t="s">
        <v>189</v>
      </c>
      <c r="H548" s="186">
        <v>14</v>
      </c>
      <c r="I548" s="187"/>
      <c r="J548" s="188">
        <f>ROUND(I548*H548,2)</f>
        <v>0</v>
      </c>
      <c r="K548" s="184" t="s">
        <v>166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1.2950000000000001E-6</v>
      </c>
      <c r="R548" s="191">
        <f>Q548*H548</f>
        <v>1.8130000000000001E-5</v>
      </c>
      <c r="S548" s="191">
        <v>0</v>
      </c>
      <c r="T548" s="192">
        <f>S548*H548</f>
        <v>0</v>
      </c>
      <c r="AR548" s="18" t="s">
        <v>167</v>
      </c>
      <c r="AT548" s="18" t="s">
        <v>162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1610</v>
      </c>
    </row>
    <row r="549" spans="2:65" s="11" customFormat="1" x14ac:dyDescent="0.3">
      <c r="B549" s="194"/>
      <c r="C549" s="195"/>
      <c r="D549" s="196" t="s">
        <v>169</v>
      </c>
      <c r="E549" s="197" t="s">
        <v>19</v>
      </c>
      <c r="F549" s="198" t="s">
        <v>356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1611</v>
      </c>
      <c r="G550" s="207"/>
      <c r="H550" s="210">
        <v>14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3" customFormat="1" x14ac:dyDescent="0.3">
      <c r="B551" s="217"/>
      <c r="C551" s="218"/>
      <c r="D551" s="219" t="s">
        <v>169</v>
      </c>
      <c r="E551" s="220" t="s">
        <v>19</v>
      </c>
      <c r="F551" s="221" t="s">
        <v>182</v>
      </c>
      <c r="G551" s="218"/>
      <c r="H551" s="222">
        <v>14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169</v>
      </c>
      <c r="AU551" s="228" t="s">
        <v>81</v>
      </c>
      <c r="AV551" s="13" t="s">
        <v>167</v>
      </c>
      <c r="AW551" s="13" t="s">
        <v>35</v>
      </c>
      <c r="AX551" s="13" t="s">
        <v>78</v>
      </c>
      <c r="AY551" s="228" t="s">
        <v>160</v>
      </c>
    </row>
    <row r="552" spans="2:65" s="1" customFormat="1" ht="22.5" customHeight="1" x14ac:dyDescent="0.3">
      <c r="B552" s="35"/>
      <c r="C552" s="182" t="s">
        <v>969</v>
      </c>
      <c r="D552" s="182" t="s">
        <v>162</v>
      </c>
      <c r="E552" s="183" t="s">
        <v>1177</v>
      </c>
      <c r="F552" s="184" t="s">
        <v>1178</v>
      </c>
      <c r="G552" s="185" t="s">
        <v>189</v>
      </c>
      <c r="H552" s="186">
        <v>7</v>
      </c>
      <c r="I552" s="187"/>
      <c r="J552" s="188">
        <f>ROUND(I552*H552,2)</f>
        <v>0</v>
      </c>
      <c r="K552" s="184" t="s">
        <v>166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1.6449999999999999E-6</v>
      </c>
      <c r="R552" s="191">
        <f>Q552*H552</f>
        <v>1.1514999999999999E-5</v>
      </c>
      <c r="S552" s="191">
        <v>0</v>
      </c>
      <c r="T552" s="192">
        <f>S552*H552</f>
        <v>0</v>
      </c>
      <c r="AR552" s="18" t="s">
        <v>167</v>
      </c>
      <c r="AT552" s="18" t="s">
        <v>162</v>
      </c>
      <c r="AU552" s="18" t="s">
        <v>81</v>
      </c>
      <c r="AY552" s="18" t="s">
        <v>160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167</v>
      </c>
      <c r="BM552" s="18" t="s">
        <v>1612</v>
      </c>
    </row>
    <row r="553" spans="2:65" s="11" customFormat="1" x14ac:dyDescent="0.3">
      <c r="B553" s="194"/>
      <c r="C553" s="195"/>
      <c r="D553" s="196" t="s">
        <v>169</v>
      </c>
      <c r="E553" s="197" t="s">
        <v>19</v>
      </c>
      <c r="F553" s="198" t="s">
        <v>356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1604</v>
      </c>
      <c r="G554" s="207"/>
      <c r="H554" s="210">
        <v>7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3" customFormat="1" x14ac:dyDescent="0.3">
      <c r="B555" s="217"/>
      <c r="C555" s="218"/>
      <c r="D555" s="219" t="s">
        <v>169</v>
      </c>
      <c r="E555" s="220" t="s">
        <v>19</v>
      </c>
      <c r="F555" s="221" t="s">
        <v>182</v>
      </c>
      <c r="G555" s="218"/>
      <c r="H555" s="222">
        <v>7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169</v>
      </c>
      <c r="AU555" s="228" t="s">
        <v>81</v>
      </c>
      <c r="AV555" s="13" t="s">
        <v>167</v>
      </c>
      <c r="AW555" s="13" t="s">
        <v>35</v>
      </c>
      <c r="AX555" s="13" t="s">
        <v>78</v>
      </c>
      <c r="AY555" s="228" t="s">
        <v>160</v>
      </c>
    </row>
    <row r="556" spans="2:65" s="1" customFormat="1" ht="22.5" customHeight="1" x14ac:dyDescent="0.3">
      <c r="B556" s="35"/>
      <c r="C556" s="182" t="s">
        <v>973</v>
      </c>
      <c r="D556" s="182" t="s">
        <v>162</v>
      </c>
      <c r="E556" s="183" t="s">
        <v>1181</v>
      </c>
      <c r="F556" s="184" t="s">
        <v>1182</v>
      </c>
      <c r="G556" s="185" t="s">
        <v>189</v>
      </c>
      <c r="H556" s="186">
        <v>15.14</v>
      </c>
      <c r="I556" s="187"/>
      <c r="J556" s="188">
        <f>ROUND(I556*H556,2)</f>
        <v>0</v>
      </c>
      <c r="K556" s="184" t="s">
        <v>166</v>
      </c>
      <c r="L556" s="55"/>
      <c r="M556" s="189" t="s">
        <v>19</v>
      </c>
      <c r="N556" s="190" t="s">
        <v>42</v>
      </c>
      <c r="O556" s="36"/>
      <c r="P556" s="191">
        <f>O556*H556</f>
        <v>0</v>
      </c>
      <c r="Q556" s="191">
        <v>1.995E-6</v>
      </c>
      <c r="R556" s="191">
        <f>Q556*H556</f>
        <v>3.0204300000000001E-5</v>
      </c>
      <c r="S556" s="191">
        <v>0</v>
      </c>
      <c r="T556" s="192">
        <f>S556*H556</f>
        <v>0</v>
      </c>
      <c r="AR556" s="18" t="s">
        <v>167</v>
      </c>
      <c r="AT556" s="18" t="s">
        <v>162</v>
      </c>
      <c r="AU556" s="18" t="s">
        <v>81</v>
      </c>
      <c r="AY556" s="18" t="s">
        <v>160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78</v>
      </c>
      <c r="BK556" s="193">
        <f>ROUND(I556*H556,2)</f>
        <v>0</v>
      </c>
      <c r="BL556" s="18" t="s">
        <v>167</v>
      </c>
      <c r="BM556" s="18" t="s">
        <v>1613</v>
      </c>
    </row>
    <row r="557" spans="2:65" s="11" customFormat="1" x14ac:dyDescent="0.3">
      <c r="B557" s="194"/>
      <c r="C557" s="195"/>
      <c r="D557" s="196" t="s">
        <v>169</v>
      </c>
      <c r="E557" s="197" t="s">
        <v>19</v>
      </c>
      <c r="F557" s="198" t="s">
        <v>1152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169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160</v>
      </c>
    </row>
    <row r="558" spans="2:65" s="12" customFormat="1" x14ac:dyDescent="0.3">
      <c r="B558" s="206"/>
      <c r="C558" s="207"/>
      <c r="D558" s="196" t="s">
        <v>169</v>
      </c>
      <c r="E558" s="208" t="s">
        <v>19</v>
      </c>
      <c r="F558" s="209" t="s">
        <v>1603</v>
      </c>
      <c r="G558" s="207"/>
      <c r="H558" s="210">
        <v>15.14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15.14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182" t="s">
        <v>980</v>
      </c>
      <c r="D560" s="182" t="s">
        <v>162</v>
      </c>
      <c r="E560" s="183" t="s">
        <v>1185</v>
      </c>
      <c r="F560" s="184" t="s">
        <v>1186</v>
      </c>
      <c r="G560" s="185" t="s">
        <v>212</v>
      </c>
      <c r="H560" s="186">
        <v>0.44400000000000001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2.2000000000000002</v>
      </c>
      <c r="T560" s="192">
        <f>S560*H560</f>
        <v>0.97680000000000011</v>
      </c>
      <c r="AR560" s="18" t="s">
        <v>167</v>
      </c>
      <c r="AT560" s="18" t="s">
        <v>162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1614</v>
      </c>
    </row>
    <row r="561" spans="2:65" s="12" customFormat="1" x14ac:dyDescent="0.3">
      <c r="B561" s="206"/>
      <c r="C561" s="207"/>
      <c r="D561" s="196" t="s">
        <v>169</v>
      </c>
      <c r="E561" s="208" t="s">
        <v>19</v>
      </c>
      <c r="F561" s="209" t="s">
        <v>1189</v>
      </c>
      <c r="G561" s="207"/>
      <c r="H561" s="210">
        <v>0.44400000000000001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x14ac:dyDescent="0.3">
      <c r="B562" s="217"/>
      <c r="C562" s="218"/>
      <c r="D562" s="219" t="s">
        <v>169</v>
      </c>
      <c r="E562" s="220" t="s">
        <v>19</v>
      </c>
      <c r="F562" s="221" t="s">
        <v>182</v>
      </c>
      <c r="G562" s="218"/>
      <c r="H562" s="222">
        <v>0.44400000000000001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" customFormat="1" ht="22.5" customHeight="1" x14ac:dyDescent="0.3">
      <c r="B563" s="35"/>
      <c r="C563" s="182" t="s">
        <v>984</v>
      </c>
      <c r="D563" s="182" t="s">
        <v>162</v>
      </c>
      <c r="E563" s="183" t="s">
        <v>1193</v>
      </c>
      <c r="F563" s="184" t="s">
        <v>1194</v>
      </c>
      <c r="G563" s="185" t="s">
        <v>189</v>
      </c>
      <c r="H563" s="186">
        <v>79.5</v>
      </c>
      <c r="I563" s="187"/>
      <c r="J563" s="188">
        <f>ROUND(I563*H563,2)</f>
        <v>0</v>
      </c>
      <c r="K563" s="184" t="s">
        <v>166</v>
      </c>
      <c r="L563" s="55"/>
      <c r="M563" s="189" t="s">
        <v>19</v>
      </c>
      <c r="N563" s="190" t="s">
        <v>42</v>
      </c>
      <c r="O563" s="36"/>
      <c r="P563" s="191">
        <f>O563*H563</f>
        <v>0</v>
      </c>
      <c r="Q563" s="191">
        <v>0</v>
      </c>
      <c r="R563" s="191">
        <f>Q563*H563</f>
        <v>0</v>
      </c>
      <c r="S563" s="191">
        <v>3.5000000000000003E-2</v>
      </c>
      <c r="T563" s="192">
        <f>S563*H563</f>
        <v>2.7825000000000002</v>
      </c>
      <c r="AR563" s="18" t="s">
        <v>167</v>
      </c>
      <c r="AT563" s="18" t="s">
        <v>162</v>
      </c>
      <c r="AU563" s="18" t="s">
        <v>81</v>
      </c>
      <c r="AY563" s="18" t="s">
        <v>160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167</v>
      </c>
      <c r="BM563" s="18" t="s">
        <v>1615</v>
      </c>
    </row>
    <row r="564" spans="2:65" s="12" customFormat="1" x14ac:dyDescent="0.3">
      <c r="B564" s="206"/>
      <c r="C564" s="207"/>
      <c r="D564" s="196" t="s">
        <v>169</v>
      </c>
      <c r="E564" s="208" t="s">
        <v>19</v>
      </c>
      <c r="F564" s="209" t="s">
        <v>1525</v>
      </c>
      <c r="G564" s="207"/>
      <c r="H564" s="210">
        <v>79.5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3" customFormat="1" x14ac:dyDescent="0.3">
      <c r="B565" s="217"/>
      <c r="C565" s="218"/>
      <c r="D565" s="219" t="s">
        <v>169</v>
      </c>
      <c r="E565" s="220" t="s">
        <v>19</v>
      </c>
      <c r="F565" s="221" t="s">
        <v>182</v>
      </c>
      <c r="G565" s="218"/>
      <c r="H565" s="222">
        <v>79.5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169</v>
      </c>
      <c r="AU565" s="228" t="s">
        <v>81</v>
      </c>
      <c r="AV565" s="13" t="s">
        <v>167</v>
      </c>
      <c r="AW565" s="13" t="s">
        <v>35</v>
      </c>
      <c r="AX565" s="13" t="s">
        <v>78</v>
      </c>
      <c r="AY565" s="228" t="s">
        <v>160</v>
      </c>
    </row>
    <row r="566" spans="2:65" s="1" customFormat="1" ht="22.5" customHeight="1" x14ac:dyDescent="0.3">
      <c r="B566" s="35"/>
      <c r="C566" s="182" t="s">
        <v>988</v>
      </c>
      <c r="D566" s="182" t="s">
        <v>162</v>
      </c>
      <c r="E566" s="183" t="s">
        <v>1202</v>
      </c>
      <c r="F566" s="184" t="s">
        <v>1203</v>
      </c>
      <c r="G566" s="185" t="s">
        <v>165</v>
      </c>
      <c r="H566" s="186">
        <v>4</v>
      </c>
      <c r="I566" s="187"/>
      <c r="J566" s="188">
        <f>ROUND(I566*H566,2)</f>
        <v>0</v>
      </c>
      <c r="K566" s="184" t="s">
        <v>166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4.0000000000000001E-3</v>
      </c>
      <c r="T566" s="192">
        <f>S566*H566</f>
        <v>1.6E-2</v>
      </c>
      <c r="AR566" s="18" t="s">
        <v>167</v>
      </c>
      <c r="AT566" s="18" t="s">
        <v>162</v>
      </c>
      <c r="AU566" s="18" t="s">
        <v>81</v>
      </c>
      <c r="AY566" s="18" t="s">
        <v>160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167</v>
      </c>
      <c r="BM566" s="18" t="s">
        <v>1616</v>
      </c>
    </row>
    <row r="567" spans="2:65" s="1" customFormat="1" ht="22.5" customHeight="1" x14ac:dyDescent="0.3">
      <c r="B567" s="35"/>
      <c r="C567" s="182" t="s">
        <v>992</v>
      </c>
      <c r="D567" s="182" t="s">
        <v>162</v>
      </c>
      <c r="E567" s="183" t="s">
        <v>1206</v>
      </c>
      <c r="F567" s="184" t="s">
        <v>1207</v>
      </c>
      <c r="G567" s="185" t="s">
        <v>165</v>
      </c>
      <c r="H567" s="186">
        <v>8</v>
      </c>
      <c r="I567" s="187"/>
      <c r="J567" s="188">
        <f>ROUND(I567*H567,2)</f>
        <v>0</v>
      </c>
      <c r="K567" s="184" t="s">
        <v>19</v>
      </c>
      <c r="L567" s="55"/>
      <c r="M567" s="189" t="s">
        <v>19</v>
      </c>
      <c r="N567" s="190" t="s">
        <v>42</v>
      </c>
      <c r="O567" s="36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AR567" s="18" t="s">
        <v>167</v>
      </c>
      <c r="AT567" s="18" t="s">
        <v>162</v>
      </c>
      <c r="AU567" s="18" t="s">
        <v>81</v>
      </c>
      <c r="AY567" s="18" t="s">
        <v>160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78</v>
      </c>
      <c r="BK567" s="193">
        <f>ROUND(I567*H567,2)</f>
        <v>0</v>
      </c>
      <c r="BL567" s="18" t="s">
        <v>167</v>
      </c>
      <c r="BM567" s="18" t="s">
        <v>1617</v>
      </c>
    </row>
    <row r="568" spans="2:65" s="1" customFormat="1" ht="22.5" customHeight="1" x14ac:dyDescent="0.3">
      <c r="B568" s="35"/>
      <c r="C568" s="182" t="s">
        <v>996</v>
      </c>
      <c r="D568" s="182" t="s">
        <v>162</v>
      </c>
      <c r="E568" s="183" t="s">
        <v>1618</v>
      </c>
      <c r="F568" s="184" t="s">
        <v>1619</v>
      </c>
      <c r="G568" s="185" t="s">
        <v>212</v>
      </c>
      <c r="H568" s="186">
        <v>0.106</v>
      </c>
      <c r="I568" s="187"/>
      <c r="J568" s="188">
        <f>ROUND(I568*H568,2)</f>
        <v>0</v>
      </c>
      <c r="K568" s="184" t="s">
        <v>166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</v>
      </c>
      <c r="R568" s="191">
        <f>Q568*H568</f>
        <v>0</v>
      </c>
      <c r="S568" s="191">
        <v>2.6</v>
      </c>
      <c r="T568" s="192">
        <f>S568*H568</f>
        <v>0.27560000000000001</v>
      </c>
      <c r="AR568" s="18" t="s">
        <v>167</v>
      </c>
      <c r="AT568" s="18" t="s">
        <v>162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1620</v>
      </c>
    </row>
    <row r="569" spans="2:65" s="12" customFormat="1" x14ac:dyDescent="0.3">
      <c r="B569" s="206"/>
      <c r="C569" s="207"/>
      <c r="D569" s="196" t="s">
        <v>169</v>
      </c>
      <c r="E569" s="208" t="s">
        <v>19</v>
      </c>
      <c r="F569" s="209" t="s">
        <v>1621</v>
      </c>
      <c r="G569" s="207"/>
      <c r="H569" s="210">
        <v>3.3000000000000002E-2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2" customFormat="1" x14ac:dyDescent="0.3">
      <c r="B570" s="206"/>
      <c r="C570" s="207"/>
      <c r="D570" s="196" t="s">
        <v>169</v>
      </c>
      <c r="E570" s="208" t="s">
        <v>19</v>
      </c>
      <c r="F570" s="209" t="s">
        <v>1622</v>
      </c>
      <c r="G570" s="207"/>
      <c r="H570" s="210">
        <v>7.2999999999999995E-2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3" customFormat="1" x14ac:dyDescent="0.3">
      <c r="B571" s="217"/>
      <c r="C571" s="218"/>
      <c r="D571" s="219" t="s">
        <v>169</v>
      </c>
      <c r="E571" s="220" t="s">
        <v>19</v>
      </c>
      <c r="F571" s="221" t="s">
        <v>182</v>
      </c>
      <c r="G571" s="218"/>
      <c r="H571" s="222">
        <v>0.106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169</v>
      </c>
      <c r="AU571" s="228" t="s">
        <v>81</v>
      </c>
      <c r="AV571" s="13" t="s">
        <v>167</v>
      </c>
      <c r="AW571" s="13" t="s">
        <v>35</v>
      </c>
      <c r="AX571" s="13" t="s">
        <v>78</v>
      </c>
      <c r="AY571" s="228" t="s">
        <v>160</v>
      </c>
    </row>
    <row r="572" spans="2:65" s="1" customFormat="1" ht="22.5" customHeight="1" x14ac:dyDescent="0.3">
      <c r="B572" s="35"/>
      <c r="C572" s="182" t="s">
        <v>1000</v>
      </c>
      <c r="D572" s="182" t="s">
        <v>162</v>
      </c>
      <c r="E572" s="183" t="s">
        <v>1215</v>
      </c>
      <c r="F572" s="184" t="s">
        <v>1216</v>
      </c>
      <c r="G572" s="185" t="s">
        <v>189</v>
      </c>
      <c r="H572" s="186">
        <v>60</v>
      </c>
      <c r="I572" s="187"/>
      <c r="J572" s="188">
        <f>ROUND(I572*H572,2)</f>
        <v>0</v>
      </c>
      <c r="K572" s="184" t="s">
        <v>166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167</v>
      </c>
      <c r="AT572" s="18" t="s">
        <v>162</v>
      </c>
      <c r="AU572" s="18" t="s">
        <v>81</v>
      </c>
      <c r="AY572" s="18" t="s">
        <v>160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167</v>
      </c>
      <c r="BM572" s="18" t="s">
        <v>1623</v>
      </c>
    </row>
    <row r="573" spans="2:65" s="11" customFormat="1" x14ac:dyDescent="0.3">
      <c r="B573" s="194"/>
      <c r="C573" s="195"/>
      <c r="D573" s="196" t="s">
        <v>169</v>
      </c>
      <c r="E573" s="197" t="s">
        <v>19</v>
      </c>
      <c r="F573" s="198" t="s">
        <v>1351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169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160</v>
      </c>
    </row>
    <row r="574" spans="2:65" s="12" customFormat="1" x14ac:dyDescent="0.3">
      <c r="B574" s="206"/>
      <c r="C574" s="207"/>
      <c r="D574" s="196" t="s">
        <v>169</v>
      </c>
      <c r="E574" s="208" t="s">
        <v>19</v>
      </c>
      <c r="F574" s="209" t="s">
        <v>1348</v>
      </c>
      <c r="G574" s="207"/>
      <c r="H574" s="210">
        <v>60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3" customFormat="1" x14ac:dyDescent="0.3">
      <c r="B575" s="217"/>
      <c r="C575" s="218"/>
      <c r="D575" s="219" t="s">
        <v>169</v>
      </c>
      <c r="E575" s="220" t="s">
        <v>19</v>
      </c>
      <c r="F575" s="221" t="s">
        <v>182</v>
      </c>
      <c r="G575" s="218"/>
      <c r="H575" s="222">
        <v>60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169</v>
      </c>
      <c r="AU575" s="228" t="s">
        <v>81</v>
      </c>
      <c r="AV575" s="13" t="s">
        <v>167</v>
      </c>
      <c r="AW575" s="13" t="s">
        <v>35</v>
      </c>
      <c r="AX575" s="13" t="s">
        <v>78</v>
      </c>
      <c r="AY575" s="228" t="s">
        <v>160</v>
      </c>
    </row>
    <row r="576" spans="2:65" s="1" customFormat="1" ht="22.5" customHeight="1" x14ac:dyDescent="0.3">
      <c r="B576" s="35"/>
      <c r="C576" s="182" t="s">
        <v>1004</v>
      </c>
      <c r="D576" s="182" t="s">
        <v>162</v>
      </c>
      <c r="E576" s="183" t="s">
        <v>1220</v>
      </c>
      <c r="F576" s="184" t="s">
        <v>1221</v>
      </c>
      <c r="G576" s="185" t="s">
        <v>248</v>
      </c>
      <c r="H576" s="186">
        <v>137.27500000000001</v>
      </c>
      <c r="I576" s="187"/>
      <c r="J576" s="188">
        <f>ROUND(I576*H576,2)</f>
        <v>0</v>
      </c>
      <c r="K576" s="184" t="s">
        <v>166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AR576" s="18" t="s">
        <v>167</v>
      </c>
      <c r="AT576" s="18" t="s">
        <v>162</v>
      </c>
      <c r="AU576" s="18" t="s">
        <v>81</v>
      </c>
      <c r="AY576" s="18" t="s">
        <v>160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167</v>
      </c>
      <c r="BM576" s="18" t="s">
        <v>1624</v>
      </c>
    </row>
    <row r="577" spans="2:65" s="11" customFormat="1" x14ac:dyDescent="0.3">
      <c r="B577" s="194"/>
      <c r="C577" s="195"/>
      <c r="D577" s="196" t="s">
        <v>169</v>
      </c>
      <c r="E577" s="197" t="s">
        <v>19</v>
      </c>
      <c r="F577" s="198" t="s">
        <v>1323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x14ac:dyDescent="0.3">
      <c r="B578" s="206"/>
      <c r="C578" s="207"/>
      <c r="D578" s="196" t="s">
        <v>169</v>
      </c>
      <c r="E578" s="208" t="s">
        <v>19</v>
      </c>
      <c r="F578" s="209" t="s">
        <v>1324</v>
      </c>
      <c r="G578" s="207"/>
      <c r="H578" s="210">
        <v>11.3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2" customFormat="1" x14ac:dyDescent="0.3">
      <c r="B579" s="206"/>
      <c r="C579" s="207"/>
      <c r="D579" s="196" t="s">
        <v>169</v>
      </c>
      <c r="E579" s="208" t="s">
        <v>19</v>
      </c>
      <c r="F579" s="209" t="s">
        <v>1325</v>
      </c>
      <c r="G579" s="207"/>
      <c r="H579" s="210">
        <v>60.5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2" customFormat="1" x14ac:dyDescent="0.3">
      <c r="B580" s="206"/>
      <c r="C580" s="207"/>
      <c r="D580" s="196" t="s">
        <v>169</v>
      </c>
      <c r="E580" s="208" t="s">
        <v>19</v>
      </c>
      <c r="F580" s="209" t="s">
        <v>1326</v>
      </c>
      <c r="G580" s="207"/>
      <c r="H580" s="210">
        <v>18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4" customFormat="1" x14ac:dyDescent="0.3">
      <c r="B581" s="229"/>
      <c r="C581" s="230"/>
      <c r="D581" s="196" t="s">
        <v>169</v>
      </c>
      <c r="E581" s="231" t="s">
        <v>19</v>
      </c>
      <c r="F581" s="232" t="s">
        <v>234</v>
      </c>
      <c r="G581" s="230"/>
      <c r="H581" s="233">
        <v>89.8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169</v>
      </c>
      <c r="AU581" s="239" t="s">
        <v>81</v>
      </c>
      <c r="AV581" s="14" t="s">
        <v>186</v>
      </c>
      <c r="AW581" s="14" t="s">
        <v>35</v>
      </c>
      <c r="AX581" s="14" t="s">
        <v>71</v>
      </c>
      <c r="AY581" s="239" t="s">
        <v>160</v>
      </c>
    </row>
    <row r="582" spans="2:65" s="11" customFormat="1" x14ac:dyDescent="0.3">
      <c r="B582" s="194"/>
      <c r="C582" s="195"/>
      <c r="D582" s="196" t="s">
        <v>169</v>
      </c>
      <c r="E582" s="197" t="s">
        <v>19</v>
      </c>
      <c r="F582" s="198" t="s">
        <v>1327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x14ac:dyDescent="0.3">
      <c r="B583" s="206"/>
      <c r="C583" s="207"/>
      <c r="D583" s="196" t="s">
        <v>169</v>
      </c>
      <c r="E583" s="208" t="s">
        <v>19</v>
      </c>
      <c r="F583" s="209" t="s">
        <v>1328</v>
      </c>
      <c r="G583" s="207"/>
      <c r="H583" s="210">
        <v>31.55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2" customFormat="1" x14ac:dyDescent="0.3">
      <c r="B584" s="206"/>
      <c r="C584" s="207"/>
      <c r="D584" s="196" t="s">
        <v>169</v>
      </c>
      <c r="E584" s="208" t="s">
        <v>19</v>
      </c>
      <c r="F584" s="209" t="s">
        <v>1329</v>
      </c>
      <c r="G584" s="207"/>
      <c r="H584" s="210">
        <v>8.9250000000000007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2" customFormat="1" x14ac:dyDescent="0.3">
      <c r="B585" s="206"/>
      <c r="C585" s="207"/>
      <c r="D585" s="196" t="s">
        <v>169</v>
      </c>
      <c r="E585" s="208" t="s">
        <v>19</v>
      </c>
      <c r="F585" s="209" t="s">
        <v>1330</v>
      </c>
      <c r="G585" s="207"/>
      <c r="H585" s="210">
        <v>7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169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160</v>
      </c>
    </row>
    <row r="586" spans="2:65" s="14" customFormat="1" x14ac:dyDescent="0.3">
      <c r="B586" s="229"/>
      <c r="C586" s="230"/>
      <c r="D586" s="196" t="s">
        <v>169</v>
      </c>
      <c r="E586" s="231" t="s">
        <v>19</v>
      </c>
      <c r="F586" s="232" t="s">
        <v>234</v>
      </c>
      <c r="G586" s="230"/>
      <c r="H586" s="233">
        <v>47.475000000000001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169</v>
      </c>
      <c r="AU586" s="239" t="s">
        <v>81</v>
      </c>
      <c r="AV586" s="14" t="s">
        <v>186</v>
      </c>
      <c r="AW586" s="14" t="s">
        <v>35</v>
      </c>
      <c r="AX586" s="14" t="s">
        <v>71</v>
      </c>
      <c r="AY586" s="239" t="s">
        <v>160</v>
      </c>
    </row>
    <row r="587" spans="2:65" s="13" customFormat="1" x14ac:dyDescent="0.3">
      <c r="B587" s="217"/>
      <c r="C587" s="218"/>
      <c r="D587" s="196" t="s">
        <v>169</v>
      </c>
      <c r="E587" s="240" t="s">
        <v>19</v>
      </c>
      <c r="F587" s="241" t="s">
        <v>182</v>
      </c>
      <c r="G587" s="218"/>
      <c r="H587" s="242">
        <v>137.27500000000001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169</v>
      </c>
      <c r="AU587" s="228" t="s">
        <v>81</v>
      </c>
      <c r="AV587" s="13" t="s">
        <v>167</v>
      </c>
      <c r="AW587" s="13" t="s">
        <v>35</v>
      </c>
      <c r="AX587" s="13" t="s">
        <v>78</v>
      </c>
      <c r="AY587" s="228" t="s">
        <v>160</v>
      </c>
    </row>
    <row r="588" spans="2:65" s="10" customFormat="1" ht="29.85" customHeight="1" x14ac:dyDescent="0.3">
      <c r="B588" s="165"/>
      <c r="C588" s="166"/>
      <c r="D588" s="179" t="s">
        <v>70</v>
      </c>
      <c r="E588" s="180" t="s">
        <v>1223</v>
      </c>
      <c r="F588" s="180" t="s">
        <v>1224</v>
      </c>
      <c r="G588" s="166"/>
      <c r="H588" s="166"/>
      <c r="I588" s="169"/>
      <c r="J588" s="181">
        <f>BK588</f>
        <v>0</v>
      </c>
      <c r="K588" s="166"/>
      <c r="L588" s="171"/>
      <c r="M588" s="172"/>
      <c r="N588" s="173"/>
      <c r="O588" s="173"/>
      <c r="P588" s="174">
        <f>SUM(P589:P611)</f>
        <v>0</v>
      </c>
      <c r="Q588" s="173"/>
      <c r="R588" s="174">
        <f>SUM(R589:R611)</f>
        <v>0</v>
      </c>
      <c r="S588" s="173"/>
      <c r="T588" s="175">
        <f>SUM(T589:T611)</f>
        <v>0</v>
      </c>
      <c r="AR588" s="176" t="s">
        <v>78</v>
      </c>
      <c r="AT588" s="177" t="s">
        <v>70</v>
      </c>
      <c r="AU588" s="177" t="s">
        <v>78</v>
      </c>
      <c r="AY588" s="176" t="s">
        <v>160</v>
      </c>
      <c r="BK588" s="178">
        <f>SUM(BK589:BK611)</f>
        <v>0</v>
      </c>
    </row>
    <row r="589" spans="2:65" s="1" customFormat="1" ht="31.5" customHeight="1" x14ac:dyDescent="0.3">
      <c r="B589" s="35"/>
      <c r="C589" s="182" t="s">
        <v>1008</v>
      </c>
      <c r="D589" s="182" t="s">
        <v>162</v>
      </c>
      <c r="E589" s="183" t="s">
        <v>1226</v>
      </c>
      <c r="F589" s="184" t="s">
        <v>1227</v>
      </c>
      <c r="G589" s="185" t="s">
        <v>265</v>
      </c>
      <c r="H589" s="186">
        <v>0.6</v>
      </c>
      <c r="I589" s="187"/>
      <c r="J589" s="188">
        <f>ROUND(I589*H589,2)</f>
        <v>0</v>
      </c>
      <c r="K589" s="184" t="s">
        <v>19</v>
      </c>
      <c r="L589" s="55"/>
      <c r="M589" s="189" t="s">
        <v>19</v>
      </c>
      <c r="N589" s="190" t="s">
        <v>42</v>
      </c>
      <c r="O589" s="3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AR589" s="18" t="s">
        <v>167</v>
      </c>
      <c r="AT589" s="18" t="s">
        <v>162</v>
      </c>
      <c r="AU589" s="18" t="s">
        <v>81</v>
      </c>
      <c r="AY589" s="18" t="s">
        <v>160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78</v>
      </c>
      <c r="BK589" s="193">
        <f>ROUND(I589*H589,2)</f>
        <v>0</v>
      </c>
      <c r="BL589" s="18" t="s">
        <v>167</v>
      </c>
      <c r="BM589" s="18" t="s">
        <v>1625</v>
      </c>
    </row>
    <row r="590" spans="2:65" s="12" customFormat="1" x14ac:dyDescent="0.3">
      <c r="B590" s="206"/>
      <c r="C590" s="207"/>
      <c r="D590" s="196" t="s">
        <v>169</v>
      </c>
      <c r="E590" s="208" t="s">
        <v>19</v>
      </c>
      <c r="F590" s="209" t="s">
        <v>1626</v>
      </c>
      <c r="G590" s="207"/>
      <c r="H590" s="210">
        <v>0.6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169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160</v>
      </c>
    </row>
    <row r="591" spans="2:65" s="13" customFormat="1" x14ac:dyDescent="0.3">
      <c r="B591" s="217"/>
      <c r="C591" s="218"/>
      <c r="D591" s="219" t="s">
        <v>169</v>
      </c>
      <c r="E591" s="220" t="s">
        <v>19</v>
      </c>
      <c r="F591" s="221" t="s">
        <v>182</v>
      </c>
      <c r="G591" s="218"/>
      <c r="H591" s="222">
        <v>0.6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169</v>
      </c>
      <c r="AU591" s="228" t="s">
        <v>81</v>
      </c>
      <c r="AV591" s="13" t="s">
        <v>167</v>
      </c>
      <c r="AW591" s="13" t="s">
        <v>35</v>
      </c>
      <c r="AX591" s="13" t="s">
        <v>78</v>
      </c>
      <c r="AY591" s="228" t="s">
        <v>160</v>
      </c>
    </row>
    <row r="592" spans="2:65" s="1" customFormat="1" ht="31.5" customHeight="1" x14ac:dyDescent="0.3">
      <c r="B592" s="35"/>
      <c r="C592" s="182" t="s">
        <v>1012</v>
      </c>
      <c r="D592" s="182" t="s">
        <v>162</v>
      </c>
      <c r="E592" s="183" t="s">
        <v>1231</v>
      </c>
      <c r="F592" s="184" t="s">
        <v>1232</v>
      </c>
      <c r="G592" s="185" t="s">
        <v>265</v>
      </c>
      <c r="H592" s="186">
        <v>1.2</v>
      </c>
      <c r="I592" s="187"/>
      <c r="J592" s="188">
        <f>ROUND(I592*H592,2)</f>
        <v>0</v>
      </c>
      <c r="K592" s="184" t="s">
        <v>19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1627</v>
      </c>
    </row>
    <row r="593" spans="2:65" s="12" customFormat="1" x14ac:dyDescent="0.3">
      <c r="B593" s="206"/>
      <c r="C593" s="207"/>
      <c r="D593" s="196" t="s">
        <v>169</v>
      </c>
      <c r="E593" s="208" t="s">
        <v>19</v>
      </c>
      <c r="F593" s="209" t="s">
        <v>1628</v>
      </c>
      <c r="G593" s="207"/>
      <c r="H593" s="210">
        <v>1.2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65" s="13" customFormat="1" x14ac:dyDescent="0.3">
      <c r="B594" s="217"/>
      <c r="C594" s="218"/>
      <c r="D594" s="219" t="s">
        <v>169</v>
      </c>
      <c r="E594" s="220" t="s">
        <v>19</v>
      </c>
      <c r="F594" s="221" t="s">
        <v>182</v>
      </c>
      <c r="G594" s="218"/>
      <c r="H594" s="222">
        <v>1.2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169</v>
      </c>
      <c r="AU594" s="228" t="s">
        <v>81</v>
      </c>
      <c r="AV594" s="13" t="s">
        <v>167</v>
      </c>
      <c r="AW594" s="13" t="s">
        <v>35</v>
      </c>
      <c r="AX594" s="13" t="s">
        <v>78</v>
      </c>
      <c r="AY594" s="228" t="s">
        <v>160</v>
      </c>
    </row>
    <row r="595" spans="2:65" s="1" customFormat="1" ht="22.5" customHeight="1" x14ac:dyDescent="0.3">
      <c r="B595" s="35"/>
      <c r="C595" s="182" t="s">
        <v>1016</v>
      </c>
      <c r="D595" s="182" t="s">
        <v>162</v>
      </c>
      <c r="E595" s="183" t="s">
        <v>1236</v>
      </c>
      <c r="F595" s="184" t="s">
        <v>1237</v>
      </c>
      <c r="G595" s="185" t="s">
        <v>265</v>
      </c>
      <c r="H595" s="186">
        <v>1412.806</v>
      </c>
      <c r="I595" s="187"/>
      <c r="J595" s="188">
        <f>ROUND(I595*H595,2)</f>
        <v>0</v>
      </c>
      <c r="K595" s="184" t="s">
        <v>166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</v>
      </c>
      <c r="R595" s="191">
        <f>Q595*H595</f>
        <v>0</v>
      </c>
      <c r="S595" s="191">
        <v>0</v>
      </c>
      <c r="T595" s="192">
        <f>S595*H595</f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167</v>
      </c>
      <c r="BM595" s="18" t="s">
        <v>1629</v>
      </c>
    </row>
    <row r="596" spans="2:65" s="12" customFormat="1" x14ac:dyDescent="0.3">
      <c r="B596" s="206"/>
      <c r="C596" s="207"/>
      <c r="D596" s="196" t="s">
        <v>169</v>
      </c>
      <c r="E596" s="208" t="s">
        <v>19</v>
      </c>
      <c r="F596" s="209" t="s">
        <v>1630</v>
      </c>
      <c r="G596" s="207"/>
      <c r="H596" s="210">
        <v>66.802999999999997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2" customFormat="1" x14ac:dyDescent="0.3">
      <c r="B597" s="206"/>
      <c r="C597" s="207"/>
      <c r="D597" s="196" t="s">
        <v>169</v>
      </c>
      <c r="E597" s="208" t="s">
        <v>19</v>
      </c>
      <c r="F597" s="209" t="s">
        <v>1631</v>
      </c>
      <c r="G597" s="207"/>
      <c r="H597" s="210">
        <v>268.19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169</v>
      </c>
      <c r="AU597" s="216" t="s">
        <v>81</v>
      </c>
      <c r="AV597" s="12" t="s">
        <v>81</v>
      </c>
      <c r="AW597" s="12" t="s">
        <v>35</v>
      </c>
      <c r="AX597" s="12" t="s">
        <v>71</v>
      </c>
      <c r="AY597" s="216" t="s">
        <v>160</v>
      </c>
    </row>
    <row r="598" spans="2:65" s="12" customFormat="1" x14ac:dyDescent="0.3">
      <c r="B598" s="206"/>
      <c r="C598" s="207"/>
      <c r="D598" s="196" t="s">
        <v>169</v>
      </c>
      <c r="E598" s="208" t="s">
        <v>19</v>
      </c>
      <c r="F598" s="209" t="s">
        <v>1632</v>
      </c>
      <c r="G598" s="207"/>
      <c r="H598" s="210">
        <v>1077.8130000000001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65" s="13" customFormat="1" x14ac:dyDescent="0.3">
      <c r="B599" s="217"/>
      <c r="C599" s="218"/>
      <c r="D599" s="219" t="s">
        <v>169</v>
      </c>
      <c r="E599" s="220" t="s">
        <v>19</v>
      </c>
      <c r="F599" s="221" t="s">
        <v>182</v>
      </c>
      <c r="G599" s="218"/>
      <c r="H599" s="222">
        <v>1412.806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169</v>
      </c>
      <c r="AU599" s="228" t="s">
        <v>81</v>
      </c>
      <c r="AV599" s="13" t="s">
        <v>167</v>
      </c>
      <c r="AW599" s="13" t="s">
        <v>35</v>
      </c>
      <c r="AX599" s="13" t="s">
        <v>78</v>
      </c>
      <c r="AY599" s="228" t="s">
        <v>160</v>
      </c>
    </row>
    <row r="600" spans="2:65" s="1" customFormat="1" ht="22.5" customHeight="1" x14ac:dyDescent="0.3">
      <c r="B600" s="35"/>
      <c r="C600" s="182" t="s">
        <v>1024</v>
      </c>
      <c r="D600" s="182" t="s">
        <v>162</v>
      </c>
      <c r="E600" s="183" t="s">
        <v>1243</v>
      </c>
      <c r="F600" s="184" t="s">
        <v>1244</v>
      </c>
      <c r="G600" s="185" t="s">
        <v>265</v>
      </c>
      <c r="H600" s="186">
        <v>26843.313999999998</v>
      </c>
      <c r="I600" s="187"/>
      <c r="J600" s="188">
        <f>ROUND(I600*H600,2)</f>
        <v>0</v>
      </c>
      <c r="K600" s="184" t="s">
        <v>166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167</v>
      </c>
      <c r="BM600" s="18" t="s">
        <v>1633</v>
      </c>
    </row>
    <row r="601" spans="2:65" s="12" customFormat="1" x14ac:dyDescent="0.3">
      <c r="B601" s="206"/>
      <c r="C601" s="207"/>
      <c r="D601" s="196" t="s">
        <v>169</v>
      </c>
      <c r="E601" s="208" t="s">
        <v>19</v>
      </c>
      <c r="F601" s="209" t="s">
        <v>1634</v>
      </c>
      <c r="G601" s="207"/>
      <c r="H601" s="210">
        <v>26843.313999999998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3" customFormat="1" x14ac:dyDescent="0.3">
      <c r="B602" s="217"/>
      <c r="C602" s="218"/>
      <c r="D602" s="219" t="s">
        <v>169</v>
      </c>
      <c r="E602" s="220" t="s">
        <v>19</v>
      </c>
      <c r="F602" s="221" t="s">
        <v>182</v>
      </c>
      <c r="G602" s="218"/>
      <c r="H602" s="222">
        <v>26843.313999999998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169</v>
      </c>
      <c r="AU602" s="228" t="s">
        <v>81</v>
      </c>
      <c r="AV602" s="13" t="s">
        <v>167</v>
      </c>
      <c r="AW602" s="13" t="s">
        <v>35</v>
      </c>
      <c r="AX602" s="13" t="s">
        <v>78</v>
      </c>
      <c r="AY602" s="228" t="s">
        <v>160</v>
      </c>
    </row>
    <row r="603" spans="2:65" s="1" customFormat="1" ht="22.5" customHeight="1" x14ac:dyDescent="0.3">
      <c r="B603" s="35"/>
      <c r="C603" s="182" t="s">
        <v>1030</v>
      </c>
      <c r="D603" s="182" t="s">
        <v>162</v>
      </c>
      <c r="E603" s="183" t="s">
        <v>1248</v>
      </c>
      <c r="F603" s="184" t="s">
        <v>1249</v>
      </c>
      <c r="G603" s="185" t="s">
        <v>265</v>
      </c>
      <c r="H603" s="186">
        <v>66.802999999999997</v>
      </c>
      <c r="I603" s="187"/>
      <c r="J603" s="188">
        <f>ROUND(I603*H603,2)</f>
        <v>0</v>
      </c>
      <c r="K603" s="184" t="s">
        <v>166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18" t="s">
        <v>167</v>
      </c>
      <c r="AT603" s="18" t="s">
        <v>162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1635</v>
      </c>
    </row>
    <row r="604" spans="2:65" s="12" customFormat="1" x14ac:dyDescent="0.3">
      <c r="B604" s="206"/>
      <c r="C604" s="207"/>
      <c r="D604" s="196" t="s">
        <v>169</v>
      </c>
      <c r="E604" s="208" t="s">
        <v>19</v>
      </c>
      <c r="F604" s="209" t="s">
        <v>1636</v>
      </c>
      <c r="G604" s="207"/>
      <c r="H604" s="210">
        <v>66.802999999999997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3" customFormat="1" x14ac:dyDescent="0.3">
      <c r="B605" s="217"/>
      <c r="C605" s="218"/>
      <c r="D605" s="219" t="s">
        <v>169</v>
      </c>
      <c r="E605" s="220" t="s">
        <v>19</v>
      </c>
      <c r="F605" s="221" t="s">
        <v>182</v>
      </c>
      <c r="G605" s="218"/>
      <c r="H605" s="222">
        <v>66.802999999999997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169</v>
      </c>
      <c r="AU605" s="228" t="s">
        <v>81</v>
      </c>
      <c r="AV605" s="13" t="s">
        <v>167</v>
      </c>
      <c r="AW605" s="13" t="s">
        <v>35</v>
      </c>
      <c r="AX605" s="13" t="s">
        <v>78</v>
      </c>
      <c r="AY605" s="228" t="s">
        <v>160</v>
      </c>
    </row>
    <row r="606" spans="2:65" s="1" customFormat="1" ht="22.5" customHeight="1" x14ac:dyDescent="0.3">
      <c r="B606" s="35"/>
      <c r="C606" s="182" t="s">
        <v>1036</v>
      </c>
      <c r="D606" s="182" t="s">
        <v>162</v>
      </c>
      <c r="E606" s="183" t="s">
        <v>1253</v>
      </c>
      <c r="F606" s="184" t="s">
        <v>1254</v>
      </c>
      <c r="G606" s="185" t="s">
        <v>265</v>
      </c>
      <c r="H606" s="186">
        <v>268.19</v>
      </c>
      <c r="I606" s="187"/>
      <c r="J606" s="188">
        <f>ROUND(I606*H606,2)</f>
        <v>0</v>
      </c>
      <c r="K606" s="184" t="s">
        <v>166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167</v>
      </c>
      <c r="AT606" s="18" t="s">
        <v>162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1637</v>
      </c>
    </row>
    <row r="607" spans="2:65" s="12" customFormat="1" x14ac:dyDescent="0.3">
      <c r="B607" s="206"/>
      <c r="C607" s="207"/>
      <c r="D607" s="196" t="s">
        <v>169</v>
      </c>
      <c r="E607" s="208" t="s">
        <v>19</v>
      </c>
      <c r="F607" s="209" t="s">
        <v>1631</v>
      </c>
      <c r="G607" s="207"/>
      <c r="H607" s="210">
        <v>268.19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3" customFormat="1" x14ac:dyDescent="0.3">
      <c r="B608" s="217"/>
      <c r="C608" s="218"/>
      <c r="D608" s="219" t="s">
        <v>169</v>
      </c>
      <c r="E608" s="220" t="s">
        <v>19</v>
      </c>
      <c r="F608" s="221" t="s">
        <v>182</v>
      </c>
      <c r="G608" s="218"/>
      <c r="H608" s="222">
        <v>268.19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169</v>
      </c>
      <c r="AU608" s="228" t="s">
        <v>81</v>
      </c>
      <c r="AV608" s="13" t="s">
        <v>167</v>
      </c>
      <c r="AW608" s="13" t="s">
        <v>35</v>
      </c>
      <c r="AX608" s="13" t="s">
        <v>78</v>
      </c>
      <c r="AY608" s="228" t="s">
        <v>160</v>
      </c>
    </row>
    <row r="609" spans="2:65" s="1" customFormat="1" ht="22.5" customHeight="1" x14ac:dyDescent="0.3">
      <c r="B609" s="35"/>
      <c r="C609" s="182" t="s">
        <v>1042</v>
      </c>
      <c r="D609" s="182" t="s">
        <v>162</v>
      </c>
      <c r="E609" s="183" t="s">
        <v>1257</v>
      </c>
      <c r="F609" s="184" t="s">
        <v>1258</v>
      </c>
      <c r="G609" s="185" t="s">
        <v>265</v>
      </c>
      <c r="H609" s="186">
        <v>1077.8130000000001</v>
      </c>
      <c r="I609" s="187"/>
      <c r="J609" s="188">
        <f>ROUND(I609*H609,2)</f>
        <v>0</v>
      </c>
      <c r="K609" s="184" t="s">
        <v>166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AR609" s="18" t="s">
        <v>167</v>
      </c>
      <c r="AT609" s="18" t="s">
        <v>162</v>
      </c>
      <c r="AU609" s="18" t="s">
        <v>81</v>
      </c>
      <c r="AY609" s="18" t="s">
        <v>160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167</v>
      </c>
      <c r="BM609" s="18" t="s">
        <v>1638</v>
      </c>
    </row>
    <row r="610" spans="2:65" s="12" customFormat="1" x14ac:dyDescent="0.3">
      <c r="B610" s="206"/>
      <c r="C610" s="207"/>
      <c r="D610" s="196" t="s">
        <v>169</v>
      </c>
      <c r="E610" s="208" t="s">
        <v>19</v>
      </c>
      <c r="F610" s="209" t="s">
        <v>1639</v>
      </c>
      <c r="G610" s="207"/>
      <c r="H610" s="210">
        <v>1077.8130000000001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3" customFormat="1" x14ac:dyDescent="0.3">
      <c r="B611" s="217"/>
      <c r="C611" s="218"/>
      <c r="D611" s="196" t="s">
        <v>169</v>
      </c>
      <c r="E611" s="240" t="s">
        <v>19</v>
      </c>
      <c r="F611" s="241" t="s">
        <v>182</v>
      </c>
      <c r="G611" s="218"/>
      <c r="H611" s="242">
        <v>1077.8130000000001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169</v>
      </c>
      <c r="AU611" s="228" t="s">
        <v>81</v>
      </c>
      <c r="AV611" s="13" t="s">
        <v>167</v>
      </c>
      <c r="AW611" s="13" t="s">
        <v>35</v>
      </c>
      <c r="AX611" s="13" t="s">
        <v>78</v>
      </c>
      <c r="AY611" s="228" t="s">
        <v>160</v>
      </c>
    </row>
    <row r="612" spans="2:65" s="10" customFormat="1" ht="29.85" customHeight="1" x14ac:dyDescent="0.3">
      <c r="B612" s="165"/>
      <c r="C612" s="166"/>
      <c r="D612" s="179" t="s">
        <v>70</v>
      </c>
      <c r="E612" s="180" t="s">
        <v>260</v>
      </c>
      <c r="F612" s="180" t="s">
        <v>261</v>
      </c>
      <c r="G612" s="166"/>
      <c r="H612" s="166"/>
      <c r="I612" s="169"/>
      <c r="J612" s="181">
        <f>BK612</f>
        <v>0</v>
      </c>
      <c r="K612" s="166"/>
      <c r="L612" s="171"/>
      <c r="M612" s="172"/>
      <c r="N612" s="173"/>
      <c r="O612" s="173"/>
      <c r="P612" s="174">
        <f>P613</f>
        <v>0</v>
      </c>
      <c r="Q612" s="173"/>
      <c r="R612" s="174">
        <f>R613</f>
        <v>0</v>
      </c>
      <c r="S612" s="173"/>
      <c r="T612" s="175">
        <f>T613</f>
        <v>0</v>
      </c>
      <c r="AR612" s="176" t="s">
        <v>78</v>
      </c>
      <c r="AT612" s="177" t="s">
        <v>70</v>
      </c>
      <c r="AU612" s="177" t="s">
        <v>78</v>
      </c>
      <c r="AY612" s="176" t="s">
        <v>160</v>
      </c>
      <c r="BK612" s="178">
        <f>BK613</f>
        <v>0</v>
      </c>
    </row>
    <row r="613" spans="2:65" s="1" customFormat="1" ht="31.5" customHeight="1" x14ac:dyDescent="0.3">
      <c r="B613" s="35"/>
      <c r="C613" s="182" t="s">
        <v>1051</v>
      </c>
      <c r="D613" s="182" t="s">
        <v>162</v>
      </c>
      <c r="E613" s="183" t="s">
        <v>263</v>
      </c>
      <c r="F613" s="184" t="s">
        <v>264</v>
      </c>
      <c r="G613" s="185" t="s">
        <v>265</v>
      </c>
      <c r="H613" s="186">
        <v>162.38499999999999</v>
      </c>
      <c r="I613" s="187"/>
      <c r="J613" s="188">
        <f>ROUND(I613*H613,2)</f>
        <v>0</v>
      </c>
      <c r="K613" s="184" t="s">
        <v>166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AR613" s="18" t="s">
        <v>167</v>
      </c>
      <c r="AT613" s="18" t="s">
        <v>162</v>
      </c>
      <c r="AU613" s="18" t="s">
        <v>81</v>
      </c>
      <c r="AY613" s="18" t="s">
        <v>160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167</v>
      </c>
      <c r="BM613" s="18" t="s">
        <v>1640</v>
      </c>
    </row>
    <row r="614" spans="2:65" s="10" customFormat="1" ht="37.35" customHeight="1" x14ac:dyDescent="0.35">
      <c r="B614" s="165"/>
      <c r="C614" s="166"/>
      <c r="D614" s="167" t="s">
        <v>70</v>
      </c>
      <c r="E614" s="168" t="s">
        <v>548</v>
      </c>
      <c r="F614" s="168" t="s">
        <v>1263</v>
      </c>
      <c r="G614" s="166"/>
      <c r="H614" s="166"/>
      <c r="I614" s="169"/>
      <c r="J614" s="170">
        <f>BK614</f>
        <v>0</v>
      </c>
      <c r="K614" s="166"/>
      <c r="L614" s="171"/>
      <c r="M614" s="172"/>
      <c r="N614" s="173"/>
      <c r="O614" s="173"/>
      <c r="P614" s="174">
        <f>P615+P617+P619</f>
        <v>0</v>
      </c>
      <c r="Q614" s="173"/>
      <c r="R614" s="174">
        <f>R615+R617+R619</f>
        <v>2.6112944000000002</v>
      </c>
      <c r="S614" s="173"/>
      <c r="T614" s="175">
        <f>T615+T617+T619</f>
        <v>0</v>
      </c>
      <c r="AR614" s="176" t="s">
        <v>186</v>
      </c>
      <c r="AT614" s="177" t="s">
        <v>70</v>
      </c>
      <c r="AU614" s="177" t="s">
        <v>71</v>
      </c>
      <c r="AY614" s="176" t="s">
        <v>160</v>
      </c>
      <c r="BK614" s="178">
        <f>BK615+BK617+BK619</f>
        <v>0</v>
      </c>
    </row>
    <row r="615" spans="2:65" s="10" customFormat="1" ht="19.899999999999999" customHeight="1" x14ac:dyDescent="0.3">
      <c r="B615" s="165"/>
      <c r="C615" s="166"/>
      <c r="D615" s="179" t="s">
        <v>70</v>
      </c>
      <c r="E615" s="180" t="s">
        <v>1641</v>
      </c>
      <c r="F615" s="180" t="s">
        <v>1642</v>
      </c>
      <c r="G615" s="166"/>
      <c r="H615" s="166"/>
      <c r="I615" s="169"/>
      <c r="J615" s="181">
        <f>BK615</f>
        <v>0</v>
      </c>
      <c r="K615" s="166"/>
      <c r="L615" s="171"/>
      <c r="M615" s="172"/>
      <c r="N615" s="173"/>
      <c r="O615" s="173"/>
      <c r="P615" s="174">
        <f>P616</f>
        <v>0</v>
      </c>
      <c r="Q615" s="173"/>
      <c r="R615" s="174">
        <f>R616</f>
        <v>0</v>
      </c>
      <c r="S615" s="173"/>
      <c r="T615" s="175">
        <f>T616</f>
        <v>0</v>
      </c>
      <c r="AR615" s="176" t="s">
        <v>186</v>
      </c>
      <c r="AT615" s="177" t="s">
        <v>70</v>
      </c>
      <c r="AU615" s="177" t="s">
        <v>78</v>
      </c>
      <c r="AY615" s="176" t="s">
        <v>160</v>
      </c>
      <c r="BK615" s="178">
        <f>BK616</f>
        <v>0</v>
      </c>
    </row>
    <row r="616" spans="2:65" s="1" customFormat="1" ht="22.5" customHeight="1" x14ac:dyDescent="0.3">
      <c r="B616" s="35"/>
      <c r="C616" s="182" t="s">
        <v>1055</v>
      </c>
      <c r="D616" s="182" t="s">
        <v>162</v>
      </c>
      <c r="E616" s="183" t="s">
        <v>1643</v>
      </c>
      <c r="F616" s="184" t="s">
        <v>1644</v>
      </c>
      <c r="G616" s="185" t="s">
        <v>189</v>
      </c>
      <c r="H616" s="186">
        <v>24</v>
      </c>
      <c r="I616" s="187"/>
      <c r="J616" s="188">
        <f>ROUND(I616*H616,2)</f>
        <v>0</v>
      </c>
      <c r="K616" s="184" t="s">
        <v>19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18" t="s">
        <v>669</v>
      </c>
      <c r="AT616" s="18" t="s">
        <v>162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669</v>
      </c>
      <c r="BM616" s="18" t="s">
        <v>1645</v>
      </c>
    </row>
    <row r="617" spans="2:65" s="10" customFormat="1" ht="29.85" customHeight="1" x14ac:dyDescent="0.3">
      <c r="B617" s="165"/>
      <c r="C617" s="166"/>
      <c r="D617" s="179" t="s">
        <v>70</v>
      </c>
      <c r="E617" s="180" t="s">
        <v>1264</v>
      </c>
      <c r="F617" s="180" t="s">
        <v>1265</v>
      </c>
      <c r="G617" s="166"/>
      <c r="H617" s="166"/>
      <c r="I617" s="169"/>
      <c r="J617" s="181">
        <f>BK617</f>
        <v>0</v>
      </c>
      <c r="K617" s="166"/>
      <c r="L617" s="171"/>
      <c r="M617" s="172"/>
      <c r="N617" s="173"/>
      <c r="O617" s="173"/>
      <c r="P617" s="174">
        <f>P618</f>
        <v>0</v>
      </c>
      <c r="Q617" s="173"/>
      <c r="R617" s="174">
        <f>R618</f>
        <v>3.2000000000000003E-4</v>
      </c>
      <c r="S617" s="173"/>
      <c r="T617" s="175">
        <f>T618</f>
        <v>0</v>
      </c>
      <c r="AR617" s="176" t="s">
        <v>186</v>
      </c>
      <c r="AT617" s="177" t="s">
        <v>70</v>
      </c>
      <c r="AU617" s="177" t="s">
        <v>78</v>
      </c>
      <c r="AY617" s="176" t="s">
        <v>160</v>
      </c>
      <c r="BK617" s="178">
        <f>BK618</f>
        <v>0</v>
      </c>
    </row>
    <row r="618" spans="2:65" s="1" customFormat="1" ht="22.5" customHeight="1" x14ac:dyDescent="0.3">
      <c r="B618" s="35"/>
      <c r="C618" s="182" t="s">
        <v>1059</v>
      </c>
      <c r="D618" s="182" t="s">
        <v>162</v>
      </c>
      <c r="E618" s="183" t="s">
        <v>1267</v>
      </c>
      <c r="F618" s="184" t="s">
        <v>1268</v>
      </c>
      <c r="G618" s="185" t="s">
        <v>189</v>
      </c>
      <c r="H618" s="186">
        <v>8</v>
      </c>
      <c r="I618" s="187"/>
      <c r="J618" s="188">
        <f>ROUND(I618*H618,2)</f>
        <v>0</v>
      </c>
      <c r="K618" s="184" t="s">
        <v>19</v>
      </c>
      <c r="L618" s="55"/>
      <c r="M618" s="189" t="s">
        <v>19</v>
      </c>
      <c r="N618" s="190" t="s">
        <v>42</v>
      </c>
      <c r="O618" s="36"/>
      <c r="P618" s="191">
        <f>O618*H618</f>
        <v>0</v>
      </c>
      <c r="Q618" s="191">
        <v>4.0000000000000003E-5</v>
      </c>
      <c r="R618" s="191">
        <f>Q618*H618</f>
        <v>3.2000000000000003E-4</v>
      </c>
      <c r="S618" s="191">
        <v>0</v>
      </c>
      <c r="T618" s="192">
        <f>S618*H618</f>
        <v>0</v>
      </c>
      <c r="AR618" s="18" t="s">
        <v>669</v>
      </c>
      <c r="AT618" s="18" t="s">
        <v>162</v>
      </c>
      <c r="AU618" s="18" t="s">
        <v>81</v>
      </c>
      <c r="AY618" s="18" t="s">
        <v>160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78</v>
      </c>
      <c r="BK618" s="193">
        <f>ROUND(I618*H618,2)</f>
        <v>0</v>
      </c>
      <c r="BL618" s="18" t="s">
        <v>669</v>
      </c>
      <c r="BM618" s="18" t="s">
        <v>1646</v>
      </c>
    </row>
    <row r="619" spans="2:65" s="10" customFormat="1" ht="29.85" customHeight="1" x14ac:dyDescent="0.3">
      <c r="B619" s="165"/>
      <c r="C619" s="166"/>
      <c r="D619" s="179" t="s">
        <v>70</v>
      </c>
      <c r="E619" s="180" t="s">
        <v>1270</v>
      </c>
      <c r="F619" s="180" t="s">
        <v>1271</v>
      </c>
      <c r="G619" s="166"/>
      <c r="H619" s="166"/>
      <c r="I619" s="169"/>
      <c r="J619" s="181">
        <f>BK619</f>
        <v>0</v>
      </c>
      <c r="K619" s="166"/>
      <c r="L619" s="171"/>
      <c r="M619" s="172"/>
      <c r="N619" s="173"/>
      <c r="O619" s="173"/>
      <c r="P619" s="174">
        <f>SUM(P620:P640)</f>
        <v>0</v>
      </c>
      <c r="Q619" s="173"/>
      <c r="R619" s="174">
        <f>SUM(R620:R640)</f>
        <v>2.6109744000000004</v>
      </c>
      <c r="S619" s="173"/>
      <c r="T619" s="175">
        <f>SUM(T620:T640)</f>
        <v>0</v>
      </c>
      <c r="AR619" s="176" t="s">
        <v>186</v>
      </c>
      <c r="AT619" s="177" t="s">
        <v>70</v>
      </c>
      <c r="AU619" s="177" t="s">
        <v>78</v>
      </c>
      <c r="AY619" s="176" t="s">
        <v>160</v>
      </c>
      <c r="BK619" s="178">
        <f>SUM(BK620:BK640)</f>
        <v>0</v>
      </c>
    </row>
    <row r="620" spans="2:65" s="1" customFormat="1" ht="22.5" customHeight="1" x14ac:dyDescent="0.3">
      <c r="B620" s="35"/>
      <c r="C620" s="182" t="s">
        <v>1063</v>
      </c>
      <c r="D620" s="182" t="s">
        <v>162</v>
      </c>
      <c r="E620" s="183" t="s">
        <v>1273</v>
      </c>
      <c r="F620" s="184" t="s">
        <v>1274</v>
      </c>
      <c r="G620" s="185" t="s">
        <v>1275</v>
      </c>
      <c r="H620" s="186">
        <v>2.4E-2</v>
      </c>
      <c r="I620" s="187"/>
      <c r="J620" s="188">
        <f t="shared" ref="J620:J626" si="40">ROUND(I620*H620,2)</f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 t="shared" ref="P620:P626" si="41">O620*H620</f>
        <v>0</v>
      </c>
      <c r="Q620" s="191">
        <v>8.8000000000000005E-3</v>
      </c>
      <c r="R620" s="191">
        <f t="shared" ref="R620:R626" si="42">Q620*H620</f>
        <v>2.1120000000000001E-4</v>
      </c>
      <c r="S620" s="191">
        <v>0</v>
      </c>
      <c r="T620" s="192">
        <f t="shared" ref="T620:T626" si="43">S620*H620</f>
        <v>0</v>
      </c>
      <c r="AR620" s="18" t="s">
        <v>669</v>
      </c>
      <c r="AT620" s="18" t="s">
        <v>162</v>
      </c>
      <c r="AU620" s="18" t="s">
        <v>81</v>
      </c>
      <c r="AY620" s="18" t="s">
        <v>160</v>
      </c>
      <c r="BE620" s="193">
        <f t="shared" ref="BE620:BE626" si="44">IF(N620="základní",J620,0)</f>
        <v>0</v>
      </c>
      <c r="BF620" s="193">
        <f t="shared" ref="BF620:BF626" si="45">IF(N620="snížená",J620,0)</f>
        <v>0</v>
      </c>
      <c r="BG620" s="193">
        <f t="shared" ref="BG620:BG626" si="46">IF(N620="zákl. přenesená",J620,0)</f>
        <v>0</v>
      </c>
      <c r="BH620" s="193">
        <f t="shared" ref="BH620:BH626" si="47">IF(N620="sníž. přenesená",J620,0)</f>
        <v>0</v>
      </c>
      <c r="BI620" s="193">
        <f t="shared" ref="BI620:BI626" si="48">IF(N620="nulová",J620,0)</f>
        <v>0</v>
      </c>
      <c r="BJ620" s="18" t="s">
        <v>78</v>
      </c>
      <c r="BK620" s="193">
        <f t="shared" ref="BK620:BK626" si="49">ROUND(I620*H620,2)</f>
        <v>0</v>
      </c>
      <c r="BL620" s="18" t="s">
        <v>669</v>
      </c>
      <c r="BM620" s="18" t="s">
        <v>1647</v>
      </c>
    </row>
    <row r="621" spans="2:65" s="1" customFormat="1" ht="31.5" customHeight="1" x14ac:dyDescent="0.3">
      <c r="B621" s="35"/>
      <c r="C621" s="182" t="s">
        <v>1067</v>
      </c>
      <c r="D621" s="182" t="s">
        <v>162</v>
      </c>
      <c r="E621" s="183" t="s">
        <v>1278</v>
      </c>
      <c r="F621" s="184" t="s">
        <v>1279</v>
      </c>
      <c r="G621" s="185" t="s">
        <v>189</v>
      </c>
      <c r="H621" s="186">
        <v>24</v>
      </c>
      <c r="I621" s="187"/>
      <c r="J621" s="188">
        <f t="shared" si="40"/>
        <v>0</v>
      </c>
      <c r="K621" s="184" t="s">
        <v>166</v>
      </c>
      <c r="L621" s="55"/>
      <c r="M621" s="189" t="s">
        <v>19</v>
      </c>
      <c r="N621" s="190" t="s">
        <v>42</v>
      </c>
      <c r="O621" s="36"/>
      <c r="P621" s="191">
        <f t="shared" si="41"/>
        <v>0</v>
      </c>
      <c r="Q621" s="191">
        <v>0</v>
      </c>
      <c r="R621" s="191">
        <f t="shared" si="42"/>
        <v>0</v>
      </c>
      <c r="S621" s="191">
        <v>0</v>
      </c>
      <c r="T621" s="192">
        <f t="shared" si="43"/>
        <v>0</v>
      </c>
      <c r="AR621" s="18" t="s">
        <v>669</v>
      </c>
      <c r="AT621" s="18" t="s">
        <v>162</v>
      </c>
      <c r="AU621" s="18" t="s">
        <v>81</v>
      </c>
      <c r="AY621" s="18" t="s">
        <v>160</v>
      </c>
      <c r="BE621" s="193">
        <f t="shared" si="44"/>
        <v>0</v>
      </c>
      <c r="BF621" s="193">
        <f t="shared" si="45"/>
        <v>0</v>
      </c>
      <c r="BG621" s="193">
        <f t="shared" si="46"/>
        <v>0</v>
      </c>
      <c r="BH621" s="193">
        <f t="shared" si="47"/>
        <v>0</v>
      </c>
      <c r="BI621" s="193">
        <f t="shared" si="48"/>
        <v>0</v>
      </c>
      <c r="BJ621" s="18" t="s">
        <v>78</v>
      </c>
      <c r="BK621" s="193">
        <f t="shared" si="49"/>
        <v>0</v>
      </c>
      <c r="BL621" s="18" t="s">
        <v>669</v>
      </c>
      <c r="BM621" s="18" t="s">
        <v>1648</v>
      </c>
    </row>
    <row r="622" spans="2:65" s="1" customFormat="1" ht="22.5" customHeight="1" x14ac:dyDescent="0.3">
      <c r="B622" s="35"/>
      <c r="C622" s="182" t="s">
        <v>1071</v>
      </c>
      <c r="D622" s="182" t="s">
        <v>162</v>
      </c>
      <c r="E622" s="183" t="s">
        <v>1282</v>
      </c>
      <c r="F622" s="184" t="s">
        <v>1283</v>
      </c>
      <c r="G622" s="185" t="s">
        <v>189</v>
      </c>
      <c r="H622" s="186">
        <v>24</v>
      </c>
      <c r="I622" s="187"/>
      <c r="J622" s="188">
        <f t="shared" si="40"/>
        <v>0</v>
      </c>
      <c r="K622" s="184" t="s">
        <v>166</v>
      </c>
      <c r="L622" s="55"/>
      <c r="M622" s="189" t="s">
        <v>19</v>
      </c>
      <c r="N622" s="190" t="s">
        <v>42</v>
      </c>
      <c r="O622" s="36"/>
      <c r="P622" s="191">
        <f t="shared" si="41"/>
        <v>0</v>
      </c>
      <c r="Q622" s="191">
        <v>9.1799999999999995E-5</v>
      </c>
      <c r="R622" s="191">
        <f t="shared" si="42"/>
        <v>2.2031999999999998E-3</v>
      </c>
      <c r="S622" s="191">
        <v>0</v>
      </c>
      <c r="T622" s="192">
        <f t="shared" si="43"/>
        <v>0</v>
      </c>
      <c r="AR622" s="18" t="s">
        <v>669</v>
      </c>
      <c r="AT622" s="18" t="s">
        <v>162</v>
      </c>
      <c r="AU622" s="18" t="s">
        <v>81</v>
      </c>
      <c r="AY622" s="18" t="s">
        <v>160</v>
      </c>
      <c r="BE622" s="193">
        <f t="shared" si="44"/>
        <v>0</v>
      </c>
      <c r="BF622" s="193">
        <f t="shared" si="45"/>
        <v>0</v>
      </c>
      <c r="BG622" s="193">
        <f t="shared" si="46"/>
        <v>0</v>
      </c>
      <c r="BH622" s="193">
        <f t="shared" si="47"/>
        <v>0</v>
      </c>
      <c r="BI622" s="193">
        <f t="shared" si="48"/>
        <v>0</v>
      </c>
      <c r="BJ622" s="18" t="s">
        <v>78</v>
      </c>
      <c r="BK622" s="193">
        <f t="shared" si="49"/>
        <v>0</v>
      </c>
      <c r="BL622" s="18" t="s">
        <v>669</v>
      </c>
      <c r="BM622" s="18" t="s">
        <v>1649</v>
      </c>
    </row>
    <row r="623" spans="2:65" s="1" customFormat="1" ht="22.5" customHeight="1" x14ac:dyDescent="0.3">
      <c r="B623" s="35"/>
      <c r="C623" s="182" t="s">
        <v>1076</v>
      </c>
      <c r="D623" s="182" t="s">
        <v>162</v>
      </c>
      <c r="E623" s="183" t="s">
        <v>1286</v>
      </c>
      <c r="F623" s="184" t="s">
        <v>1287</v>
      </c>
      <c r="G623" s="185" t="s">
        <v>189</v>
      </c>
      <c r="H623" s="186">
        <v>24</v>
      </c>
      <c r="I623" s="187"/>
      <c r="J623" s="188">
        <f t="shared" si="40"/>
        <v>0</v>
      </c>
      <c r="K623" s="184" t="s">
        <v>166</v>
      </c>
      <c r="L623" s="55"/>
      <c r="M623" s="189" t="s">
        <v>19</v>
      </c>
      <c r="N623" s="190" t="s">
        <v>42</v>
      </c>
      <c r="O623" s="36"/>
      <c r="P623" s="191">
        <f t="shared" si="41"/>
        <v>0</v>
      </c>
      <c r="Q623" s="191">
        <v>0.108</v>
      </c>
      <c r="R623" s="191">
        <f t="shared" si="42"/>
        <v>2.5920000000000001</v>
      </c>
      <c r="S623" s="191">
        <v>0</v>
      </c>
      <c r="T623" s="192">
        <f t="shared" si="43"/>
        <v>0</v>
      </c>
      <c r="AR623" s="18" t="s">
        <v>669</v>
      </c>
      <c r="AT623" s="18" t="s">
        <v>162</v>
      </c>
      <c r="AU623" s="18" t="s">
        <v>81</v>
      </c>
      <c r="AY623" s="18" t="s">
        <v>160</v>
      </c>
      <c r="BE623" s="193">
        <f t="shared" si="44"/>
        <v>0</v>
      </c>
      <c r="BF623" s="193">
        <f t="shared" si="45"/>
        <v>0</v>
      </c>
      <c r="BG623" s="193">
        <f t="shared" si="46"/>
        <v>0</v>
      </c>
      <c r="BH623" s="193">
        <f t="shared" si="47"/>
        <v>0</v>
      </c>
      <c r="BI623" s="193">
        <f t="shared" si="48"/>
        <v>0</v>
      </c>
      <c r="BJ623" s="18" t="s">
        <v>78</v>
      </c>
      <c r="BK623" s="193">
        <f t="shared" si="49"/>
        <v>0</v>
      </c>
      <c r="BL623" s="18" t="s">
        <v>669</v>
      </c>
      <c r="BM623" s="18" t="s">
        <v>1650</v>
      </c>
    </row>
    <row r="624" spans="2:65" s="1" customFormat="1" ht="22.5" customHeight="1" x14ac:dyDescent="0.3">
      <c r="B624" s="35"/>
      <c r="C624" s="247" t="s">
        <v>1081</v>
      </c>
      <c r="D624" s="247" t="s">
        <v>548</v>
      </c>
      <c r="E624" s="248" t="s">
        <v>1290</v>
      </c>
      <c r="F624" s="249" t="s">
        <v>1291</v>
      </c>
      <c r="G624" s="250" t="s">
        <v>189</v>
      </c>
      <c r="H624" s="251">
        <v>24</v>
      </c>
      <c r="I624" s="252"/>
      <c r="J624" s="253">
        <f t="shared" si="40"/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 t="shared" si="41"/>
        <v>0</v>
      </c>
      <c r="Q624" s="191">
        <v>6.8999999999999997E-4</v>
      </c>
      <c r="R624" s="191">
        <f t="shared" si="42"/>
        <v>1.6559999999999998E-2</v>
      </c>
      <c r="S624" s="191">
        <v>0</v>
      </c>
      <c r="T624" s="192">
        <f t="shared" si="43"/>
        <v>0</v>
      </c>
      <c r="AR624" s="18" t="s">
        <v>980</v>
      </c>
      <c r="AT624" s="18" t="s">
        <v>548</v>
      </c>
      <c r="AU624" s="18" t="s">
        <v>81</v>
      </c>
      <c r="AY624" s="18" t="s">
        <v>160</v>
      </c>
      <c r="BE624" s="193">
        <f t="shared" si="44"/>
        <v>0</v>
      </c>
      <c r="BF624" s="193">
        <f t="shared" si="45"/>
        <v>0</v>
      </c>
      <c r="BG624" s="193">
        <f t="shared" si="46"/>
        <v>0</v>
      </c>
      <c r="BH624" s="193">
        <f t="shared" si="47"/>
        <v>0</v>
      </c>
      <c r="BI624" s="193">
        <f t="shared" si="48"/>
        <v>0</v>
      </c>
      <c r="BJ624" s="18" t="s">
        <v>78</v>
      </c>
      <c r="BK624" s="193">
        <f t="shared" si="49"/>
        <v>0</v>
      </c>
      <c r="BL624" s="18" t="s">
        <v>980</v>
      </c>
      <c r="BM624" s="18" t="s">
        <v>1651</v>
      </c>
    </row>
    <row r="625" spans="2:65" s="1" customFormat="1" ht="22.5" customHeight="1" x14ac:dyDescent="0.3">
      <c r="B625" s="35"/>
      <c r="C625" s="182" t="s">
        <v>1086</v>
      </c>
      <c r="D625" s="182" t="s">
        <v>162</v>
      </c>
      <c r="E625" s="183" t="s">
        <v>1294</v>
      </c>
      <c r="F625" s="184" t="s">
        <v>1295</v>
      </c>
      <c r="G625" s="185" t="s">
        <v>189</v>
      </c>
      <c r="H625" s="186">
        <v>24</v>
      </c>
      <c r="I625" s="187"/>
      <c r="J625" s="188">
        <f t="shared" si="40"/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 t="shared" si="41"/>
        <v>0</v>
      </c>
      <c r="Q625" s="191">
        <v>0</v>
      </c>
      <c r="R625" s="191">
        <f t="shared" si="42"/>
        <v>0</v>
      </c>
      <c r="S625" s="191">
        <v>0</v>
      </c>
      <c r="T625" s="192">
        <f t="shared" si="43"/>
        <v>0</v>
      </c>
      <c r="AR625" s="18" t="s">
        <v>669</v>
      </c>
      <c r="AT625" s="18" t="s">
        <v>162</v>
      </c>
      <c r="AU625" s="18" t="s">
        <v>81</v>
      </c>
      <c r="AY625" s="18" t="s">
        <v>160</v>
      </c>
      <c r="BE625" s="193">
        <f t="shared" si="44"/>
        <v>0</v>
      </c>
      <c r="BF625" s="193">
        <f t="shared" si="45"/>
        <v>0</v>
      </c>
      <c r="BG625" s="193">
        <f t="shared" si="46"/>
        <v>0</v>
      </c>
      <c r="BH625" s="193">
        <f t="shared" si="47"/>
        <v>0</v>
      </c>
      <c r="BI625" s="193">
        <f t="shared" si="48"/>
        <v>0</v>
      </c>
      <c r="BJ625" s="18" t="s">
        <v>78</v>
      </c>
      <c r="BK625" s="193">
        <f t="shared" si="49"/>
        <v>0</v>
      </c>
      <c r="BL625" s="18" t="s">
        <v>669</v>
      </c>
      <c r="BM625" s="18" t="s">
        <v>1652</v>
      </c>
    </row>
    <row r="626" spans="2:65" s="1" customFormat="1" ht="22.5" customHeight="1" x14ac:dyDescent="0.3">
      <c r="B626" s="35"/>
      <c r="C626" s="247" t="s">
        <v>1091</v>
      </c>
      <c r="D626" s="247" t="s">
        <v>548</v>
      </c>
      <c r="E626" s="248" t="s">
        <v>549</v>
      </c>
      <c r="F626" s="249" t="s">
        <v>550</v>
      </c>
      <c r="G626" s="250" t="s">
        <v>212</v>
      </c>
      <c r="H626" s="251">
        <v>2.52</v>
      </c>
      <c r="I626" s="252"/>
      <c r="J626" s="253">
        <f t="shared" si="40"/>
        <v>0</v>
      </c>
      <c r="K626" s="249" t="s">
        <v>19</v>
      </c>
      <c r="L626" s="254"/>
      <c r="M626" s="255" t="s">
        <v>19</v>
      </c>
      <c r="N626" s="256" t="s">
        <v>42</v>
      </c>
      <c r="O626" s="36"/>
      <c r="P626" s="191">
        <f t="shared" si="41"/>
        <v>0</v>
      </c>
      <c r="Q626" s="191">
        <v>0</v>
      </c>
      <c r="R626" s="191">
        <f t="shared" si="42"/>
        <v>0</v>
      </c>
      <c r="S626" s="191">
        <v>0</v>
      </c>
      <c r="T626" s="192">
        <f t="shared" si="43"/>
        <v>0</v>
      </c>
      <c r="AR626" s="18" t="s">
        <v>980</v>
      </c>
      <c r="AT626" s="18" t="s">
        <v>548</v>
      </c>
      <c r="AU626" s="18" t="s">
        <v>81</v>
      </c>
      <c r="AY626" s="18" t="s">
        <v>160</v>
      </c>
      <c r="BE626" s="193">
        <f t="shared" si="44"/>
        <v>0</v>
      </c>
      <c r="BF626" s="193">
        <f t="shared" si="45"/>
        <v>0</v>
      </c>
      <c r="BG626" s="193">
        <f t="shared" si="46"/>
        <v>0</v>
      </c>
      <c r="BH626" s="193">
        <f t="shared" si="47"/>
        <v>0</v>
      </c>
      <c r="BI626" s="193">
        <f t="shared" si="48"/>
        <v>0</v>
      </c>
      <c r="BJ626" s="18" t="s">
        <v>78</v>
      </c>
      <c r="BK626" s="193">
        <f t="shared" si="49"/>
        <v>0</v>
      </c>
      <c r="BL626" s="18" t="s">
        <v>980</v>
      </c>
      <c r="BM626" s="18" t="s">
        <v>1653</v>
      </c>
    </row>
    <row r="627" spans="2:65" s="12" customFormat="1" x14ac:dyDescent="0.3">
      <c r="B627" s="206"/>
      <c r="C627" s="207"/>
      <c r="D627" s="196" t="s">
        <v>169</v>
      </c>
      <c r="E627" s="208" t="s">
        <v>19</v>
      </c>
      <c r="F627" s="209" t="s">
        <v>1654</v>
      </c>
      <c r="G627" s="207"/>
      <c r="H627" s="210">
        <v>2.52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3" customFormat="1" x14ac:dyDescent="0.3">
      <c r="B628" s="217"/>
      <c r="C628" s="218"/>
      <c r="D628" s="219" t="s">
        <v>169</v>
      </c>
      <c r="E628" s="220" t="s">
        <v>19</v>
      </c>
      <c r="F628" s="221" t="s">
        <v>182</v>
      </c>
      <c r="G628" s="218"/>
      <c r="H628" s="222">
        <v>2.52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169</v>
      </c>
      <c r="AU628" s="228" t="s">
        <v>81</v>
      </c>
      <c r="AV628" s="13" t="s">
        <v>167</v>
      </c>
      <c r="AW628" s="13" t="s">
        <v>35</v>
      </c>
      <c r="AX628" s="13" t="s">
        <v>78</v>
      </c>
      <c r="AY628" s="228" t="s">
        <v>160</v>
      </c>
    </row>
    <row r="629" spans="2:65" s="1" customFormat="1" ht="22.5" customHeight="1" x14ac:dyDescent="0.3">
      <c r="B629" s="35"/>
      <c r="C629" s="182" t="s">
        <v>1095</v>
      </c>
      <c r="D629" s="182" t="s">
        <v>162</v>
      </c>
      <c r="E629" s="183" t="s">
        <v>1301</v>
      </c>
      <c r="F629" s="184" t="s">
        <v>1302</v>
      </c>
      <c r="G629" s="185" t="s">
        <v>212</v>
      </c>
      <c r="H629" s="186">
        <v>4.2</v>
      </c>
      <c r="I629" s="187"/>
      <c r="J629" s="188">
        <f>ROUND(I629*H629,2)</f>
        <v>0</v>
      </c>
      <c r="K629" s="184" t="s">
        <v>166</v>
      </c>
      <c r="L629" s="55"/>
      <c r="M629" s="189" t="s">
        <v>19</v>
      </c>
      <c r="N629" s="190" t="s">
        <v>42</v>
      </c>
      <c r="O629" s="36"/>
      <c r="P629" s="191">
        <f>O629*H629</f>
        <v>0</v>
      </c>
      <c r="Q629" s="191">
        <v>0</v>
      </c>
      <c r="R629" s="191">
        <f>Q629*H629</f>
        <v>0</v>
      </c>
      <c r="S629" s="191">
        <v>0</v>
      </c>
      <c r="T629" s="192">
        <f>S629*H629</f>
        <v>0</v>
      </c>
      <c r="AR629" s="18" t="s">
        <v>669</v>
      </c>
      <c r="AT629" s="18" t="s">
        <v>162</v>
      </c>
      <c r="AU629" s="18" t="s">
        <v>81</v>
      </c>
      <c r="AY629" s="18" t="s">
        <v>160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78</v>
      </c>
      <c r="BK629" s="193">
        <f>ROUND(I629*H629,2)</f>
        <v>0</v>
      </c>
      <c r="BL629" s="18" t="s">
        <v>669</v>
      </c>
      <c r="BM629" s="18" t="s">
        <v>1655</v>
      </c>
    </row>
    <row r="630" spans="2:65" s="12" customFormat="1" x14ac:dyDescent="0.3">
      <c r="B630" s="206"/>
      <c r="C630" s="207"/>
      <c r="D630" s="196" t="s">
        <v>169</v>
      </c>
      <c r="E630" s="208" t="s">
        <v>19</v>
      </c>
      <c r="F630" s="209" t="s">
        <v>1656</v>
      </c>
      <c r="G630" s="207"/>
      <c r="H630" s="210">
        <v>4.2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4.2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182" t="s">
        <v>1101</v>
      </c>
      <c r="D632" s="182" t="s">
        <v>162</v>
      </c>
      <c r="E632" s="183" t="s">
        <v>1306</v>
      </c>
      <c r="F632" s="184" t="s">
        <v>1307</v>
      </c>
      <c r="G632" s="185" t="s">
        <v>212</v>
      </c>
      <c r="H632" s="186">
        <v>79.8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669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669</v>
      </c>
      <c r="BM632" s="18" t="s">
        <v>1657</v>
      </c>
    </row>
    <row r="633" spans="2:65" s="12" customFormat="1" x14ac:dyDescent="0.3">
      <c r="B633" s="206"/>
      <c r="C633" s="207"/>
      <c r="D633" s="196" t="s">
        <v>169</v>
      </c>
      <c r="E633" s="208" t="s">
        <v>19</v>
      </c>
      <c r="F633" s="209" t="s">
        <v>1658</v>
      </c>
      <c r="G633" s="207"/>
      <c r="H633" s="210">
        <v>79.8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169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160</v>
      </c>
    </row>
    <row r="634" spans="2:65" s="13" customFormat="1" x14ac:dyDescent="0.3">
      <c r="B634" s="217"/>
      <c r="C634" s="218"/>
      <c r="D634" s="219" t="s">
        <v>169</v>
      </c>
      <c r="E634" s="220" t="s">
        <v>19</v>
      </c>
      <c r="F634" s="221" t="s">
        <v>182</v>
      </c>
      <c r="G634" s="218"/>
      <c r="H634" s="222">
        <v>79.8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169</v>
      </c>
      <c r="AU634" s="228" t="s">
        <v>81</v>
      </c>
      <c r="AV634" s="13" t="s">
        <v>167</v>
      </c>
      <c r="AW634" s="13" t="s">
        <v>35</v>
      </c>
      <c r="AX634" s="13" t="s">
        <v>78</v>
      </c>
      <c r="AY634" s="228" t="s">
        <v>160</v>
      </c>
    </row>
    <row r="635" spans="2:65" s="1" customFormat="1" ht="22.5" customHeight="1" x14ac:dyDescent="0.3">
      <c r="B635" s="35"/>
      <c r="C635" s="182" t="s">
        <v>1105</v>
      </c>
      <c r="D635" s="182" t="s">
        <v>162</v>
      </c>
      <c r="E635" s="183" t="s">
        <v>1311</v>
      </c>
      <c r="F635" s="184" t="s">
        <v>533</v>
      </c>
      <c r="G635" s="185" t="s">
        <v>265</v>
      </c>
      <c r="H635" s="186">
        <v>7.56</v>
      </c>
      <c r="I635" s="187"/>
      <c r="J635" s="188">
        <f>ROUND(I635*H635,2)</f>
        <v>0</v>
      </c>
      <c r="K635" s="184" t="s">
        <v>19</v>
      </c>
      <c r="L635" s="55"/>
      <c r="M635" s="189" t="s">
        <v>19</v>
      </c>
      <c r="N635" s="190" t="s">
        <v>42</v>
      </c>
      <c r="O635" s="36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AR635" s="18" t="s">
        <v>669</v>
      </c>
      <c r="AT635" s="18" t="s">
        <v>162</v>
      </c>
      <c r="AU635" s="18" t="s">
        <v>81</v>
      </c>
      <c r="AY635" s="18" t="s">
        <v>160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669</v>
      </c>
      <c r="BM635" s="18" t="s">
        <v>1659</v>
      </c>
    </row>
    <row r="636" spans="2:65" s="12" customFormat="1" x14ac:dyDescent="0.3">
      <c r="B636" s="206"/>
      <c r="C636" s="207"/>
      <c r="D636" s="196" t="s">
        <v>169</v>
      </c>
      <c r="E636" s="208" t="s">
        <v>19</v>
      </c>
      <c r="F636" s="209" t="s">
        <v>1660</v>
      </c>
      <c r="G636" s="207"/>
      <c r="H636" s="210">
        <v>7.56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169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160</v>
      </c>
    </row>
    <row r="637" spans="2:65" s="13" customFormat="1" x14ac:dyDescent="0.3">
      <c r="B637" s="217"/>
      <c r="C637" s="218"/>
      <c r="D637" s="219" t="s">
        <v>169</v>
      </c>
      <c r="E637" s="220" t="s">
        <v>19</v>
      </c>
      <c r="F637" s="221" t="s">
        <v>182</v>
      </c>
      <c r="G637" s="218"/>
      <c r="H637" s="222">
        <v>7.56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169</v>
      </c>
      <c r="AU637" s="228" t="s">
        <v>81</v>
      </c>
      <c r="AV637" s="13" t="s">
        <v>167</v>
      </c>
      <c r="AW637" s="13" t="s">
        <v>35</v>
      </c>
      <c r="AX637" s="13" t="s">
        <v>78</v>
      </c>
      <c r="AY637" s="228" t="s">
        <v>160</v>
      </c>
    </row>
    <row r="638" spans="2:65" s="1" customFormat="1" ht="22.5" customHeight="1" x14ac:dyDescent="0.3">
      <c r="B638" s="35"/>
      <c r="C638" s="182" t="s">
        <v>1121</v>
      </c>
      <c r="D638" s="182" t="s">
        <v>162</v>
      </c>
      <c r="E638" s="183" t="s">
        <v>1315</v>
      </c>
      <c r="F638" s="184" t="s">
        <v>1316</v>
      </c>
      <c r="G638" s="185" t="s">
        <v>248</v>
      </c>
      <c r="H638" s="186">
        <v>8.4</v>
      </c>
      <c r="I638" s="187"/>
      <c r="J638" s="188">
        <f>ROUND(I638*H638,2)</f>
        <v>0</v>
      </c>
      <c r="K638" s="184" t="s">
        <v>166</v>
      </c>
      <c r="L638" s="55"/>
      <c r="M638" s="189" t="s">
        <v>19</v>
      </c>
      <c r="N638" s="190" t="s">
        <v>42</v>
      </c>
      <c r="O638" s="3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AR638" s="18" t="s">
        <v>669</v>
      </c>
      <c r="AT638" s="18" t="s">
        <v>162</v>
      </c>
      <c r="AU638" s="18" t="s">
        <v>81</v>
      </c>
      <c r="AY638" s="18" t="s">
        <v>160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18" t="s">
        <v>78</v>
      </c>
      <c r="BK638" s="193">
        <f>ROUND(I638*H638,2)</f>
        <v>0</v>
      </c>
      <c r="BL638" s="18" t="s">
        <v>669</v>
      </c>
      <c r="BM638" s="18" t="s">
        <v>1661</v>
      </c>
    </row>
    <row r="639" spans="2:65" s="12" customFormat="1" x14ac:dyDescent="0.3">
      <c r="B639" s="206"/>
      <c r="C639" s="207"/>
      <c r="D639" s="196" t="s">
        <v>169</v>
      </c>
      <c r="E639" s="208" t="s">
        <v>19</v>
      </c>
      <c r="F639" s="209" t="s">
        <v>1662</v>
      </c>
      <c r="G639" s="207"/>
      <c r="H639" s="210">
        <v>8.4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3" customFormat="1" x14ac:dyDescent="0.3">
      <c r="B640" s="217"/>
      <c r="C640" s="218"/>
      <c r="D640" s="196" t="s">
        <v>169</v>
      </c>
      <c r="E640" s="240" t="s">
        <v>19</v>
      </c>
      <c r="F640" s="241" t="s">
        <v>182</v>
      </c>
      <c r="G640" s="218"/>
      <c r="H640" s="242">
        <v>8.4</v>
      </c>
      <c r="I640" s="223"/>
      <c r="J640" s="218"/>
      <c r="K640" s="218"/>
      <c r="L640" s="224"/>
      <c r="M640" s="257"/>
      <c r="N640" s="258"/>
      <c r="O640" s="258"/>
      <c r="P640" s="258"/>
      <c r="Q640" s="258"/>
      <c r="R640" s="258"/>
      <c r="S640" s="258"/>
      <c r="T640" s="259"/>
      <c r="AT640" s="228" t="s">
        <v>169</v>
      </c>
      <c r="AU640" s="228" t="s">
        <v>81</v>
      </c>
      <c r="AV640" s="13" t="s">
        <v>167</v>
      </c>
      <c r="AW640" s="13" t="s">
        <v>35</v>
      </c>
      <c r="AX640" s="13" t="s">
        <v>78</v>
      </c>
      <c r="AY640" s="228" t="s">
        <v>160</v>
      </c>
    </row>
    <row r="641" spans="2:12" s="1" customFormat="1" ht="6.95" customHeight="1" x14ac:dyDescent="0.3">
      <c r="B641" s="50"/>
      <c r="C641" s="51"/>
      <c r="D641" s="51"/>
      <c r="E641" s="51"/>
      <c r="F641" s="51"/>
      <c r="G641" s="51"/>
      <c r="H641" s="51"/>
      <c r="I641" s="128"/>
      <c r="J641" s="51"/>
      <c r="K641" s="51"/>
      <c r="L641" s="55"/>
    </row>
  </sheetData>
  <sheetProtection algorithmName="SHA-512" hashValue="b7UvYnYB/bf9IFuMAZyjwb2mKdFhz7yt4wl/fuwACq0/lYVUeBT33cNV/jQ6CIMuW3OI2VYmLR85B7s8EXrs8w==" saltValue="ySzXfxdfjeJsdixxiUQAmQ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1663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ROUND(SUM(BE89:BE930), 2)</f>
        <v>0</v>
      </c>
      <c r="G30" s="36"/>
      <c r="H30" s="36"/>
      <c r="I30" s="120">
        <v>0.21</v>
      </c>
      <c r="J30" s="119">
        <f>ROUND(ROUND((SUM(BE89:BE930)),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ROUND(SUM(BF89:BF930), 2)</f>
        <v>0</v>
      </c>
      <c r="G31" s="36"/>
      <c r="H31" s="36"/>
      <c r="I31" s="120">
        <v>0.15</v>
      </c>
      <c r="J31" s="119">
        <f>ROUND(ROUND((SUM(BF89:BF930)),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ROUND(SUM(BG89:BG930),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ROUND(SUM(BH89:BH930),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ROUND(SUM(BI89:BI930),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CITY042-05 - SO 103 - Rekonstrukce komunikace MO 8,0/50, úsek ul.Riegerova-ul.Jihlavská, km 0,345-0,900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J445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J462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J486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J627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J689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J860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J891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J893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1321</v>
      </c>
      <c r="E67" s="148"/>
      <c r="F67" s="148"/>
      <c r="G67" s="148"/>
      <c r="H67" s="148"/>
      <c r="I67" s="149"/>
      <c r="J67" s="150">
        <f>J894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331</v>
      </c>
      <c r="E68" s="148"/>
      <c r="F68" s="148"/>
      <c r="G68" s="148"/>
      <c r="H68" s="148"/>
      <c r="I68" s="149"/>
      <c r="J68" s="150">
        <f>J899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332</v>
      </c>
      <c r="E69" s="148"/>
      <c r="F69" s="148"/>
      <c r="G69" s="148"/>
      <c r="H69" s="148"/>
      <c r="I69" s="149"/>
      <c r="J69" s="150">
        <f>J904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96" t="str">
        <f>E7</f>
        <v>II/115 Černošice, rekonstrukce silnice</v>
      </c>
      <c r="F79" s="370"/>
      <c r="G79" s="370"/>
      <c r="H79" s="370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134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367" t="str">
        <f>E9</f>
        <v>CITY042-05 - SO 103 - Rekonstrukce komunikace MO 8,0/50, úsek ul.Riegerova-ul.Jihlavská, km 0,345-0,900</v>
      </c>
      <c r="F81" s="370"/>
      <c r="G81" s="370"/>
      <c r="H81" s="370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ht="15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145</v>
      </c>
      <c r="D88" s="157" t="s">
        <v>56</v>
      </c>
      <c r="E88" s="157" t="s">
        <v>52</v>
      </c>
      <c r="F88" s="157" t="s">
        <v>146</v>
      </c>
      <c r="G88" s="157" t="s">
        <v>147</v>
      </c>
      <c r="H88" s="157" t="s">
        <v>148</v>
      </c>
      <c r="I88" s="158" t="s">
        <v>149</v>
      </c>
      <c r="J88" s="157" t="s">
        <v>138</v>
      </c>
      <c r="K88" s="159" t="s">
        <v>150</v>
      </c>
      <c r="L88" s="160"/>
      <c r="M88" s="75" t="s">
        <v>151</v>
      </c>
      <c r="N88" s="76" t="s">
        <v>41</v>
      </c>
      <c r="O88" s="76" t="s">
        <v>152</v>
      </c>
      <c r="P88" s="76" t="s">
        <v>153</v>
      </c>
      <c r="Q88" s="76" t="s">
        <v>154</v>
      </c>
      <c r="R88" s="76" t="s">
        <v>155</v>
      </c>
      <c r="S88" s="76" t="s">
        <v>156</v>
      </c>
      <c r="T88" s="77" t="s">
        <v>157</v>
      </c>
    </row>
    <row r="89" spans="2:65" s="1" customFormat="1" ht="29.25" customHeight="1" x14ac:dyDescent="0.35">
      <c r="B89" s="35"/>
      <c r="C89" s="81" t="s">
        <v>139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P90+P893</f>
        <v>0</v>
      </c>
      <c r="Q89" s="79"/>
      <c r="R89" s="162">
        <f>R90+R893</f>
        <v>451.94163083575</v>
      </c>
      <c r="S89" s="79"/>
      <c r="T89" s="163">
        <f>T90+T893</f>
        <v>4027.7963099999997</v>
      </c>
      <c r="AT89" s="18" t="s">
        <v>70</v>
      </c>
      <c r="AU89" s="18" t="s">
        <v>140</v>
      </c>
      <c r="BK89" s="164">
        <f>BK90+BK893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158</v>
      </c>
      <c r="F90" s="168" t="s">
        <v>159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P91+P445+P462+P486+P627+P689+P860+P891</f>
        <v>0</v>
      </c>
      <c r="Q90" s="173"/>
      <c r="R90" s="174">
        <f>R91+R445+R462+R486+R627+R689+R860+R891</f>
        <v>434.79074555574999</v>
      </c>
      <c r="S90" s="173"/>
      <c r="T90" s="175">
        <f>T91+T445+T462+T486+T627+T689+T860+T891</f>
        <v>4027.7963099999997</v>
      </c>
      <c r="AR90" s="176" t="s">
        <v>78</v>
      </c>
      <c r="AT90" s="177" t="s">
        <v>70</v>
      </c>
      <c r="AU90" s="177" t="s">
        <v>71</v>
      </c>
      <c r="AY90" s="176" t="s">
        <v>160</v>
      </c>
      <c r="BK90" s="178">
        <f>BK91+BK445+BK462+BK486+BK627+BK689+BK860+BK891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SUM(P92:P444)</f>
        <v>0</v>
      </c>
      <c r="Q91" s="173"/>
      <c r="R91" s="174">
        <f>SUM(R92:R444)</f>
        <v>38.044658821900001</v>
      </c>
      <c r="S91" s="173"/>
      <c r="T91" s="175">
        <f>SUM(T92:T444)</f>
        <v>3987.9323599999998</v>
      </c>
      <c r="AR91" s="176" t="s">
        <v>78</v>
      </c>
      <c r="AT91" s="177" t="s">
        <v>70</v>
      </c>
      <c r="AU91" s="177" t="s">
        <v>78</v>
      </c>
      <c r="AY91" s="176" t="s">
        <v>160</v>
      </c>
      <c r="BK91" s="178">
        <f>SUM(BK92:BK444)</f>
        <v>0</v>
      </c>
    </row>
    <row r="92" spans="2:65" s="1" customFormat="1" ht="22.5" customHeight="1" x14ac:dyDescent="0.3">
      <c r="B92" s="35"/>
      <c r="C92" s="182" t="s">
        <v>78</v>
      </c>
      <c r="D92" s="182" t="s">
        <v>162</v>
      </c>
      <c r="E92" s="183" t="s">
        <v>333</v>
      </c>
      <c r="F92" s="184" t="s">
        <v>334</v>
      </c>
      <c r="G92" s="185" t="s">
        <v>248</v>
      </c>
      <c r="H92" s="186">
        <v>97.174999999999997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7.774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1664</v>
      </c>
    </row>
    <row r="93" spans="2:65" s="11" customFormat="1" x14ac:dyDescent="0.3">
      <c r="B93" s="194"/>
      <c r="C93" s="195"/>
      <c r="D93" s="196" t="s">
        <v>169</v>
      </c>
      <c r="E93" s="197" t="s">
        <v>19</v>
      </c>
      <c r="F93" s="198" t="s">
        <v>342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x14ac:dyDescent="0.3">
      <c r="B94" s="206"/>
      <c r="C94" s="207"/>
      <c r="D94" s="196" t="s">
        <v>169</v>
      </c>
      <c r="E94" s="208" t="s">
        <v>19</v>
      </c>
      <c r="F94" s="209" t="s">
        <v>1665</v>
      </c>
      <c r="G94" s="207"/>
      <c r="H94" s="210">
        <v>1.325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4" customFormat="1" x14ac:dyDescent="0.3">
      <c r="B95" s="229"/>
      <c r="C95" s="230"/>
      <c r="D95" s="196" t="s">
        <v>169</v>
      </c>
      <c r="E95" s="231" t="s">
        <v>19</v>
      </c>
      <c r="F95" s="232" t="s">
        <v>234</v>
      </c>
      <c r="G95" s="230"/>
      <c r="H95" s="233">
        <v>1.325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169</v>
      </c>
      <c r="AU95" s="239" t="s">
        <v>81</v>
      </c>
      <c r="AV95" s="14" t="s">
        <v>186</v>
      </c>
      <c r="AW95" s="14" t="s">
        <v>35</v>
      </c>
      <c r="AX95" s="14" t="s">
        <v>71</v>
      </c>
      <c r="AY95" s="239" t="s">
        <v>160</v>
      </c>
    </row>
    <row r="96" spans="2:65" s="11" customFormat="1" x14ac:dyDescent="0.3">
      <c r="B96" s="194"/>
      <c r="C96" s="195"/>
      <c r="D96" s="196" t="s">
        <v>169</v>
      </c>
      <c r="E96" s="197" t="s">
        <v>19</v>
      </c>
      <c r="F96" s="198" t="s">
        <v>347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169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160</v>
      </c>
    </row>
    <row r="97" spans="2:65" s="12" customFormat="1" x14ac:dyDescent="0.3">
      <c r="B97" s="206"/>
      <c r="C97" s="207"/>
      <c r="D97" s="196" t="s">
        <v>169</v>
      </c>
      <c r="E97" s="208" t="s">
        <v>19</v>
      </c>
      <c r="F97" s="209" t="s">
        <v>1666</v>
      </c>
      <c r="G97" s="207"/>
      <c r="H97" s="210">
        <v>6.375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2" customFormat="1" x14ac:dyDescent="0.3">
      <c r="B98" s="206"/>
      <c r="C98" s="207"/>
      <c r="D98" s="196" t="s">
        <v>169</v>
      </c>
      <c r="E98" s="208" t="s">
        <v>19</v>
      </c>
      <c r="F98" s="209" t="s">
        <v>1667</v>
      </c>
      <c r="G98" s="207"/>
      <c r="H98" s="210">
        <v>0.85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1668</v>
      </c>
      <c r="G99" s="207"/>
      <c r="H99" s="210">
        <v>27.7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34.924999999999997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1" customFormat="1" x14ac:dyDescent="0.3">
      <c r="B101" s="194"/>
      <c r="C101" s="195"/>
      <c r="D101" s="196" t="s">
        <v>169</v>
      </c>
      <c r="E101" s="197" t="s">
        <v>19</v>
      </c>
      <c r="F101" s="198" t="s">
        <v>1669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x14ac:dyDescent="0.3">
      <c r="B102" s="206"/>
      <c r="C102" s="207"/>
      <c r="D102" s="196" t="s">
        <v>169</v>
      </c>
      <c r="E102" s="208" t="s">
        <v>19</v>
      </c>
      <c r="F102" s="209" t="s">
        <v>1607</v>
      </c>
      <c r="G102" s="207"/>
      <c r="H102" s="210">
        <v>3.5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x14ac:dyDescent="0.3">
      <c r="B103" s="206"/>
      <c r="C103" s="207"/>
      <c r="D103" s="196" t="s">
        <v>169</v>
      </c>
      <c r="E103" s="208" t="s">
        <v>19</v>
      </c>
      <c r="F103" s="209" t="s">
        <v>1670</v>
      </c>
      <c r="G103" s="207"/>
      <c r="H103" s="210">
        <v>42.524999999999999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4" customFormat="1" x14ac:dyDescent="0.3">
      <c r="B104" s="229"/>
      <c r="C104" s="230"/>
      <c r="D104" s="196" t="s">
        <v>169</v>
      </c>
      <c r="E104" s="231" t="s">
        <v>19</v>
      </c>
      <c r="F104" s="232" t="s">
        <v>234</v>
      </c>
      <c r="G104" s="230"/>
      <c r="H104" s="233">
        <v>46.024999999999999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169</v>
      </c>
      <c r="AU104" s="239" t="s">
        <v>81</v>
      </c>
      <c r="AV104" s="14" t="s">
        <v>186</v>
      </c>
      <c r="AW104" s="14" t="s">
        <v>35</v>
      </c>
      <c r="AX104" s="14" t="s">
        <v>71</v>
      </c>
      <c r="AY104" s="239" t="s">
        <v>160</v>
      </c>
    </row>
    <row r="105" spans="2:65" s="11" customFormat="1" x14ac:dyDescent="0.3">
      <c r="B105" s="194"/>
      <c r="C105" s="195"/>
      <c r="D105" s="196" t="s">
        <v>169</v>
      </c>
      <c r="E105" s="197" t="s">
        <v>19</v>
      </c>
      <c r="F105" s="198" t="s">
        <v>1671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169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160</v>
      </c>
    </row>
    <row r="106" spans="2:65" s="12" customFormat="1" x14ac:dyDescent="0.3">
      <c r="B106" s="206"/>
      <c r="C106" s="207"/>
      <c r="D106" s="196" t="s">
        <v>169</v>
      </c>
      <c r="E106" s="208" t="s">
        <v>19</v>
      </c>
      <c r="F106" s="209" t="s">
        <v>1672</v>
      </c>
      <c r="G106" s="207"/>
      <c r="H106" s="210">
        <v>14.9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4" customFormat="1" x14ac:dyDescent="0.3">
      <c r="B107" s="229"/>
      <c r="C107" s="230"/>
      <c r="D107" s="196" t="s">
        <v>169</v>
      </c>
      <c r="E107" s="231" t="s">
        <v>19</v>
      </c>
      <c r="F107" s="232" t="s">
        <v>234</v>
      </c>
      <c r="G107" s="230"/>
      <c r="H107" s="233">
        <v>14.9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169</v>
      </c>
      <c r="AU107" s="239" t="s">
        <v>81</v>
      </c>
      <c r="AV107" s="14" t="s">
        <v>186</v>
      </c>
      <c r="AW107" s="14" t="s">
        <v>35</v>
      </c>
      <c r="AX107" s="14" t="s">
        <v>71</v>
      </c>
      <c r="AY107" s="239" t="s">
        <v>160</v>
      </c>
    </row>
    <row r="108" spans="2:65" s="13" customFormat="1" x14ac:dyDescent="0.3">
      <c r="B108" s="217"/>
      <c r="C108" s="218"/>
      <c r="D108" s="219" t="s">
        <v>169</v>
      </c>
      <c r="E108" s="220" t="s">
        <v>19</v>
      </c>
      <c r="F108" s="221" t="s">
        <v>182</v>
      </c>
      <c r="G108" s="218"/>
      <c r="H108" s="222">
        <v>97.174999999999997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169</v>
      </c>
      <c r="AU108" s="228" t="s">
        <v>81</v>
      </c>
      <c r="AV108" s="13" t="s">
        <v>167</v>
      </c>
      <c r="AW108" s="13" t="s">
        <v>35</v>
      </c>
      <c r="AX108" s="13" t="s">
        <v>78</v>
      </c>
      <c r="AY108" s="228" t="s">
        <v>160</v>
      </c>
    </row>
    <row r="109" spans="2:65" s="1" customFormat="1" ht="31.5" customHeight="1" x14ac:dyDescent="0.3">
      <c r="B109" s="35"/>
      <c r="C109" s="182" t="s">
        <v>81</v>
      </c>
      <c r="D109" s="182" t="s">
        <v>162</v>
      </c>
      <c r="E109" s="183" t="s">
        <v>1673</v>
      </c>
      <c r="F109" s="184" t="s">
        <v>1674</v>
      </c>
      <c r="G109" s="185" t="s">
        <v>248</v>
      </c>
      <c r="H109" s="186">
        <v>3.5</v>
      </c>
      <c r="I109" s="187"/>
      <c r="J109" s="188">
        <f>ROUND(I109*H109,2)</f>
        <v>0</v>
      </c>
      <c r="K109" s="184" t="s">
        <v>19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9.4500000000000001E-2</v>
      </c>
      <c r="T109" s="192">
        <f>S109*H109</f>
        <v>0.33074999999999999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1675</v>
      </c>
    </row>
    <row r="110" spans="2:65" s="11" customFormat="1" x14ac:dyDescent="0.3">
      <c r="B110" s="194"/>
      <c r="C110" s="195"/>
      <c r="D110" s="196" t="s">
        <v>169</v>
      </c>
      <c r="E110" s="197" t="s">
        <v>19</v>
      </c>
      <c r="F110" s="198" t="s">
        <v>1676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x14ac:dyDescent="0.3">
      <c r="B111" s="206"/>
      <c r="C111" s="207"/>
      <c r="D111" s="196" t="s">
        <v>169</v>
      </c>
      <c r="E111" s="208" t="s">
        <v>19</v>
      </c>
      <c r="F111" s="209" t="s">
        <v>1607</v>
      </c>
      <c r="G111" s="207"/>
      <c r="H111" s="210">
        <v>3.5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3.5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182" t="s">
        <v>186</v>
      </c>
      <c r="D113" s="182" t="s">
        <v>162</v>
      </c>
      <c r="E113" s="183" t="s">
        <v>349</v>
      </c>
      <c r="F113" s="184" t="s">
        <v>350</v>
      </c>
      <c r="G113" s="185" t="s">
        <v>248</v>
      </c>
      <c r="H113" s="186">
        <v>4201.62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0.32</v>
      </c>
      <c r="T113" s="192">
        <f>S113*H113</f>
        <v>1344.5183999999999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1677</v>
      </c>
    </row>
    <row r="114" spans="2:65" s="11" customFormat="1" x14ac:dyDescent="0.3">
      <c r="B114" s="194"/>
      <c r="C114" s="195"/>
      <c r="D114" s="196" t="s">
        <v>169</v>
      </c>
      <c r="E114" s="197" t="s">
        <v>19</v>
      </c>
      <c r="F114" s="198" t="s">
        <v>352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x14ac:dyDescent="0.3">
      <c r="B115" s="206"/>
      <c r="C115" s="207"/>
      <c r="D115" s="196" t="s">
        <v>169</v>
      </c>
      <c r="E115" s="208" t="s">
        <v>19</v>
      </c>
      <c r="F115" s="209" t="s">
        <v>1678</v>
      </c>
      <c r="G115" s="207"/>
      <c r="H115" s="210">
        <v>4216.8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1" customFormat="1" x14ac:dyDescent="0.3">
      <c r="B116" s="194"/>
      <c r="C116" s="195"/>
      <c r="D116" s="196" t="s">
        <v>169</v>
      </c>
      <c r="E116" s="197" t="s">
        <v>19</v>
      </c>
      <c r="F116" s="198" t="s">
        <v>1333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169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160</v>
      </c>
    </row>
    <row r="117" spans="2:65" s="12" customFormat="1" x14ac:dyDescent="0.3">
      <c r="B117" s="206"/>
      <c r="C117" s="207"/>
      <c r="D117" s="196" t="s">
        <v>169</v>
      </c>
      <c r="E117" s="208" t="s">
        <v>19</v>
      </c>
      <c r="F117" s="209" t="s">
        <v>1679</v>
      </c>
      <c r="G117" s="207"/>
      <c r="H117" s="210">
        <v>-15.18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65" s="13" customFormat="1" x14ac:dyDescent="0.3">
      <c r="B118" s="217"/>
      <c r="C118" s="218"/>
      <c r="D118" s="219" t="s">
        <v>169</v>
      </c>
      <c r="E118" s="220" t="s">
        <v>19</v>
      </c>
      <c r="F118" s="221" t="s">
        <v>182</v>
      </c>
      <c r="G118" s="218"/>
      <c r="H118" s="222">
        <v>4201.62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169</v>
      </c>
      <c r="AU118" s="228" t="s">
        <v>81</v>
      </c>
      <c r="AV118" s="13" t="s">
        <v>167</v>
      </c>
      <c r="AW118" s="13" t="s">
        <v>35</v>
      </c>
      <c r="AX118" s="13" t="s">
        <v>78</v>
      </c>
      <c r="AY118" s="228" t="s">
        <v>160</v>
      </c>
    </row>
    <row r="119" spans="2:65" s="1" customFormat="1" ht="22.5" customHeight="1" x14ac:dyDescent="0.3">
      <c r="B119" s="35"/>
      <c r="C119" s="182" t="s">
        <v>167</v>
      </c>
      <c r="D119" s="182" t="s">
        <v>162</v>
      </c>
      <c r="E119" s="183" t="s">
        <v>1680</v>
      </c>
      <c r="F119" s="184" t="s">
        <v>1681</v>
      </c>
      <c r="G119" s="185" t="s">
        <v>248</v>
      </c>
      <c r="H119" s="186">
        <v>87.96</v>
      </c>
      <c r="I119" s="187"/>
      <c r="J119" s="188">
        <f>ROUND(I119*H119,2)</f>
        <v>0</v>
      </c>
      <c r="K119" s="184" t="s">
        <v>166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0.13</v>
      </c>
      <c r="T119" s="192">
        <f>S119*H119</f>
        <v>11.434799999999999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1682</v>
      </c>
    </row>
    <row r="120" spans="2:65" s="11" customFormat="1" x14ac:dyDescent="0.3">
      <c r="B120" s="194"/>
      <c r="C120" s="195"/>
      <c r="D120" s="196" t="s">
        <v>169</v>
      </c>
      <c r="E120" s="197" t="s">
        <v>19</v>
      </c>
      <c r="F120" s="198" t="s">
        <v>1683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1684</v>
      </c>
      <c r="G121" s="207"/>
      <c r="H121" s="210">
        <v>14.26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1" customFormat="1" x14ac:dyDescent="0.3">
      <c r="B122" s="194"/>
      <c r="C122" s="195"/>
      <c r="D122" s="196" t="s">
        <v>169</v>
      </c>
      <c r="E122" s="197" t="s">
        <v>19</v>
      </c>
      <c r="F122" s="198" t="s">
        <v>1333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1685</v>
      </c>
      <c r="G123" s="207"/>
      <c r="H123" s="210">
        <v>39.72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4" customFormat="1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53.98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65" s="11" customFormat="1" x14ac:dyDescent="0.3">
      <c r="B125" s="194"/>
      <c r="C125" s="195"/>
      <c r="D125" s="196" t="s">
        <v>169</v>
      </c>
      <c r="E125" s="197" t="s">
        <v>19</v>
      </c>
      <c r="F125" s="198" t="s">
        <v>1686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1" customFormat="1" x14ac:dyDescent="0.3">
      <c r="B126" s="194"/>
      <c r="C126" s="195"/>
      <c r="D126" s="196" t="s">
        <v>169</v>
      </c>
      <c r="E126" s="197" t="s">
        <v>19</v>
      </c>
      <c r="F126" s="198" t="s">
        <v>1683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169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160</v>
      </c>
    </row>
    <row r="127" spans="2:65" s="12" customFormat="1" x14ac:dyDescent="0.3">
      <c r="B127" s="206"/>
      <c r="C127" s="207"/>
      <c r="D127" s="196" t="s">
        <v>169</v>
      </c>
      <c r="E127" s="208" t="s">
        <v>19</v>
      </c>
      <c r="F127" s="209" t="s">
        <v>1687</v>
      </c>
      <c r="G127" s="207"/>
      <c r="H127" s="210">
        <v>1.79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1688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1689</v>
      </c>
      <c r="G129" s="207"/>
      <c r="H129" s="210">
        <v>32.19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87.96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201</v>
      </c>
      <c r="D131" s="182" t="s">
        <v>162</v>
      </c>
      <c r="E131" s="183" t="s">
        <v>1690</v>
      </c>
      <c r="F131" s="184" t="s">
        <v>1691</v>
      </c>
      <c r="G131" s="185" t="s">
        <v>248</v>
      </c>
      <c r="H131" s="186">
        <v>1.79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0.22500000000000001</v>
      </c>
      <c r="T131" s="192">
        <f>S131*H131</f>
        <v>0.40275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1692</v>
      </c>
    </row>
    <row r="132" spans="2:65" s="11" customFormat="1" x14ac:dyDescent="0.3">
      <c r="B132" s="194"/>
      <c r="C132" s="195"/>
      <c r="D132" s="196" t="s">
        <v>169</v>
      </c>
      <c r="E132" s="197" t="s">
        <v>19</v>
      </c>
      <c r="F132" s="198" t="s">
        <v>1683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x14ac:dyDescent="0.3">
      <c r="B133" s="206"/>
      <c r="C133" s="207"/>
      <c r="D133" s="196" t="s">
        <v>169</v>
      </c>
      <c r="E133" s="208" t="s">
        <v>19</v>
      </c>
      <c r="F133" s="209" t="s">
        <v>1687</v>
      </c>
      <c r="G133" s="207"/>
      <c r="H133" s="210">
        <v>1.79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3" customFormat="1" x14ac:dyDescent="0.3">
      <c r="B134" s="217"/>
      <c r="C134" s="218"/>
      <c r="D134" s="219" t="s">
        <v>169</v>
      </c>
      <c r="E134" s="220" t="s">
        <v>19</v>
      </c>
      <c r="F134" s="221" t="s">
        <v>182</v>
      </c>
      <c r="G134" s="218"/>
      <c r="H134" s="222">
        <v>1.79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169</v>
      </c>
      <c r="AU134" s="228" t="s">
        <v>81</v>
      </c>
      <c r="AV134" s="13" t="s">
        <v>167</v>
      </c>
      <c r="AW134" s="13" t="s">
        <v>35</v>
      </c>
      <c r="AX134" s="13" t="s">
        <v>78</v>
      </c>
      <c r="AY134" s="228" t="s">
        <v>160</v>
      </c>
    </row>
    <row r="135" spans="2:65" s="1" customFormat="1" ht="22.5" customHeight="1" x14ac:dyDescent="0.3">
      <c r="B135" s="35"/>
      <c r="C135" s="182" t="s">
        <v>205</v>
      </c>
      <c r="D135" s="182" t="s">
        <v>162</v>
      </c>
      <c r="E135" s="183" t="s">
        <v>1693</v>
      </c>
      <c r="F135" s="184" t="s">
        <v>1694</v>
      </c>
      <c r="G135" s="185" t="s">
        <v>248</v>
      </c>
      <c r="H135" s="186">
        <v>32.19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0.18099999999999999</v>
      </c>
      <c r="T135" s="192">
        <f>S135*H135</f>
        <v>5.8263899999999991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1695</v>
      </c>
    </row>
    <row r="136" spans="2:65" s="11" customFormat="1" x14ac:dyDescent="0.3">
      <c r="B136" s="194"/>
      <c r="C136" s="195"/>
      <c r="D136" s="196" t="s">
        <v>169</v>
      </c>
      <c r="E136" s="197" t="s">
        <v>19</v>
      </c>
      <c r="F136" s="198" t="s">
        <v>1688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1689</v>
      </c>
      <c r="G137" s="207"/>
      <c r="H137" s="210">
        <v>32.19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32.19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209</v>
      </c>
      <c r="D139" s="182" t="s">
        <v>162</v>
      </c>
      <c r="E139" s="183" t="s">
        <v>1335</v>
      </c>
      <c r="F139" s="184" t="s">
        <v>1336</v>
      </c>
      <c r="G139" s="185" t="s">
        <v>248</v>
      </c>
      <c r="H139" s="186">
        <v>4201.62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0.4</v>
      </c>
      <c r="T139" s="192">
        <f>S139*H139</f>
        <v>1680.6480000000001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1696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1678</v>
      </c>
      <c r="G141" s="207"/>
      <c r="H141" s="210">
        <v>4216.8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1" customFormat="1" x14ac:dyDescent="0.3">
      <c r="B142" s="194"/>
      <c r="C142" s="195"/>
      <c r="D142" s="196" t="s">
        <v>169</v>
      </c>
      <c r="E142" s="197" t="s">
        <v>19</v>
      </c>
      <c r="F142" s="198" t="s">
        <v>1333</v>
      </c>
      <c r="G142" s="195"/>
      <c r="H142" s="199" t="s">
        <v>19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169</v>
      </c>
      <c r="AU142" s="205" t="s">
        <v>81</v>
      </c>
      <c r="AV142" s="11" t="s">
        <v>78</v>
      </c>
      <c r="AW142" s="11" t="s">
        <v>35</v>
      </c>
      <c r="AX142" s="11" t="s">
        <v>71</v>
      </c>
      <c r="AY142" s="205" t="s">
        <v>160</v>
      </c>
    </row>
    <row r="143" spans="2:65" s="12" customFormat="1" x14ac:dyDescent="0.3">
      <c r="B143" s="206"/>
      <c r="C143" s="207"/>
      <c r="D143" s="196" t="s">
        <v>169</v>
      </c>
      <c r="E143" s="208" t="s">
        <v>19</v>
      </c>
      <c r="F143" s="209" t="s">
        <v>1679</v>
      </c>
      <c r="G143" s="207"/>
      <c r="H143" s="210">
        <v>-15.18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65" s="13" customFormat="1" x14ac:dyDescent="0.3">
      <c r="B144" s="217"/>
      <c r="C144" s="218"/>
      <c r="D144" s="219" t="s">
        <v>169</v>
      </c>
      <c r="E144" s="220" t="s">
        <v>19</v>
      </c>
      <c r="F144" s="221" t="s">
        <v>182</v>
      </c>
      <c r="G144" s="218"/>
      <c r="H144" s="222">
        <v>4201.62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169</v>
      </c>
      <c r="AU144" s="228" t="s">
        <v>81</v>
      </c>
      <c r="AV144" s="13" t="s">
        <v>167</v>
      </c>
      <c r="AW144" s="13" t="s">
        <v>35</v>
      </c>
      <c r="AX144" s="13" t="s">
        <v>78</v>
      </c>
      <c r="AY144" s="228" t="s">
        <v>160</v>
      </c>
    </row>
    <row r="145" spans="2:65" s="1" customFormat="1" ht="22.5" customHeight="1" x14ac:dyDescent="0.3">
      <c r="B145" s="35"/>
      <c r="C145" s="182" t="s">
        <v>235</v>
      </c>
      <c r="D145" s="182" t="s">
        <v>162</v>
      </c>
      <c r="E145" s="183" t="s">
        <v>361</v>
      </c>
      <c r="F145" s="184" t="s">
        <v>362</v>
      </c>
      <c r="G145" s="185" t="s">
        <v>248</v>
      </c>
      <c r="H145" s="186">
        <v>4201.62</v>
      </c>
      <c r="I145" s="187"/>
      <c r="J145" s="188">
        <f>ROUND(I145*H145,2)</f>
        <v>0</v>
      </c>
      <c r="K145" s="184" t="s">
        <v>166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0.18099999999999999</v>
      </c>
      <c r="T145" s="192">
        <f>S145*H145</f>
        <v>760.49321999999995</v>
      </c>
      <c r="AR145" s="18" t="s">
        <v>167</v>
      </c>
      <c r="AT145" s="18" t="s">
        <v>162</v>
      </c>
      <c r="AU145" s="18" t="s">
        <v>81</v>
      </c>
      <c r="AY145" s="18" t="s">
        <v>160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167</v>
      </c>
      <c r="BM145" s="18" t="s">
        <v>1697</v>
      </c>
    </row>
    <row r="146" spans="2:65" s="11" customFormat="1" x14ac:dyDescent="0.3">
      <c r="B146" s="194"/>
      <c r="C146" s="195"/>
      <c r="D146" s="196" t="s">
        <v>169</v>
      </c>
      <c r="E146" s="197" t="s">
        <v>19</v>
      </c>
      <c r="F146" s="198" t="s">
        <v>352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1678</v>
      </c>
      <c r="G147" s="207"/>
      <c r="H147" s="210">
        <v>4216.8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1" customFormat="1" x14ac:dyDescent="0.3">
      <c r="B148" s="194"/>
      <c r="C148" s="195"/>
      <c r="D148" s="196" t="s">
        <v>169</v>
      </c>
      <c r="E148" s="197" t="s">
        <v>19</v>
      </c>
      <c r="F148" s="198" t="s">
        <v>1333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x14ac:dyDescent="0.3">
      <c r="B149" s="206"/>
      <c r="C149" s="207"/>
      <c r="D149" s="196" t="s">
        <v>169</v>
      </c>
      <c r="E149" s="208" t="s">
        <v>19</v>
      </c>
      <c r="F149" s="209" t="s">
        <v>1679</v>
      </c>
      <c r="G149" s="207"/>
      <c r="H149" s="210">
        <v>-15.18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4201.62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241</v>
      </c>
      <c r="D151" s="182" t="s">
        <v>162</v>
      </c>
      <c r="E151" s="183" t="s">
        <v>364</v>
      </c>
      <c r="F151" s="184" t="s">
        <v>365</v>
      </c>
      <c r="G151" s="185" t="s">
        <v>248</v>
      </c>
      <c r="H151" s="186">
        <v>15.18</v>
      </c>
      <c r="I151" s="187"/>
      <c r="J151" s="188">
        <f>ROUND(I151*H151,2)</f>
        <v>0</v>
      </c>
      <c r="K151" s="184" t="s">
        <v>166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3.2459999999999998E-5</v>
      </c>
      <c r="R151" s="191">
        <f>Q151*H151</f>
        <v>4.9274279999999995E-4</v>
      </c>
      <c r="S151" s="191">
        <v>0</v>
      </c>
      <c r="T151" s="192">
        <f>S151*H151</f>
        <v>0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1698</v>
      </c>
    </row>
    <row r="152" spans="2:65" s="11" customFormat="1" x14ac:dyDescent="0.3">
      <c r="B152" s="194"/>
      <c r="C152" s="195"/>
      <c r="D152" s="196" t="s">
        <v>169</v>
      </c>
      <c r="E152" s="197" t="s">
        <v>19</v>
      </c>
      <c r="F152" s="198" t="s">
        <v>356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1" customFormat="1" x14ac:dyDescent="0.3">
      <c r="B153" s="194"/>
      <c r="C153" s="195"/>
      <c r="D153" s="196" t="s">
        <v>169</v>
      </c>
      <c r="E153" s="197" t="s">
        <v>19</v>
      </c>
      <c r="F153" s="198" t="s">
        <v>1333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169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160</v>
      </c>
    </row>
    <row r="154" spans="2:65" s="12" customFormat="1" x14ac:dyDescent="0.3">
      <c r="B154" s="206"/>
      <c r="C154" s="207"/>
      <c r="D154" s="196" t="s">
        <v>169</v>
      </c>
      <c r="E154" s="208" t="s">
        <v>19</v>
      </c>
      <c r="F154" s="209" t="s">
        <v>1699</v>
      </c>
      <c r="G154" s="207"/>
      <c r="H154" s="210">
        <v>15.18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3" customFormat="1" x14ac:dyDescent="0.3">
      <c r="B155" s="217"/>
      <c r="C155" s="218"/>
      <c r="D155" s="219" t="s">
        <v>169</v>
      </c>
      <c r="E155" s="220" t="s">
        <v>19</v>
      </c>
      <c r="F155" s="221" t="s">
        <v>182</v>
      </c>
      <c r="G155" s="218"/>
      <c r="H155" s="222">
        <v>15.18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169</v>
      </c>
      <c r="AU155" s="228" t="s">
        <v>81</v>
      </c>
      <c r="AV155" s="13" t="s">
        <v>167</v>
      </c>
      <c r="AW155" s="13" t="s">
        <v>35</v>
      </c>
      <c r="AX155" s="13" t="s">
        <v>78</v>
      </c>
      <c r="AY155" s="228" t="s">
        <v>160</v>
      </c>
    </row>
    <row r="156" spans="2:65" s="1" customFormat="1" ht="22.5" customHeight="1" x14ac:dyDescent="0.3">
      <c r="B156" s="35"/>
      <c r="C156" s="182" t="s">
        <v>245</v>
      </c>
      <c r="D156" s="182" t="s">
        <v>162</v>
      </c>
      <c r="E156" s="183" t="s">
        <v>368</v>
      </c>
      <c r="F156" s="184" t="s">
        <v>369</v>
      </c>
      <c r="G156" s="185" t="s">
        <v>248</v>
      </c>
      <c r="H156" s="186">
        <v>7.59</v>
      </c>
      <c r="I156" s="187"/>
      <c r="J156" s="188">
        <f>ROUND(I156*H156,2)</f>
        <v>0</v>
      </c>
      <c r="K156" s="184" t="s">
        <v>166</v>
      </c>
      <c r="L156" s="55"/>
      <c r="M156" s="189" t="s">
        <v>19</v>
      </c>
      <c r="N156" s="190" t="s">
        <v>42</v>
      </c>
      <c r="O156" s="36"/>
      <c r="P156" s="191">
        <f>O156*H156</f>
        <v>0</v>
      </c>
      <c r="Q156" s="191">
        <v>7.8200000000000003E-5</v>
      </c>
      <c r="R156" s="191">
        <f>Q156*H156</f>
        <v>5.9353800000000001E-4</v>
      </c>
      <c r="S156" s="191">
        <v>0</v>
      </c>
      <c r="T156" s="192">
        <f>S156*H156</f>
        <v>0</v>
      </c>
      <c r="AR156" s="18" t="s">
        <v>167</v>
      </c>
      <c r="AT156" s="18" t="s">
        <v>162</v>
      </c>
      <c r="AU156" s="18" t="s">
        <v>81</v>
      </c>
      <c r="AY156" s="18" t="s">
        <v>160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78</v>
      </c>
      <c r="BK156" s="193">
        <f>ROUND(I156*H156,2)</f>
        <v>0</v>
      </c>
      <c r="BL156" s="18" t="s">
        <v>167</v>
      </c>
      <c r="BM156" s="18" t="s">
        <v>1700</v>
      </c>
    </row>
    <row r="157" spans="2:65" s="11" customFormat="1" x14ac:dyDescent="0.3">
      <c r="B157" s="194"/>
      <c r="C157" s="195"/>
      <c r="D157" s="196" t="s">
        <v>169</v>
      </c>
      <c r="E157" s="197" t="s">
        <v>19</v>
      </c>
      <c r="F157" s="198" t="s">
        <v>1333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x14ac:dyDescent="0.3">
      <c r="B158" s="206"/>
      <c r="C158" s="207"/>
      <c r="D158" s="196" t="s">
        <v>169</v>
      </c>
      <c r="E158" s="208" t="s">
        <v>19</v>
      </c>
      <c r="F158" s="209" t="s">
        <v>1701</v>
      </c>
      <c r="G158" s="207"/>
      <c r="H158" s="210">
        <v>7.59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7.59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22.5" customHeight="1" x14ac:dyDescent="0.3">
      <c r="B160" s="35"/>
      <c r="C160" s="182" t="s">
        <v>256</v>
      </c>
      <c r="D160" s="182" t="s">
        <v>162</v>
      </c>
      <c r="E160" s="183" t="s">
        <v>377</v>
      </c>
      <c r="F160" s="184" t="s">
        <v>378</v>
      </c>
      <c r="G160" s="185" t="s">
        <v>189</v>
      </c>
      <c r="H160" s="186">
        <v>71.099999999999994</v>
      </c>
      <c r="I160" s="187"/>
      <c r="J160" s="188">
        <f>ROUND(I160*H160,2)</f>
        <v>0</v>
      </c>
      <c r="K160" s="184" t="s">
        <v>166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0.23</v>
      </c>
      <c r="T160" s="192">
        <f>S160*H160</f>
        <v>16.352999999999998</v>
      </c>
      <c r="AR160" s="18" t="s">
        <v>167</v>
      </c>
      <c r="AT160" s="18" t="s">
        <v>162</v>
      </c>
      <c r="AU160" s="18" t="s">
        <v>81</v>
      </c>
      <c r="AY160" s="18" t="s">
        <v>160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167</v>
      </c>
      <c r="BM160" s="18" t="s">
        <v>1702</v>
      </c>
    </row>
    <row r="161" spans="2:65" s="11" customFormat="1" x14ac:dyDescent="0.3">
      <c r="B161" s="194"/>
      <c r="C161" s="195"/>
      <c r="D161" s="196" t="s">
        <v>169</v>
      </c>
      <c r="E161" s="197" t="s">
        <v>19</v>
      </c>
      <c r="F161" s="198" t="s">
        <v>380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x14ac:dyDescent="0.3">
      <c r="B162" s="206"/>
      <c r="C162" s="207"/>
      <c r="D162" s="196" t="s">
        <v>169</v>
      </c>
      <c r="E162" s="208" t="s">
        <v>19</v>
      </c>
      <c r="F162" s="209" t="s">
        <v>1703</v>
      </c>
      <c r="G162" s="207"/>
      <c r="H162" s="210">
        <v>71.099999999999994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3" customFormat="1" x14ac:dyDescent="0.3">
      <c r="B163" s="217"/>
      <c r="C163" s="218"/>
      <c r="D163" s="219" t="s">
        <v>169</v>
      </c>
      <c r="E163" s="220" t="s">
        <v>19</v>
      </c>
      <c r="F163" s="221" t="s">
        <v>182</v>
      </c>
      <c r="G163" s="218"/>
      <c r="H163" s="222">
        <v>71.099999999999994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" customFormat="1" ht="22.5" customHeight="1" x14ac:dyDescent="0.3">
      <c r="B164" s="35"/>
      <c r="C164" s="182" t="s">
        <v>262</v>
      </c>
      <c r="D164" s="182" t="s">
        <v>162</v>
      </c>
      <c r="E164" s="183" t="s">
        <v>382</v>
      </c>
      <c r="F164" s="184" t="s">
        <v>383</v>
      </c>
      <c r="G164" s="185" t="s">
        <v>189</v>
      </c>
      <c r="H164" s="186">
        <v>172.5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0.20499999999999999</v>
      </c>
      <c r="T164" s="192">
        <f>S164*H164</f>
        <v>35.362499999999997</v>
      </c>
      <c r="AR164" s="18" t="s">
        <v>167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167</v>
      </c>
      <c r="BM164" s="18" t="s">
        <v>1704</v>
      </c>
    </row>
    <row r="165" spans="2:65" s="11" customFormat="1" x14ac:dyDescent="0.3">
      <c r="B165" s="194"/>
      <c r="C165" s="195"/>
      <c r="D165" s="196" t="s">
        <v>169</v>
      </c>
      <c r="E165" s="197" t="s">
        <v>19</v>
      </c>
      <c r="F165" s="198" t="s">
        <v>380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x14ac:dyDescent="0.3">
      <c r="B166" s="206"/>
      <c r="C166" s="207"/>
      <c r="D166" s="196" t="s">
        <v>169</v>
      </c>
      <c r="E166" s="208" t="s">
        <v>19</v>
      </c>
      <c r="F166" s="209" t="s">
        <v>1705</v>
      </c>
      <c r="G166" s="207"/>
      <c r="H166" s="210">
        <v>112.05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2" customFormat="1" x14ac:dyDescent="0.3">
      <c r="B167" s="206"/>
      <c r="C167" s="207"/>
      <c r="D167" s="196" t="s">
        <v>169</v>
      </c>
      <c r="E167" s="208" t="s">
        <v>19</v>
      </c>
      <c r="F167" s="209" t="s">
        <v>1706</v>
      </c>
      <c r="G167" s="207"/>
      <c r="H167" s="210">
        <v>60.45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3" customFormat="1" x14ac:dyDescent="0.3">
      <c r="B168" s="217"/>
      <c r="C168" s="218"/>
      <c r="D168" s="219" t="s">
        <v>169</v>
      </c>
      <c r="E168" s="220" t="s">
        <v>19</v>
      </c>
      <c r="F168" s="221" t="s">
        <v>182</v>
      </c>
      <c r="G168" s="218"/>
      <c r="H168" s="222">
        <v>172.5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169</v>
      </c>
      <c r="AU168" s="228" t="s">
        <v>81</v>
      </c>
      <c r="AV168" s="13" t="s">
        <v>167</v>
      </c>
      <c r="AW168" s="13" t="s">
        <v>35</v>
      </c>
      <c r="AX168" s="13" t="s">
        <v>78</v>
      </c>
      <c r="AY168" s="228" t="s">
        <v>160</v>
      </c>
    </row>
    <row r="169" spans="2:65" s="1" customFormat="1" ht="22.5" customHeight="1" x14ac:dyDescent="0.3">
      <c r="B169" s="35"/>
      <c r="C169" s="182" t="s">
        <v>308</v>
      </c>
      <c r="D169" s="182" t="s">
        <v>162</v>
      </c>
      <c r="E169" s="183" t="s">
        <v>388</v>
      </c>
      <c r="F169" s="184" t="s">
        <v>389</v>
      </c>
      <c r="G169" s="185" t="s">
        <v>189</v>
      </c>
      <c r="H169" s="186">
        <v>60.45</v>
      </c>
      <c r="I169" s="187"/>
      <c r="J169" s="188">
        <f>ROUND(I169*H169,2)</f>
        <v>0</v>
      </c>
      <c r="K169" s="184" t="s">
        <v>19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0</v>
      </c>
      <c r="R169" s="191">
        <f>Q169*H169</f>
        <v>0</v>
      </c>
      <c r="S169" s="191">
        <v>0.11899999999999999</v>
      </c>
      <c r="T169" s="192">
        <f>S169*H169</f>
        <v>7.1935500000000001</v>
      </c>
      <c r="AR169" s="18" t="s">
        <v>167</v>
      </c>
      <c r="AT169" s="18" t="s">
        <v>162</v>
      </c>
      <c r="AU169" s="18" t="s">
        <v>81</v>
      </c>
      <c r="AY169" s="18" t="s">
        <v>160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167</v>
      </c>
      <c r="BM169" s="18" t="s">
        <v>1707</v>
      </c>
    </row>
    <row r="170" spans="2:65" s="11" customFormat="1" x14ac:dyDescent="0.3">
      <c r="B170" s="194"/>
      <c r="C170" s="195"/>
      <c r="D170" s="196" t="s">
        <v>169</v>
      </c>
      <c r="E170" s="197" t="s">
        <v>19</v>
      </c>
      <c r="F170" s="198" t="s">
        <v>391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169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160</v>
      </c>
    </row>
    <row r="171" spans="2:65" s="12" customFormat="1" x14ac:dyDescent="0.3">
      <c r="B171" s="206"/>
      <c r="C171" s="207"/>
      <c r="D171" s="196" t="s">
        <v>169</v>
      </c>
      <c r="E171" s="208" t="s">
        <v>19</v>
      </c>
      <c r="F171" s="209" t="s">
        <v>1706</v>
      </c>
      <c r="G171" s="207"/>
      <c r="H171" s="210">
        <v>60.45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60.45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312</v>
      </c>
      <c r="D173" s="182" t="s">
        <v>162</v>
      </c>
      <c r="E173" s="183" t="s">
        <v>1708</v>
      </c>
      <c r="F173" s="184" t="s">
        <v>1709</v>
      </c>
      <c r="G173" s="185" t="s">
        <v>189</v>
      </c>
      <c r="H173" s="186">
        <v>405.5</v>
      </c>
      <c r="I173" s="187"/>
      <c r="J173" s="188">
        <f>ROUND(I173*H173,2)</f>
        <v>0</v>
      </c>
      <c r="K173" s="184" t="s">
        <v>19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0.28999999999999998</v>
      </c>
      <c r="T173" s="192">
        <f>S173*H173</f>
        <v>117.595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1710</v>
      </c>
    </row>
    <row r="174" spans="2:65" s="12" customFormat="1" x14ac:dyDescent="0.3">
      <c r="B174" s="206"/>
      <c r="C174" s="207"/>
      <c r="D174" s="196" t="s">
        <v>169</v>
      </c>
      <c r="E174" s="208" t="s">
        <v>19</v>
      </c>
      <c r="F174" s="209" t="s">
        <v>1711</v>
      </c>
      <c r="G174" s="207"/>
      <c r="H174" s="210">
        <v>405.5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65" s="13" customFormat="1" x14ac:dyDescent="0.3">
      <c r="B175" s="217"/>
      <c r="C175" s="218"/>
      <c r="D175" s="219" t="s">
        <v>169</v>
      </c>
      <c r="E175" s="220" t="s">
        <v>19</v>
      </c>
      <c r="F175" s="221" t="s">
        <v>182</v>
      </c>
      <c r="G175" s="218"/>
      <c r="H175" s="222">
        <v>405.5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169</v>
      </c>
      <c r="AU175" s="228" t="s">
        <v>81</v>
      </c>
      <c r="AV175" s="13" t="s">
        <v>167</v>
      </c>
      <c r="AW175" s="13" t="s">
        <v>35</v>
      </c>
      <c r="AX175" s="13" t="s">
        <v>78</v>
      </c>
      <c r="AY175" s="228" t="s">
        <v>160</v>
      </c>
    </row>
    <row r="176" spans="2:65" s="1" customFormat="1" ht="22.5" customHeight="1" x14ac:dyDescent="0.3">
      <c r="B176" s="35"/>
      <c r="C176" s="182" t="s">
        <v>8</v>
      </c>
      <c r="D176" s="182" t="s">
        <v>162</v>
      </c>
      <c r="E176" s="183" t="s">
        <v>392</v>
      </c>
      <c r="F176" s="184" t="s">
        <v>393</v>
      </c>
      <c r="G176" s="185" t="s">
        <v>394</v>
      </c>
      <c r="H176" s="186">
        <v>680</v>
      </c>
      <c r="I176" s="187"/>
      <c r="J176" s="188">
        <f>ROUND(I176*H176,2)</f>
        <v>0</v>
      </c>
      <c r="K176" s="184" t="s">
        <v>166</v>
      </c>
      <c r="L176" s="55"/>
      <c r="M176" s="189" t="s">
        <v>19</v>
      </c>
      <c r="N176" s="190" t="s">
        <v>42</v>
      </c>
      <c r="O176" s="3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167</v>
      </c>
      <c r="AT176" s="18" t="s">
        <v>162</v>
      </c>
      <c r="AU176" s="18" t="s">
        <v>81</v>
      </c>
      <c r="AY176" s="18" t="s">
        <v>160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167</v>
      </c>
      <c r="BM176" s="18" t="s">
        <v>1712</v>
      </c>
    </row>
    <row r="177" spans="2:65" s="12" customFormat="1" x14ac:dyDescent="0.3">
      <c r="B177" s="206"/>
      <c r="C177" s="207"/>
      <c r="D177" s="196" t="s">
        <v>169</v>
      </c>
      <c r="E177" s="208" t="s">
        <v>19</v>
      </c>
      <c r="F177" s="209" t="s">
        <v>1713</v>
      </c>
      <c r="G177" s="207"/>
      <c r="H177" s="210">
        <v>680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680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319</v>
      </c>
      <c r="D179" s="182" t="s">
        <v>162</v>
      </c>
      <c r="E179" s="183" t="s">
        <v>397</v>
      </c>
      <c r="F179" s="184" t="s">
        <v>398</v>
      </c>
      <c r="G179" s="185" t="s">
        <v>399</v>
      </c>
      <c r="H179" s="186">
        <v>85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1714</v>
      </c>
    </row>
    <row r="180" spans="2:65" s="1" customFormat="1" ht="22.5" customHeight="1" x14ac:dyDescent="0.3">
      <c r="B180" s="35"/>
      <c r="C180" s="182" t="s">
        <v>429</v>
      </c>
      <c r="D180" s="182" t="s">
        <v>162</v>
      </c>
      <c r="E180" s="183" t="s">
        <v>1355</v>
      </c>
      <c r="F180" s="184" t="s">
        <v>1356</v>
      </c>
      <c r="G180" s="185" t="s">
        <v>189</v>
      </c>
      <c r="H180" s="186">
        <v>2.4</v>
      </c>
      <c r="I180" s="187"/>
      <c r="J180" s="188">
        <f>ROUND(I180*H180,2)</f>
        <v>0</v>
      </c>
      <c r="K180" s="184" t="s">
        <v>166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8.6767000000000007E-3</v>
      </c>
      <c r="R180" s="191">
        <f>Q180*H180</f>
        <v>2.0824080000000002E-2</v>
      </c>
      <c r="S180" s="191">
        <v>0</v>
      </c>
      <c r="T180" s="192">
        <f>S180*H180</f>
        <v>0</v>
      </c>
      <c r="AR180" s="18" t="s">
        <v>167</v>
      </c>
      <c r="AT180" s="18" t="s">
        <v>162</v>
      </c>
      <c r="AU180" s="18" t="s">
        <v>81</v>
      </c>
      <c r="AY180" s="18" t="s">
        <v>160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167</v>
      </c>
      <c r="BM180" s="18" t="s">
        <v>1715</v>
      </c>
    </row>
    <row r="181" spans="2:65" s="11" customFormat="1" x14ac:dyDescent="0.3">
      <c r="B181" s="194"/>
      <c r="C181" s="195"/>
      <c r="D181" s="196" t="s">
        <v>169</v>
      </c>
      <c r="E181" s="197" t="s">
        <v>19</v>
      </c>
      <c r="F181" s="198" t="s">
        <v>1716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65" s="12" customFormat="1" x14ac:dyDescent="0.3">
      <c r="B182" s="206"/>
      <c r="C182" s="207"/>
      <c r="D182" s="196" t="s">
        <v>169</v>
      </c>
      <c r="E182" s="208" t="s">
        <v>19</v>
      </c>
      <c r="F182" s="209" t="s">
        <v>1717</v>
      </c>
      <c r="G182" s="207"/>
      <c r="H182" s="210">
        <v>2.4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3" customFormat="1" x14ac:dyDescent="0.3">
      <c r="B183" s="217"/>
      <c r="C183" s="218"/>
      <c r="D183" s="219" t="s">
        <v>169</v>
      </c>
      <c r="E183" s="220" t="s">
        <v>19</v>
      </c>
      <c r="F183" s="221" t="s">
        <v>182</v>
      </c>
      <c r="G183" s="218"/>
      <c r="H183" s="222">
        <v>2.4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169</v>
      </c>
      <c r="AU183" s="228" t="s">
        <v>81</v>
      </c>
      <c r="AV183" s="13" t="s">
        <v>167</v>
      </c>
      <c r="AW183" s="13" t="s">
        <v>35</v>
      </c>
      <c r="AX183" s="13" t="s">
        <v>78</v>
      </c>
      <c r="AY183" s="228" t="s">
        <v>160</v>
      </c>
    </row>
    <row r="184" spans="2:65" s="1" customFormat="1" ht="22.5" customHeight="1" x14ac:dyDescent="0.3">
      <c r="B184" s="35"/>
      <c r="C184" s="182" t="s">
        <v>433</v>
      </c>
      <c r="D184" s="182" t="s">
        <v>162</v>
      </c>
      <c r="E184" s="183" t="s">
        <v>401</v>
      </c>
      <c r="F184" s="184" t="s">
        <v>402</v>
      </c>
      <c r="G184" s="185" t="s">
        <v>189</v>
      </c>
      <c r="H184" s="186">
        <v>1.6</v>
      </c>
      <c r="I184" s="187"/>
      <c r="J184" s="188">
        <f>ROUND(I184*H184,2)</f>
        <v>0</v>
      </c>
      <c r="K184" s="184" t="s">
        <v>166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1.26885E-2</v>
      </c>
      <c r="R184" s="191">
        <f>Q184*H184</f>
        <v>2.0301600000000003E-2</v>
      </c>
      <c r="S184" s="191">
        <v>0</v>
      </c>
      <c r="T184" s="192">
        <f>S184*H184</f>
        <v>0</v>
      </c>
      <c r="AR184" s="18" t="s">
        <v>167</v>
      </c>
      <c r="AT184" s="18" t="s">
        <v>162</v>
      </c>
      <c r="AU184" s="18" t="s">
        <v>81</v>
      </c>
      <c r="AY184" s="18" t="s">
        <v>160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167</v>
      </c>
      <c r="BM184" s="18" t="s">
        <v>1718</v>
      </c>
    </row>
    <row r="185" spans="2:65" s="12" customFormat="1" x14ac:dyDescent="0.3">
      <c r="B185" s="206"/>
      <c r="C185" s="207"/>
      <c r="D185" s="196" t="s">
        <v>169</v>
      </c>
      <c r="E185" s="208" t="s">
        <v>19</v>
      </c>
      <c r="F185" s="209" t="s">
        <v>1719</v>
      </c>
      <c r="G185" s="207"/>
      <c r="H185" s="210">
        <v>1.6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3" customFormat="1" x14ac:dyDescent="0.3">
      <c r="B186" s="217"/>
      <c r="C186" s="218"/>
      <c r="D186" s="219" t="s">
        <v>169</v>
      </c>
      <c r="E186" s="220" t="s">
        <v>19</v>
      </c>
      <c r="F186" s="221" t="s">
        <v>182</v>
      </c>
      <c r="G186" s="218"/>
      <c r="H186" s="222">
        <v>1.6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169</v>
      </c>
      <c r="AU186" s="228" t="s">
        <v>81</v>
      </c>
      <c r="AV186" s="13" t="s">
        <v>167</v>
      </c>
      <c r="AW186" s="13" t="s">
        <v>35</v>
      </c>
      <c r="AX186" s="13" t="s">
        <v>78</v>
      </c>
      <c r="AY186" s="228" t="s">
        <v>160</v>
      </c>
    </row>
    <row r="187" spans="2:65" s="1" customFormat="1" ht="22.5" customHeight="1" x14ac:dyDescent="0.3">
      <c r="B187" s="35"/>
      <c r="C187" s="182" t="s">
        <v>437</v>
      </c>
      <c r="D187" s="182" t="s">
        <v>162</v>
      </c>
      <c r="E187" s="183" t="s">
        <v>405</v>
      </c>
      <c r="F187" s="184" t="s">
        <v>406</v>
      </c>
      <c r="G187" s="185" t="s">
        <v>189</v>
      </c>
      <c r="H187" s="186">
        <v>0.8</v>
      </c>
      <c r="I187" s="187"/>
      <c r="J187" s="188">
        <f>ROUND(I187*H187,2)</f>
        <v>0</v>
      </c>
      <c r="K187" s="184" t="s">
        <v>166</v>
      </c>
      <c r="L187" s="55"/>
      <c r="M187" s="189" t="s">
        <v>19</v>
      </c>
      <c r="N187" s="190" t="s">
        <v>42</v>
      </c>
      <c r="O187" s="36"/>
      <c r="P187" s="191">
        <f>O187*H187</f>
        <v>0</v>
      </c>
      <c r="Q187" s="191">
        <v>3.6904300000000001E-2</v>
      </c>
      <c r="R187" s="191">
        <f>Q187*H187</f>
        <v>2.9523440000000001E-2</v>
      </c>
      <c r="S187" s="191">
        <v>0</v>
      </c>
      <c r="T187" s="192">
        <f>S187*H187</f>
        <v>0</v>
      </c>
      <c r="AR187" s="18" t="s">
        <v>167</v>
      </c>
      <c r="AT187" s="18" t="s">
        <v>162</v>
      </c>
      <c r="AU187" s="18" t="s">
        <v>81</v>
      </c>
      <c r="AY187" s="18" t="s">
        <v>160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78</v>
      </c>
      <c r="BK187" s="193">
        <f>ROUND(I187*H187,2)</f>
        <v>0</v>
      </c>
      <c r="BL187" s="18" t="s">
        <v>167</v>
      </c>
      <c r="BM187" s="18" t="s">
        <v>1720</v>
      </c>
    </row>
    <row r="188" spans="2:65" s="12" customFormat="1" x14ac:dyDescent="0.3">
      <c r="B188" s="206"/>
      <c r="C188" s="207"/>
      <c r="D188" s="196" t="s">
        <v>169</v>
      </c>
      <c r="E188" s="208" t="s">
        <v>19</v>
      </c>
      <c r="F188" s="209" t="s">
        <v>1721</v>
      </c>
      <c r="G188" s="207"/>
      <c r="H188" s="210">
        <v>0.8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3" customFormat="1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0.8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443</v>
      </c>
      <c r="D190" s="182" t="s">
        <v>162</v>
      </c>
      <c r="E190" s="183" t="s">
        <v>408</v>
      </c>
      <c r="F190" s="184" t="s">
        <v>409</v>
      </c>
      <c r="G190" s="185" t="s">
        <v>212</v>
      </c>
      <c r="H190" s="186">
        <v>78.8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1722</v>
      </c>
    </row>
    <row r="191" spans="2:65" s="12" customFormat="1" x14ac:dyDescent="0.3">
      <c r="B191" s="206"/>
      <c r="C191" s="207"/>
      <c r="D191" s="196" t="s">
        <v>169</v>
      </c>
      <c r="E191" s="208" t="s">
        <v>19</v>
      </c>
      <c r="F191" s="209" t="s">
        <v>1723</v>
      </c>
      <c r="G191" s="207"/>
      <c r="H191" s="210">
        <v>10.15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2" customFormat="1" x14ac:dyDescent="0.3">
      <c r="B192" s="206"/>
      <c r="C192" s="207"/>
      <c r="D192" s="196" t="s">
        <v>169</v>
      </c>
      <c r="E192" s="208" t="s">
        <v>19</v>
      </c>
      <c r="F192" s="209" t="s">
        <v>1724</v>
      </c>
      <c r="G192" s="207"/>
      <c r="H192" s="210">
        <v>68.650000000000006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3" customFormat="1" x14ac:dyDescent="0.3">
      <c r="B193" s="217"/>
      <c r="C193" s="218"/>
      <c r="D193" s="219" t="s">
        <v>169</v>
      </c>
      <c r="E193" s="220" t="s">
        <v>19</v>
      </c>
      <c r="F193" s="221" t="s">
        <v>182</v>
      </c>
      <c r="G193" s="218"/>
      <c r="H193" s="222">
        <v>78.8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169</v>
      </c>
      <c r="AU193" s="228" t="s">
        <v>81</v>
      </c>
      <c r="AV193" s="13" t="s">
        <v>167</v>
      </c>
      <c r="AW193" s="13" t="s">
        <v>35</v>
      </c>
      <c r="AX193" s="13" t="s">
        <v>78</v>
      </c>
      <c r="AY193" s="228" t="s">
        <v>160</v>
      </c>
    </row>
    <row r="194" spans="2:65" s="1" customFormat="1" ht="22.5" customHeight="1" x14ac:dyDescent="0.3">
      <c r="B194" s="35"/>
      <c r="C194" s="182" t="s">
        <v>7</v>
      </c>
      <c r="D194" s="182" t="s">
        <v>162</v>
      </c>
      <c r="E194" s="183" t="s">
        <v>1725</v>
      </c>
      <c r="F194" s="184" t="s">
        <v>1726</v>
      </c>
      <c r="G194" s="185" t="s">
        <v>212</v>
      </c>
      <c r="H194" s="186">
        <v>1826.0650000000001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1727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1728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1729</v>
      </c>
      <c r="G196" s="207"/>
      <c r="H196" s="210">
        <v>9.4079999999999995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9.4079999999999995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1" customFormat="1" x14ac:dyDescent="0.3">
      <c r="B198" s="194"/>
      <c r="C198" s="195"/>
      <c r="D198" s="196" t="s">
        <v>169</v>
      </c>
      <c r="E198" s="197" t="s">
        <v>19</v>
      </c>
      <c r="F198" s="198" t="s">
        <v>1730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x14ac:dyDescent="0.3">
      <c r="B199" s="206"/>
      <c r="C199" s="207"/>
      <c r="D199" s="196" t="s">
        <v>169</v>
      </c>
      <c r="E199" s="208" t="s">
        <v>19</v>
      </c>
      <c r="F199" s="209" t="s">
        <v>1731</v>
      </c>
      <c r="G199" s="207"/>
      <c r="H199" s="210">
        <v>1.855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1.855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1" customFormat="1" x14ac:dyDescent="0.3">
      <c r="B201" s="194"/>
      <c r="C201" s="195"/>
      <c r="D201" s="196" t="s">
        <v>169</v>
      </c>
      <c r="E201" s="197" t="s">
        <v>19</v>
      </c>
      <c r="F201" s="198" t="s">
        <v>1732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65" s="12" customFormat="1" x14ac:dyDescent="0.3">
      <c r="B202" s="206"/>
      <c r="C202" s="207"/>
      <c r="D202" s="196" t="s">
        <v>169</v>
      </c>
      <c r="E202" s="208" t="s">
        <v>19</v>
      </c>
      <c r="F202" s="209" t="s">
        <v>1733</v>
      </c>
      <c r="G202" s="207"/>
      <c r="H202" s="210">
        <v>7.9950000000000001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4" customFormat="1" x14ac:dyDescent="0.3">
      <c r="B203" s="229"/>
      <c r="C203" s="230"/>
      <c r="D203" s="196" t="s">
        <v>169</v>
      </c>
      <c r="E203" s="231" t="s">
        <v>19</v>
      </c>
      <c r="F203" s="232" t="s">
        <v>234</v>
      </c>
      <c r="G203" s="230"/>
      <c r="H203" s="233">
        <v>7.9950000000000001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169</v>
      </c>
      <c r="AU203" s="239" t="s">
        <v>81</v>
      </c>
      <c r="AV203" s="14" t="s">
        <v>186</v>
      </c>
      <c r="AW203" s="14" t="s">
        <v>35</v>
      </c>
      <c r="AX203" s="14" t="s">
        <v>71</v>
      </c>
      <c r="AY203" s="239" t="s">
        <v>160</v>
      </c>
    </row>
    <row r="204" spans="2:65" s="11" customFormat="1" x14ac:dyDescent="0.3">
      <c r="B204" s="194"/>
      <c r="C204" s="195"/>
      <c r="D204" s="196" t="s">
        <v>169</v>
      </c>
      <c r="E204" s="197" t="s">
        <v>19</v>
      </c>
      <c r="F204" s="198" t="s">
        <v>352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1734</v>
      </c>
      <c r="G205" s="207"/>
      <c r="H205" s="210">
        <v>295.17599999999999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4" customFormat="1" x14ac:dyDescent="0.3">
      <c r="B206" s="229"/>
      <c r="C206" s="230"/>
      <c r="D206" s="196" t="s">
        <v>169</v>
      </c>
      <c r="E206" s="231" t="s">
        <v>19</v>
      </c>
      <c r="F206" s="232" t="s">
        <v>234</v>
      </c>
      <c r="G206" s="230"/>
      <c r="H206" s="233">
        <v>295.17599999999999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169</v>
      </c>
      <c r="AU206" s="239" t="s">
        <v>81</v>
      </c>
      <c r="AV206" s="14" t="s">
        <v>186</v>
      </c>
      <c r="AW206" s="14" t="s">
        <v>35</v>
      </c>
      <c r="AX206" s="14" t="s">
        <v>71</v>
      </c>
      <c r="AY206" s="239" t="s">
        <v>160</v>
      </c>
    </row>
    <row r="207" spans="2:65" s="11" customFormat="1" x14ac:dyDescent="0.3">
      <c r="B207" s="194"/>
      <c r="C207" s="195"/>
      <c r="D207" s="196" t="s">
        <v>169</v>
      </c>
      <c r="E207" s="197" t="s">
        <v>19</v>
      </c>
      <c r="F207" s="198" t="s">
        <v>420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1735</v>
      </c>
      <c r="G208" s="207"/>
      <c r="H208" s="210">
        <v>155.80000000000001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155.80000000000001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1" customFormat="1" x14ac:dyDescent="0.3">
      <c r="B210" s="194"/>
      <c r="C210" s="195"/>
      <c r="D210" s="196" t="s">
        <v>169</v>
      </c>
      <c r="E210" s="197" t="s">
        <v>19</v>
      </c>
      <c r="F210" s="198" t="s">
        <v>1333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169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160</v>
      </c>
    </row>
    <row r="211" spans="2:65" s="12" customFormat="1" x14ac:dyDescent="0.3">
      <c r="B211" s="206"/>
      <c r="C211" s="207"/>
      <c r="D211" s="196" t="s">
        <v>169</v>
      </c>
      <c r="E211" s="208" t="s">
        <v>19</v>
      </c>
      <c r="F211" s="209" t="s">
        <v>1736</v>
      </c>
      <c r="G211" s="207"/>
      <c r="H211" s="210">
        <v>-1.0629999999999999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4" customFormat="1" x14ac:dyDescent="0.3">
      <c r="B212" s="229"/>
      <c r="C212" s="230"/>
      <c r="D212" s="196" t="s">
        <v>169</v>
      </c>
      <c r="E212" s="231" t="s">
        <v>19</v>
      </c>
      <c r="F212" s="232" t="s">
        <v>234</v>
      </c>
      <c r="G212" s="230"/>
      <c r="H212" s="233">
        <v>-1.0629999999999999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169</v>
      </c>
      <c r="AU212" s="239" t="s">
        <v>81</v>
      </c>
      <c r="AV212" s="14" t="s">
        <v>186</v>
      </c>
      <c r="AW212" s="14" t="s">
        <v>35</v>
      </c>
      <c r="AX212" s="14" t="s">
        <v>71</v>
      </c>
      <c r="AY212" s="239" t="s">
        <v>160</v>
      </c>
    </row>
    <row r="213" spans="2:65" s="11" customFormat="1" x14ac:dyDescent="0.3">
      <c r="B213" s="194"/>
      <c r="C213" s="195"/>
      <c r="D213" s="196" t="s">
        <v>169</v>
      </c>
      <c r="E213" s="197" t="s">
        <v>19</v>
      </c>
      <c r="F213" s="198" t="s">
        <v>1333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x14ac:dyDescent="0.3">
      <c r="B214" s="206"/>
      <c r="C214" s="207"/>
      <c r="D214" s="196" t="s">
        <v>169</v>
      </c>
      <c r="E214" s="208" t="s">
        <v>19</v>
      </c>
      <c r="F214" s="209" t="s">
        <v>1737</v>
      </c>
      <c r="G214" s="207"/>
      <c r="H214" s="210">
        <v>18.667999999999999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4" customFormat="1" x14ac:dyDescent="0.3">
      <c r="B215" s="229"/>
      <c r="C215" s="230"/>
      <c r="D215" s="196" t="s">
        <v>169</v>
      </c>
      <c r="E215" s="231" t="s">
        <v>19</v>
      </c>
      <c r="F215" s="232" t="s">
        <v>234</v>
      </c>
      <c r="G215" s="230"/>
      <c r="H215" s="233">
        <v>18.667999999999999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169</v>
      </c>
      <c r="AU215" s="239" t="s">
        <v>81</v>
      </c>
      <c r="AV215" s="14" t="s">
        <v>186</v>
      </c>
      <c r="AW215" s="14" t="s">
        <v>35</v>
      </c>
      <c r="AX215" s="14" t="s">
        <v>71</v>
      </c>
      <c r="AY215" s="239" t="s">
        <v>160</v>
      </c>
    </row>
    <row r="216" spans="2:65" s="11" customFormat="1" x14ac:dyDescent="0.3">
      <c r="B216" s="194"/>
      <c r="C216" s="195"/>
      <c r="D216" s="196" t="s">
        <v>169</v>
      </c>
      <c r="E216" s="197" t="s">
        <v>19</v>
      </c>
      <c r="F216" s="198" t="s">
        <v>425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x14ac:dyDescent="0.3">
      <c r="B217" s="206"/>
      <c r="C217" s="207"/>
      <c r="D217" s="196" t="s">
        <v>169</v>
      </c>
      <c r="E217" s="208" t="s">
        <v>19</v>
      </c>
      <c r="F217" s="209" t="s">
        <v>1738</v>
      </c>
      <c r="G217" s="207"/>
      <c r="H217" s="210">
        <v>3.1429999999999998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4" customFormat="1" x14ac:dyDescent="0.3">
      <c r="B218" s="229"/>
      <c r="C218" s="230"/>
      <c r="D218" s="196" t="s">
        <v>169</v>
      </c>
      <c r="E218" s="231" t="s">
        <v>19</v>
      </c>
      <c r="F218" s="232" t="s">
        <v>234</v>
      </c>
      <c r="G218" s="230"/>
      <c r="H218" s="233">
        <v>3.1429999999999998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169</v>
      </c>
      <c r="AU218" s="239" t="s">
        <v>81</v>
      </c>
      <c r="AV218" s="14" t="s">
        <v>186</v>
      </c>
      <c r="AW218" s="14" t="s">
        <v>35</v>
      </c>
      <c r="AX218" s="14" t="s">
        <v>71</v>
      </c>
      <c r="AY218" s="239" t="s">
        <v>160</v>
      </c>
    </row>
    <row r="219" spans="2:65" s="11" customFormat="1" x14ac:dyDescent="0.3">
      <c r="B219" s="194"/>
      <c r="C219" s="195"/>
      <c r="D219" s="196" t="s">
        <v>169</v>
      </c>
      <c r="E219" s="197" t="s">
        <v>19</v>
      </c>
      <c r="F219" s="198" t="s">
        <v>427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65" s="12" customFormat="1" x14ac:dyDescent="0.3">
      <c r="B220" s="206"/>
      <c r="C220" s="207"/>
      <c r="D220" s="196" t="s">
        <v>169</v>
      </c>
      <c r="E220" s="208" t="s">
        <v>19</v>
      </c>
      <c r="F220" s="209" t="s">
        <v>1739</v>
      </c>
      <c r="G220" s="207"/>
      <c r="H220" s="210">
        <v>1335.0830000000001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4" customFormat="1" x14ac:dyDescent="0.3">
      <c r="B221" s="229"/>
      <c r="C221" s="230"/>
      <c r="D221" s="196" t="s">
        <v>169</v>
      </c>
      <c r="E221" s="231" t="s">
        <v>19</v>
      </c>
      <c r="F221" s="232" t="s">
        <v>234</v>
      </c>
      <c r="G221" s="230"/>
      <c r="H221" s="233">
        <v>1335.0830000000001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169</v>
      </c>
      <c r="AU221" s="239" t="s">
        <v>81</v>
      </c>
      <c r="AV221" s="14" t="s">
        <v>186</v>
      </c>
      <c r="AW221" s="14" t="s">
        <v>35</v>
      </c>
      <c r="AX221" s="14" t="s">
        <v>71</v>
      </c>
      <c r="AY221" s="239" t="s">
        <v>160</v>
      </c>
    </row>
    <row r="222" spans="2:65" s="13" customFormat="1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1826.0650000000001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456</v>
      </c>
      <c r="D223" s="182" t="s">
        <v>162</v>
      </c>
      <c r="E223" s="183" t="s">
        <v>1740</v>
      </c>
      <c r="F223" s="184" t="s">
        <v>1741</v>
      </c>
      <c r="G223" s="185" t="s">
        <v>212</v>
      </c>
      <c r="H223" s="186">
        <v>182.60599999999999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1742</v>
      </c>
    </row>
    <row r="224" spans="2:65" s="1" customFormat="1" ht="22.5" customHeight="1" x14ac:dyDescent="0.3">
      <c r="B224" s="35"/>
      <c r="C224" s="182" t="s">
        <v>460</v>
      </c>
      <c r="D224" s="182" t="s">
        <v>162</v>
      </c>
      <c r="E224" s="183" t="s">
        <v>434</v>
      </c>
      <c r="F224" s="184" t="s">
        <v>409</v>
      </c>
      <c r="G224" s="185" t="s">
        <v>212</v>
      </c>
      <c r="H224" s="186">
        <v>7.2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1743</v>
      </c>
    </row>
    <row r="225" spans="2:65" s="12" customFormat="1" x14ac:dyDescent="0.3">
      <c r="B225" s="206"/>
      <c r="C225" s="207"/>
      <c r="D225" s="196" t="s">
        <v>169</v>
      </c>
      <c r="E225" s="208" t="s">
        <v>19</v>
      </c>
      <c r="F225" s="209" t="s">
        <v>1371</v>
      </c>
      <c r="G225" s="207"/>
      <c r="H225" s="210">
        <v>7.2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7.2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22.5" customHeight="1" x14ac:dyDescent="0.3">
      <c r="B227" s="35"/>
      <c r="C227" s="182" t="s">
        <v>468</v>
      </c>
      <c r="D227" s="182" t="s">
        <v>162</v>
      </c>
      <c r="E227" s="183" t="s">
        <v>1744</v>
      </c>
      <c r="F227" s="184" t="s">
        <v>1745</v>
      </c>
      <c r="G227" s="185" t="s">
        <v>212</v>
      </c>
      <c r="H227" s="186">
        <v>130.68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1746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1747</v>
      </c>
      <c r="G228" s="207"/>
      <c r="H228" s="210">
        <v>130.68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130.68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472</v>
      </c>
      <c r="D230" s="182" t="s">
        <v>162</v>
      </c>
      <c r="E230" s="183" t="s">
        <v>1748</v>
      </c>
      <c r="F230" s="184" t="s">
        <v>1749</v>
      </c>
      <c r="G230" s="185" t="s">
        <v>212</v>
      </c>
      <c r="H230" s="186">
        <v>13.068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1750</v>
      </c>
    </row>
    <row r="231" spans="2:65" s="1" customFormat="1" ht="22.5" customHeight="1" x14ac:dyDescent="0.3">
      <c r="B231" s="35"/>
      <c r="C231" s="182" t="s">
        <v>480</v>
      </c>
      <c r="D231" s="182" t="s">
        <v>162</v>
      </c>
      <c r="E231" s="183" t="s">
        <v>1751</v>
      </c>
      <c r="F231" s="184" t="s">
        <v>1752</v>
      </c>
      <c r="G231" s="185" t="s">
        <v>212</v>
      </c>
      <c r="H231" s="186">
        <v>100.57899999999999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167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167</v>
      </c>
      <c r="BM231" s="18" t="s">
        <v>1753</v>
      </c>
    </row>
    <row r="232" spans="2:65" s="11" customFormat="1" x14ac:dyDescent="0.3">
      <c r="B232" s="194"/>
      <c r="C232" s="195"/>
      <c r="D232" s="196" t="s">
        <v>169</v>
      </c>
      <c r="E232" s="197" t="s">
        <v>19</v>
      </c>
      <c r="F232" s="198" t="s">
        <v>1754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1755</v>
      </c>
      <c r="G233" s="207"/>
      <c r="H233" s="210">
        <v>3.4809999999999999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2" customFormat="1" x14ac:dyDescent="0.3">
      <c r="B234" s="206"/>
      <c r="C234" s="207"/>
      <c r="D234" s="196" t="s">
        <v>169</v>
      </c>
      <c r="E234" s="208" t="s">
        <v>19</v>
      </c>
      <c r="F234" s="209" t="s">
        <v>1756</v>
      </c>
      <c r="G234" s="207"/>
      <c r="H234" s="210">
        <v>1.8680000000000001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2" customFormat="1" x14ac:dyDescent="0.3">
      <c r="B235" s="206"/>
      <c r="C235" s="207"/>
      <c r="D235" s="196" t="s">
        <v>169</v>
      </c>
      <c r="E235" s="208" t="s">
        <v>19</v>
      </c>
      <c r="F235" s="209" t="s">
        <v>1757</v>
      </c>
      <c r="G235" s="207"/>
      <c r="H235" s="210">
        <v>2.4239999999999999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x14ac:dyDescent="0.3">
      <c r="B236" s="206"/>
      <c r="C236" s="207"/>
      <c r="D236" s="196" t="s">
        <v>169</v>
      </c>
      <c r="E236" s="208" t="s">
        <v>19</v>
      </c>
      <c r="F236" s="209" t="s">
        <v>1758</v>
      </c>
      <c r="G236" s="207"/>
      <c r="H236" s="210">
        <v>2.5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1759</v>
      </c>
      <c r="G237" s="207"/>
      <c r="H237" s="210">
        <v>2.4620000000000002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1760</v>
      </c>
      <c r="G238" s="207"/>
      <c r="H238" s="210">
        <v>7.0720000000000001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1761</v>
      </c>
      <c r="G239" s="207"/>
      <c r="H239" s="210">
        <v>6.0830000000000002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2" customFormat="1" x14ac:dyDescent="0.3">
      <c r="B240" s="206"/>
      <c r="C240" s="207"/>
      <c r="D240" s="196" t="s">
        <v>169</v>
      </c>
      <c r="E240" s="208" t="s">
        <v>19</v>
      </c>
      <c r="F240" s="209" t="s">
        <v>1762</v>
      </c>
      <c r="G240" s="207"/>
      <c r="H240" s="210">
        <v>2.4449999999999998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51" s="12" customFormat="1" x14ac:dyDescent="0.3">
      <c r="B241" s="206"/>
      <c r="C241" s="207"/>
      <c r="D241" s="196" t="s">
        <v>169</v>
      </c>
      <c r="E241" s="208" t="s">
        <v>19</v>
      </c>
      <c r="F241" s="209" t="s">
        <v>1763</v>
      </c>
      <c r="G241" s="207"/>
      <c r="H241" s="210">
        <v>5.1820000000000004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2" customFormat="1" x14ac:dyDescent="0.3">
      <c r="B242" s="206"/>
      <c r="C242" s="207"/>
      <c r="D242" s="196" t="s">
        <v>169</v>
      </c>
      <c r="E242" s="208" t="s">
        <v>19</v>
      </c>
      <c r="F242" s="209" t="s">
        <v>1764</v>
      </c>
      <c r="G242" s="207"/>
      <c r="H242" s="210">
        <v>1.774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51" s="12" customFormat="1" x14ac:dyDescent="0.3">
      <c r="B243" s="206"/>
      <c r="C243" s="207"/>
      <c r="D243" s="196" t="s">
        <v>169</v>
      </c>
      <c r="E243" s="208" t="s">
        <v>19</v>
      </c>
      <c r="F243" s="209" t="s">
        <v>1765</v>
      </c>
      <c r="G243" s="207"/>
      <c r="H243" s="210">
        <v>2.9830000000000001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2" customFormat="1" x14ac:dyDescent="0.3">
      <c r="B244" s="206"/>
      <c r="C244" s="207"/>
      <c r="D244" s="196" t="s">
        <v>169</v>
      </c>
      <c r="E244" s="208" t="s">
        <v>19</v>
      </c>
      <c r="F244" s="209" t="s">
        <v>1766</v>
      </c>
      <c r="G244" s="207"/>
      <c r="H244" s="210">
        <v>2.9769999999999999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2" customFormat="1" x14ac:dyDescent="0.3">
      <c r="B245" s="206"/>
      <c r="C245" s="207"/>
      <c r="D245" s="196" t="s">
        <v>169</v>
      </c>
      <c r="E245" s="208" t="s">
        <v>19</v>
      </c>
      <c r="F245" s="209" t="s">
        <v>1767</v>
      </c>
      <c r="G245" s="207"/>
      <c r="H245" s="210">
        <v>6.2119999999999997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51" s="12" customFormat="1" x14ac:dyDescent="0.3">
      <c r="B246" s="206"/>
      <c r="C246" s="207"/>
      <c r="D246" s="196" t="s">
        <v>169</v>
      </c>
      <c r="E246" s="208" t="s">
        <v>19</v>
      </c>
      <c r="F246" s="209" t="s">
        <v>1768</v>
      </c>
      <c r="G246" s="207"/>
      <c r="H246" s="210">
        <v>6.8410000000000002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x14ac:dyDescent="0.3">
      <c r="B247" s="206"/>
      <c r="C247" s="207"/>
      <c r="D247" s="196" t="s">
        <v>169</v>
      </c>
      <c r="E247" s="208" t="s">
        <v>19</v>
      </c>
      <c r="F247" s="209" t="s">
        <v>1769</v>
      </c>
      <c r="G247" s="207"/>
      <c r="H247" s="210">
        <v>7.3330000000000002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2" customFormat="1" x14ac:dyDescent="0.3">
      <c r="B248" s="206"/>
      <c r="C248" s="207"/>
      <c r="D248" s="196" t="s">
        <v>169</v>
      </c>
      <c r="E248" s="208" t="s">
        <v>19</v>
      </c>
      <c r="F248" s="209" t="s">
        <v>1770</v>
      </c>
      <c r="G248" s="207"/>
      <c r="H248" s="210">
        <v>4.84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51" s="12" customFormat="1" x14ac:dyDescent="0.3">
      <c r="B249" s="206"/>
      <c r="C249" s="207"/>
      <c r="D249" s="196" t="s">
        <v>169</v>
      </c>
      <c r="E249" s="208" t="s">
        <v>19</v>
      </c>
      <c r="F249" s="209" t="s">
        <v>1771</v>
      </c>
      <c r="G249" s="207"/>
      <c r="H249" s="210">
        <v>2.0139999999999998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1" customFormat="1" x14ac:dyDescent="0.3">
      <c r="B250" s="194"/>
      <c r="C250" s="195"/>
      <c r="D250" s="196" t="s">
        <v>169</v>
      </c>
      <c r="E250" s="197" t="s">
        <v>19</v>
      </c>
      <c r="F250" s="198" t="s">
        <v>1772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169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160</v>
      </c>
    </row>
    <row r="251" spans="2:51" s="12" customFormat="1" x14ac:dyDescent="0.3">
      <c r="B251" s="206"/>
      <c r="C251" s="207"/>
      <c r="D251" s="196" t="s">
        <v>169</v>
      </c>
      <c r="E251" s="208" t="s">
        <v>19</v>
      </c>
      <c r="F251" s="209" t="s">
        <v>1773</v>
      </c>
      <c r="G251" s="207"/>
      <c r="H251" s="210">
        <v>4.6900000000000004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2" customFormat="1" x14ac:dyDescent="0.3">
      <c r="B252" s="206"/>
      <c r="C252" s="207"/>
      <c r="D252" s="196" t="s">
        <v>169</v>
      </c>
      <c r="E252" s="208" t="s">
        <v>19</v>
      </c>
      <c r="F252" s="209" t="s">
        <v>1774</v>
      </c>
      <c r="G252" s="207"/>
      <c r="H252" s="210">
        <v>6.2539999999999996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51" s="12" customFormat="1" x14ac:dyDescent="0.3">
      <c r="B253" s="206"/>
      <c r="C253" s="207"/>
      <c r="D253" s="196" t="s">
        <v>169</v>
      </c>
      <c r="E253" s="208" t="s">
        <v>19</v>
      </c>
      <c r="F253" s="209" t="s">
        <v>1775</v>
      </c>
      <c r="G253" s="207"/>
      <c r="H253" s="210">
        <v>4.944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51" s="11" customFormat="1" x14ac:dyDescent="0.3">
      <c r="B254" s="194"/>
      <c r="C254" s="195"/>
      <c r="D254" s="196" t="s">
        <v>169</v>
      </c>
      <c r="E254" s="197" t="s">
        <v>19</v>
      </c>
      <c r="F254" s="198" t="s">
        <v>1776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x14ac:dyDescent="0.3">
      <c r="B255" s="206"/>
      <c r="C255" s="207"/>
      <c r="D255" s="196" t="s">
        <v>169</v>
      </c>
      <c r="E255" s="208" t="s">
        <v>19</v>
      </c>
      <c r="F255" s="209" t="s">
        <v>1777</v>
      </c>
      <c r="G255" s="207"/>
      <c r="H255" s="210">
        <v>8.6999999999999993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x14ac:dyDescent="0.3">
      <c r="B256" s="206"/>
      <c r="C256" s="207"/>
      <c r="D256" s="196" t="s">
        <v>169</v>
      </c>
      <c r="E256" s="208" t="s">
        <v>19</v>
      </c>
      <c r="F256" s="209" t="s">
        <v>1778</v>
      </c>
      <c r="G256" s="207"/>
      <c r="H256" s="210">
        <v>7.5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100.57899999999999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489</v>
      </c>
      <c r="D258" s="182" t="s">
        <v>162</v>
      </c>
      <c r="E258" s="183" t="s">
        <v>1779</v>
      </c>
      <c r="F258" s="184" t="s">
        <v>1780</v>
      </c>
      <c r="G258" s="185" t="s">
        <v>212</v>
      </c>
      <c r="H258" s="186">
        <v>10.058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1781</v>
      </c>
    </row>
    <row r="259" spans="2:65" s="1" customFormat="1" ht="22.5" customHeight="1" x14ac:dyDescent="0.3">
      <c r="B259" s="35"/>
      <c r="C259" s="182" t="s">
        <v>493</v>
      </c>
      <c r="D259" s="182" t="s">
        <v>162</v>
      </c>
      <c r="E259" s="183" t="s">
        <v>1782</v>
      </c>
      <c r="F259" s="184" t="s">
        <v>1783</v>
      </c>
      <c r="G259" s="185" t="s">
        <v>212</v>
      </c>
      <c r="H259" s="186">
        <v>1.56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1784</v>
      </c>
    </row>
    <row r="260" spans="2:65" s="11" customFormat="1" x14ac:dyDescent="0.3">
      <c r="B260" s="194"/>
      <c r="C260" s="195"/>
      <c r="D260" s="196" t="s">
        <v>169</v>
      </c>
      <c r="E260" s="197" t="s">
        <v>19</v>
      </c>
      <c r="F260" s="198" t="s">
        <v>464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x14ac:dyDescent="0.3">
      <c r="B261" s="206"/>
      <c r="C261" s="207"/>
      <c r="D261" s="196" t="s">
        <v>169</v>
      </c>
      <c r="E261" s="208" t="s">
        <v>19</v>
      </c>
      <c r="F261" s="209" t="s">
        <v>1785</v>
      </c>
      <c r="G261" s="207"/>
      <c r="H261" s="210">
        <v>0.66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x14ac:dyDescent="0.3">
      <c r="B262" s="194"/>
      <c r="C262" s="195"/>
      <c r="D262" s="196" t="s">
        <v>169</v>
      </c>
      <c r="E262" s="197" t="s">
        <v>19</v>
      </c>
      <c r="F262" s="198" t="s">
        <v>466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x14ac:dyDescent="0.3">
      <c r="B263" s="206"/>
      <c r="C263" s="207"/>
      <c r="D263" s="196" t="s">
        <v>169</v>
      </c>
      <c r="E263" s="208" t="s">
        <v>19</v>
      </c>
      <c r="F263" s="209" t="s">
        <v>1786</v>
      </c>
      <c r="G263" s="207"/>
      <c r="H263" s="210">
        <v>0.9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3" customFormat="1" x14ac:dyDescent="0.3">
      <c r="B264" s="217"/>
      <c r="C264" s="218"/>
      <c r="D264" s="219" t="s">
        <v>169</v>
      </c>
      <c r="E264" s="220" t="s">
        <v>19</v>
      </c>
      <c r="F264" s="221" t="s">
        <v>182</v>
      </c>
      <c r="G264" s="218"/>
      <c r="H264" s="222">
        <v>1.56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169</v>
      </c>
      <c r="AU264" s="228" t="s">
        <v>81</v>
      </c>
      <c r="AV264" s="13" t="s">
        <v>167</v>
      </c>
      <c r="AW264" s="13" t="s">
        <v>35</v>
      </c>
      <c r="AX264" s="13" t="s">
        <v>78</v>
      </c>
      <c r="AY264" s="228" t="s">
        <v>160</v>
      </c>
    </row>
    <row r="265" spans="2:65" s="1" customFormat="1" ht="22.5" customHeight="1" x14ac:dyDescent="0.3">
      <c r="B265" s="35"/>
      <c r="C265" s="182" t="s">
        <v>497</v>
      </c>
      <c r="D265" s="182" t="s">
        <v>162</v>
      </c>
      <c r="E265" s="183" t="s">
        <v>1787</v>
      </c>
      <c r="F265" s="184" t="s">
        <v>1788</v>
      </c>
      <c r="G265" s="185" t="s">
        <v>212</v>
      </c>
      <c r="H265" s="186">
        <v>0.156</v>
      </c>
      <c r="I265" s="187"/>
      <c r="J265" s="188">
        <f>ROUND(I265*H265,2)</f>
        <v>0</v>
      </c>
      <c r="K265" s="184" t="s">
        <v>166</v>
      </c>
      <c r="L265" s="55"/>
      <c r="M265" s="189" t="s">
        <v>19</v>
      </c>
      <c r="N265" s="190" t="s">
        <v>42</v>
      </c>
      <c r="O265" s="3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18" t="s">
        <v>167</v>
      </c>
      <c r="AT265" s="18" t="s">
        <v>162</v>
      </c>
      <c r="AU265" s="18" t="s">
        <v>81</v>
      </c>
      <c r="AY265" s="18" t="s">
        <v>160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78</v>
      </c>
      <c r="BK265" s="193">
        <f>ROUND(I265*H265,2)</f>
        <v>0</v>
      </c>
      <c r="BL265" s="18" t="s">
        <v>167</v>
      </c>
      <c r="BM265" s="18" t="s">
        <v>1789</v>
      </c>
    </row>
    <row r="266" spans="2:65" s="1" customFormat="1" ht="22.5" customHeight="1" x14ac:dyDescent="0.3">
      <c r="B266" s="35"/>
      <c r="C266" s="182" t="s">
        <v>501</v>
      </c>
      <c r="D266" s="182" t="s">
        <v>162</v>
      </c>
      <c r="E266" s="183" t="s">
        <v>473</v>
      </c>
      <c r="F266" s="184" t="s">
        <v>474</v>
      </c>
      <c r="G266" s="185" t="s">
        <v>248</v>
      </c>
      <c r="H266" s="186">
        <v>243.61</v>
      </c>
      <c r="I266" s="187"/>
      <c r="J266" s="188">
        <f>ROUND(I266*H266,2)</f>
        <v>0</v>
      </c>
      <c r="K266" s="184" t="s">
        <v>166</v>
      </c>
      <c r="L266" s="55"/>
      <c r="M266" s="189" t="s">
        <v>19</v>
      </c>
      <c r="N266" s="190" t="s">
        <v>42</v>
      </c>
      <c r="O266" s="36"/>
      <c r="P266" s="191">
        <f>O266*H266</f>
        <v>0</v>
      </c>
      <c r="Q266" s="191">
        <v>8.3850999999999999E-4</v>
      </c>
      <c r="R266" s="191">
        <f>Q266*H266</f>
        <v>0.20426942110000001</v>
      </c>
      <c r="S266" s="191">
        <v>0</v>
      </c>
      <c r="T266" s="192">
        <f>S266*H266</f>
        <v>0</v>
      </c>
      <c r="AR266" s="18" t="s">
        <v>167</v>
      </c>
      <c r="AT266" s="18" t="s">
        <v>162</v>
      </c>
      <c r="AU266" s="18" t="s">
        <v>81</v>
      </c>
      <c r="AY266" s="18" t="s">
        <v>160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78</v>
      </c>
      <c r="BK266" s="193">
        <f>ROUND(I266*H266,2)</f>
        <v>0</v>
      </c>
      <c r="BL266" s="18" t="s">
        <v>167</v>
      </c>
      <c r="BM266" s="18" t="s">
        <v>1790</v>
      </c>
    </row>
    <row r="267" spans="2:65" s="11" customFormat="1" x14ac:dyDescent="0.3">
      <c r="B267" s="194"/>
      <c r="C267" s="195"/>
      <c r="D267" s="196" t="s">
        <v>169</v>
      </c>
      <c r="E267" s="197" t="s">
        <v>19</v>
      </c>
      <c r="F267" s="198" t="s">
        <v>1754</v>
      </c>
      <c r="G267" s="195"/>
      <c r="H267" s="199" t="s">
        <v>19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169</v>
      </c>
      <c r="AU267" s="205" t="s">
        <v>81</v>
      </c>
      <c r="AV267" s="11" t="s">
        <v>78</v>
      </c>
      <c r="AW267" s="11" t="s">
        <v>35</v>
      </c>
      <c r="AX267" s="11" t="s">
        <v>71</v>
      </c>
      <c r="AY267" s="205" t="s">
        <v>160</v>
      </c>
    </row>
    <row r="268" spans="2:65" s="12" customFormat="1" x14ac:dyDescent="0.3">
      <c r="B268" s="206"/>
      <c r="C268" s="207"/>
      <c r="D268" s="196" t="s">
        <v>169</v>
      </c>
      <c r="E268" s="208" t="s">
        <v>19</v>
      </c>
      <c r="F268" s="209" t="s">
        <v>1791</v>
      </c>
      <c r="G268" s="207"/>
      <c r="H268" s="210">
        <v>8.702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1792</v>
      </c>
      <c r="G269" s="207"/>
      <c r="H269" s="210">
        <v>4.6689999999999996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1793</v>
      </c>
      <c r="G270" s="207"/>
      <c r="H270" s="210">
        <v>6.0609999999999999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x14ac:dyDescent="0.3">
      <c r="B271" s="206"/>
      <c r="C271" s="207"/>
      <c r="D271" s="196" t="s">
        <v>169</v>
      </c>
      <c r="E271" s="208" t="s">
        <v>19</v>
      </c>
      <c r="F271" s="209" t="s">
        <v>1794</v>
      </c>
      <c r="G271" s="207"/>
      <c r="H271" s="210">
        <v>6.2489999999999997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2" customFormat="1" x14ac:dyDescent="0.3">
      <c r="B272" s="206"/>
      <c r="C272" s="207"/>
      <c r="D272" s="196" t="s">
        <v>169</v>
      </c>
      <c r="E272" s="208" t="s">
        <v>19</v>
      </c>
      <c r="F272" s="209" t="s">
        <v>1795</v>
      </c>
      <c r="G272" s="207"/>
      <c r="H272" s="210">
        <v>6.1559999999999997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51" s="12" customFormat="1" x14ac:dyDescent="0.3">
      <c r="B273" s="206"/>
      <c r="C273" s="207"/>
      <c r="D273" s="196" t="s">
        <v>169</v>
      </c>
      <c r="E273" s="208" t="s">
        <v>19</v>
      </c>
      <c r="F273" s="209" t="s">
        <v>1796</v>
      </c>
      <c r="G273" s="207"/>
      <c r="H273" s="210">
        <v>17.678999999999998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51" s="12" customFormat="1" x14ac:dyDescent="0.3">
      <c r="B274" s="206"/>
      <c r="C274" s="207"/>
      <c r="D274" s="196" t="s">
        <v>169</v>
      </c>
      <c r="E274" s="208" t="s">
        <v>19</v>
      </c>
      <c r="F274" s="209" t="s">
        <v>1797</v>
      </c>
      <c r="G274" s="207"/>
      <c r="H274" s="210">
        <v>15.206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x14ac:dyDescent="0.3">
      <c r="B275" s="206"/>
      <c r="C275" s="207"/>
      <c r="D275" s="196" t="s">
        <v>169</v>
      </c>
      <c r="E275" s="208" t="s">
        <v>19</v>
      </c>
      <c r="F275" s="209" t="s">
        <v>1798</v>
      </c>
      <c r="G275" s="207"/>
      <c r="H275" s="210">
        <v>6.1130000000000004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2" customFormat="1" x14ac:dyDescent="0.3">
      <c r="B276" s="206"/>
      <c r="C276" s="207"/>
      <c r="D276" s="196" t="s">
        <v>169</v>
      </c>
      <c r="E276" s="208" t="s">
        <v>19</v>
      </c>
      <c r="F276" s="209" t="s">
        <v>1799</v>
      </c>
      <c r="G276" s="207"/>
      <c r="H276" s="210">
        <v>12.956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51" s="12" customFormat="1" x14ac:dyDescent="0.3">
      <c r="B277" s="206"/>
      <c r="C277" s="207"/>
      <c r="D277" s="196" t="s">
        <v>169</v>
      </c>
      <c r="E277" s="208" t="s">
        <v>19</v>
      </c>
      <c r="F277" s="209" t="s">
        <v>1800</v>
      </c>
      <c r="G277" s="207"/>
      <c r="H277" s="210">
        <v>4.4349999999999996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51" s="12" customFormat="1" x14ac:dyDescent="0.3">
      <c r="B278" s="206"/>
      <c r="C278" s="207"/>
      <c r="D278" s="196" t="s">
        <v>169</v>
      </c>
      <c r="E278" s="208" t="s">
        <v>19</v>
      </c>
      <c r="F278" s="209" t="s">
        <v>1801</v>
      </c>
      <c r="G278" s="207"/>
      <c r="H278" s="210">
        <v>7.4569999999999999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2" customFormat="1" x14ac:dyDescent="0.3">
      <c r="B279" s="206"/>
      <c r="C279" s="207"/>
      <c r="D279" s="196" t="s">
        <v>169</v>
      </c>
      <c r="E279" s="208" t="s">
        <v>19</v>
      </c>
      <c r="F279" s="209" t="s">
        <v>1802</v>
      </c>
      <c r="G279" s="207"/>
      <c r="H279" s="210">
        <v>7.4420000000000002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51" s="12" customFormat="1" x14ac:dyDescent="0.3">
      <c r="B280" s="206"/>
      <c r="C280" s="207"/>
      <c r="D280" s="196" t="s">
        <v>169</v>
      </c>
      <c r="E280" s="208" t="s">
        <v>19</v>
      </c>
      <c r="F280" s="209" t="s">
        <v>1803</v>
      </c>
      <c r="G280" s="207"/>
      <c r="H280" s="210">
        <v>15.529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51" s="12" customFormat="1" x14ac:dyDescent="0.3">
      <c r="B281" s="206"/>
      <c r="C281" s="207"/>
      <c r="D281" s="196" t="s">
        <v>169</v>
      </c>
      <c r="E281" s="208" t="s">
        <v>19</v>
      </c>
      <c r="F281" s="209" t="s">
        <v>1804</v>
      </c>
      <c r="G281" s="207"/>
      <c r="H281" s="210">
        <v>17.103000000000002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51" s="12" customFormat="1" x14ac:dyDescent="0.3">
      <c r="B282" s="206"/>
      <c r="C282" s="207"/>
      <c r="D282" s="196" t="s">
        <v>169</v>
      </c>
      <c r="E282" s="208" t="s">
        <v>19</v>
      </c>
      <c r="F282" s="209" t="s">
        <v>1805</v>
      </c>
      <c r="G282" s="207"/>
      <c r="H282" s="210">
        <v>18.332999999999998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x14ac:dyDescent="0.3">
      <c r="B283" s="206"/>
      <c r="C283" s="207"/>
      <c r="D283" s="196" t="s">
        <v>169</v>
      </c>
      <c r="E283" s="208" t="s">
        <v>19</v>
      </c>
      <c r="F283" s="209" t="s">
        <v>1806</v>
      </c>
      <c r="G283" s="207"/>
      <c r="H283" s="210">
        <v>12.1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2" customFormat="1" x14ac:dyDescent="0.3">
      <c r="B284" s="206"/>
      <c r="C284" s="207"/>
      <c r="D284" s="196" t="s">
        <v>169</v>
      </c>
      <c r="E284" s="208" t="s">
        <v>19</v>
      </c>
      <c r="F284" s="209" t="s">
        <v>1807</v>
      </c>
      <c r="G284" s="207"/>
      <c r="H284" s="210">
        <v>5.0350000000000001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51" s="12" customFormat="1" x14ac:dyDescent="0.3">
      <c r="B285" s="206"/>
      <c r="C285" s="207"/>
      <c r="D285" s="196" t="s">
        <v>169</v>
      </c>
      <c r="E285" s="208" t="s">
        <v>19</v>
      </c>
      <c r="F285" s="209" t="s">
        <v>1808</v>
      </c>
      <c r="G285" s="207"/>
      <c r="H285" s="210">
        <v>14.007999999999999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51" s="12" customFormat="1" ht="27" x14ac:dyDescent="0.3">
      <c r="B286" s="206"/>
      <c r="C286" s="207"/>
      <c r="D286" s="196" t="s">
        <v>169</v>
      </c>
      <c r="E286" s="208" t="s">
        <v>19</v>
      </c>
      <c r="F286" s="209" t="s">
        <v>1809</v>
      </c>
      <c r="G286" s="207"/>
      <c r="H286" s="210">
        <v>24.423999999999999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1" customFormat="1" x14ac:dyDescent="0.3">
      <c r="B287" s="194"/>
      <c r="C287" s="195"/>
      <c r="D287" s="196" t="s">
        <v>169</v>
      </c>
      <c r="E287" s="197" t="s">
        <v>19</v>
      </c>
      <c r="F287" s="198" t="s">
        <v>1772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51" s="12" customFormat="1" x14ac:dyDescent="0.3">
      <c r="B288" s="206"/>
      <c r="C288" s="207"/>
      <c r="D288" s="196" t="s">
        <v>169</v>
      </c>
      <c r="E288" s="208" t="s">
        <v>19</v>
      </c>
      <c r="F288" s="209" t="s">
        <v>1810</v>
      </c>
      <c r="G288" s="207"/>
      <c r="H288" s="210">
        <v>11.726000000000001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2" customFormat="1" x14ac:dyDescent="0.3">
      <c r="B289" s="206"/>
      <c r="C289" s="207"/>
      <c r="D289" s="196" t="s">
        <v>169</v>
      </c>
      <c r="E289" s="208" t="s">
        <v>19</v>
      </c>
      <c r="F289" s="209" t="s">
        <v>1811</v>
      </c>
      <c r="G289" s="207"/>
      <c r="H289" s="210">
        <v>15.635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2" customFormat="1" x14ac:dyDescent="0.3">
      <c r="B290" s="206"/>
      <c r="C290" s="207"/>
      <c r="D290" s="196" t="s">
        <v>169</v>
      </c>
      <c r="E290" s="208" t="s">
        <v>19</v>
      </c>
      <c r="F290" s="209" t="s">
        <v>1812</v>
      </c>
      <c r="G290" s="207"/>
      <c r="H290" s="210">
        <v>2.472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1813</v>
      </c>
      <c r="G291" s="207"/>
      <c r="H291" s="210">
        <v>4.12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243.61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182" t="s">
        <v>505</v>
      </c>
      <c r="D293" s="182" t="s">
        <v>162</v>
      </c>
      <c r="E293" s="183" t="s">
        <v>490</v>
      </c>
      <c r="F293" s="184" t="s">
        <v>491</v>
      </c>
      <c r="G293" s="185" t="s">
        <v>248</v>
      </c>
      <c r="H293" s="186">
        <v>243.61</v>
      </c>
      <c r="I293" s="187"/>
      <c r="J293" s="188">
        <f>ROUND(I293*H293,2)</f>
        <v>0</v>
      </c>
      <c r="K293" s="184" t="s">
        <v>166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167</v>
      </c>
      <c r="AT293" s="18" t="s">
        <v>162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1814</v>
      </c>
    </row>
    <row r="294" spans="2:65" s="1" customFormat="1" ht="22.5" customHeight="1" x14ac:dyDescent="0.3">
      <c r="B294" s="35"/>
      <c r="C294" s="182" t="s">
        <v>510</v>
      </c>
      <c r="D294" s="182" t="s">
        <v>162</v>
      </c>
      <c r="E294" s="183" t="s">
        <v>498</v>
      </c>
      <c r="F294" s="184" t="s">
        <v>499</v>
      </c>
      <c r="G294" s="185" t="s">
        <v>212</v>
      </c>
      <c r="H294" s="186">
        <v>84.379000000000005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1815</v>
      </c>
    </row>
    <row r="295" spans="2:65" s="11" customFormat="1" x14ac:dyDescent="0.3">
      <c r="B295" s="194"/>
      <c r="C295" s="195"/>
      <c r="D295" s="196" t="s">
        <v>169</v>
      </c>
      <c r="E295" s="197" t="s">
        <v>19</v>
      </c>
      <c r="F295" s="198" t="s">
        <v>1754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1755</v>
      </c>
      <c r="G296" s="207"/>
      <c r="H296" s="210">
        <v>3.4809999999999999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2" customFormat="1" x14ac:dyDescent="0.3">
      <c r="B297" s="206"/>
      <c r="C297" s="207"/>
      <c r="D297" s="196" t="s">
        <v>169</v>
      </c>
      <c r="E297" s="208" t="s">
        <v>19</v>
      </c>
      <c r="F297" s="209" t="s">
        <v>1756</v>
      </c>
      <c r="G297" s="207"/>
      <c r="H297" s="210">
        <v>1.8680000000000001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x14ac:dyDescent="0.3">
      <c r="B298" s="206"/>
      <c r="C298" s="207"/>
      <c r="D298" s="196" t="s">
        <v>169</v>
      </c>
      <c r="E298" s="208" t="s">
        <v>19</v>
      </c>
      <c r="F298" s="209" t="s">
        <v>1757</v>
      </c>
      <c r="G298" s="207"/>
      <c r="H298" s="210">
        <v>2.4239999999999999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2" customFormat="1" x14ac:dyDescent="0.3">
      <c r="B299" s="206"/>
      <c r="C299" s="207"/>
      <c r="D299" s="196" t="s">
        <v>169</v>
      </c>
      <c r="E299" s="208" t="s">
        <v>19</v>
      </c>
      <c r="F299" s="209" t="s">
        <v>1758</v>
      </c>
      <c r="G299" s="207"/>
      <c r="H299" s="210">
        <v>2.5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x14ac:dyDescent="0.3">
      <c r="B300" s="206"/>
      <c r="C300" s="207"/>
      <c r="D300" s="196" t="s">
        <v>169</v>
      </c>
      <c r="E300" s="208" t="s">
        <v>19</v>
      </c>
      <c r="F300" s="209" t="s">
        <v>1759</v>
      </c>
      <c r="G300" s="207"/>
      <c r="H300" s="210">
        <v>2.4620000000000002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1760</v>
      </c>
      <c r="G301" s="207"/>
      <c r="H301" s="210">
        <v>7.0720000000000001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x14ac:dyDescent="0.3">
      <c r="B302" s="206"/>
      <c r="C302" s="207"/>
      <c r="D302" s="196" t="s">
        <v>169</v>
      </c>
      <c r="E302" s="208" t="s">
        <v>19</v>
      </c>
      <c r="F302" s="209" t="s">
        <v>1761</v>
      </c>
      <c r="G302" s="207"/>
      <c r="H302" s="210">
        <v>6.0830000000000002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2" customFormat="1" x14ac:dyDescent="0.3">
      <c r="B303" s="206"/>
      <c r="C303" s="207"/>
      <c r="D303" s="196" t="s">
        <v>169</v>
      </c>
      <c r="E303" s="208" t="s">
        <v>19</v>
      </c>
      <c r="F303" s="209" t="s">
        <v>1762</v>
      </c>
      <c r="G303" s="207"/>
      <c r="H303" s="210">
        <v>2.4449999999999998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2" customFormat="1" x14ac:dyDescent="0.3">
      <c r="B304" s="206"/>
      <c r="C304" s="207"/>
      <c r="D304" s="196" t="s">
        <v>169</v>
      </c>
      <c r="E304" s="208" t="s">
        <v>19</v>
      </c>
      <c r="F304" s="209" t="s">
        <v>1763</v>
      </c>
      <c r="G304" s="207"/>
      <c r="H304" s="210">
        <v>5.1820000000000004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2" customFormat="1" x14ac:dyDescent="0.3">
      <c r="B305" s="206"/>
      <c r="C305" s="207"/>
      <c r="D305" s="196" t="s">
        <v>169</v>
      </c>
      <c r="E305" s="208" t="s">
        <v>19</v>
      </c>
      <c r="F305" s="209" t="s">
        <v>1764</v>
      </c>
      <c r="G305" s="207"/>
      <c r="H305" s="210">
        <v>1.774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1765</v>
      </c>
      <c r="G306" s="207"/>
      <c r="H306" s="210">
        <v>2.9830000000000001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2" customFormat="1" x14ac:dyDescent="0.3">
      <c r="B307" s="206"/>
      <c r="C307" s="207"/>
      <c r="D307" s="196" t="s">
        <v>169</v>
      </c>
      <c r="E307" s="208" t="s">
        <v>19</v>
      </c>
      <c r="F307" s="209" t="s">
        <v>1766</v>
      </c>
      <c r="G307" s="207"/>
      <c r="H307" s="210">
        <v>2.9769999999999999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2" customFormat="1" x14ac:dyDescent="0.3">
      <c r="B308" s="206"/>
      <c r="C308" s="207"/>
      <c r="D308" s="196" t="s">
        <v>169</v>
      </c>
      <c r="E308" s="208" t="s">
        <v>19</v>
      </c>
      <c r="F308" s="209" t="s">
        <v>1767</v>
      </c>
      <c r="G308" s="207"/>
      <c r="H308" s="210">
        <v>6.2119999999999997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169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160</v>
      </c>
    </row>
    <row r="309" spans="2:65" s="12" customFormat="1" x14ac:dyDescent="0.3">
      <c r="B309" s="206"/>
      <c r="C309" s="207"/>
      <c r="D309" s="196" t="s">
        <v>169</v>
      </c>
      <c r="E309" s="208" t="s">
        <v>19</v>
      </c>
      <c r="F309" s="209" t="s">
        <v>1768</v>
      </c>
      <c r="G309" s="207"/>
      <c r="H309" s="210">
        <v>6.8410000000000002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1769</v>
      </c>
      <c r="G310" s="207"/>
      <c r="H310" s="210">
        <v>7.3330000000000002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1770</v>
      </c>
      <c r="G311" s="207"/>
      <c r="H311" s="210">
        <v>4.84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2" customFormat="1" x14ac:dyDescent="0.3">
      <c r="B312" s="206"/>
      <c r="C312" s="207"/>
      <c r="D312" s="196" t="s">
        <v>169</v>
      </c>
      <c r="E312" s="208" t="s">
        <v>19</v>
      </c>
      <c r="F312" s="209" t="s">
        <v>1771</v>
      </c>
      <c r="G312" s="207"/>
      <c r="H312" s="210">
        <v>2.0139999999999998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1" customFormat="1" x14ac:dyDescent="0.3">
      <c r="B313" s="194"/>
      <c r="C313" s="195"/>
      <c r="D313" s="196" t="s">
        <v>169</v>
      </c>
      <c r="E313" s="197" t="s">
        <v>19</v>
      </c>
      <c r="F313" s="198" t="s">
        <v>1772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1773</v>
      </c>
      <c r="G314" s="207"/>
      <c r="H314" s="210">
        <v>4.6900000000000004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1774</v>
      </c>
      <c r="G315" s="207"/>
      <c r="H315" s="210">
        <v>6.2539999999999996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x14ac:dyDescent="0.3">
      <c r="B316" s="206"/>
      <c r="C316" s="207"/>
      <c r="D316" s="196" t="s">
        <v>169</v>
      </c>
      <c r="E316" s="208" t="s">
        <v>19</v>
      </c>
      <c r="F316" s="209" t="s">
        <v>1775</v>
      </c>
      <c r="G316" s="207"/>
      <c r="H316" s="210">
        <v>4.944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3" customFormat="1" x14ac:dyDescent="0.3">
      <c r="B317" s="217"/>
      <c r="C317" s="218"/>
      <c r="D317" s="219" t="s">
        <v>169</v>
      </c>
      <c r="E317" s="220" t="s">
        <v>19</v>
      </c>
      <c r="F317" s="221" t="s">
        <v>182</v>
      </c>
      <c r="G317" s="218"/>
      <c r="H317" s="222">
        <v>84.379000000000005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" customFormat="1" ht="22.5" customHeight="1" x14ac:dyDescent="0.3">
      <c r="B318" s="35"/>
      <c r="C318" s="182" t="s">
        <v>515</v>
      </c>
      <c r="D318" s="182" t="s">
        <v>162</v>
      </c>
      <c r="E318" s="183" t="s">
        <v>506</v>
      </c>
      <c r="F318" s="184" t="s">
        <v>507</v>
      </c>
      <c r="G318" s="185" t="s">
        <v>212</v>
      </c>
      <c r="H318" s="186">
        <v>2058.884</v>
      </c>
      <c r="I318" s="187"/>
      <c r="J318" s="188">
        <f>ROUND(I318*H318,2)</f>
        <v>0</v>
      </c>
      <c r="K318" s="184" t="s">
        <v>166</v>
      </c>
      <c r="L318" s="55"/>
      <c r="M318" s="189" t="s">
        <v>19</v>
      </c>
      <c r="N318" s="190" t="s">
        <v>42</v>
      </c>
      <c r="O318" s="3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167</v>
      </c>
      <c r="AT318" s="18" t="s">
        <v>162</v>
      </c>
      <c r="AU318" s="18" t="s">
        <v>81</v>
      </c>
      <c r="AY318" s="18" t="s">
        <v>160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167</v>
      </c>
      <c r="BM318" s="18" t="s">
        <v>1816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1817</v>
      </c>
      <c r="G319" s="207"/>
      <c r="H319" s="210">
        <v>2058.884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2058.884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31.5" customHeight="1" x14ac:dyDescent="0.3">
      <c r="B321" s="35"/>
      <c r="C321" s="182" t="s">
        <v>520</v>
      </c>
      <c r="D321" s="182" t="s">
        <v>162</v>
      </c>
      <c r="E321" s="183" t="s">
        <v>511</v>
      </c>
      <c r="F321" s="184" t="s">
        <v>512</v>
      </c>
      <c r="G321" s="185" t="s">
        <v>212</v>
      </c>
      <c r="H321" s="186">
        <v>20588.84</v>
      </c>
      <c r="I321" s="187"/>
      <c r="J321" s="188">
        <f>ROUND(I321*H321,2)</f>
        <v>0</v>
      </c>
      <c r="K321" s="184" t="s">
        <v>166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1818</v>
      </c>
    </row>
    <row r="322" spans="2:65" s="12" customFormat="1" x14ac:dyDescent="0.3">
      <c r="B322" s="206"/>
      <c r="C322" s="207"/>
      <c r="D322" s="196" t="s">
        <v>169</v>
      </c>
      <c r="E322" s="208" t="s">
        <v>19</v>
      </c>
      <c r="F322" s="209" t="s">
        <v>1819</v>
      </c>
      <c r="G322" s="207"/>
      <c r="H322" s="210">
        <v>20588.84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3" customFormat="1" x14ac:dyDescent="0.3">
      <c r="B323" s="217"/>
      <c r="C323" s="218"/>
      <c r="D323" s="219" t="s">
        <v>169</v>
      </c>
      <c r="E323" s="220" t="s">
        <v>19</v>
      </c>
      <c r="F323" s="221" t="s">
        <v>182</v>
      </c>
      <c r="G323" s="218"/>
      <c r="H323" s="222">
        <v>20588.84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169</v>
      </c>
      <c r="AU323" s="228" t="s">
        <v>81</v>
      </c>
      <c r="AV323" s="13" t="s">
        <v>167</v>
      </c>
      <c r="AW323" s="13" t="s">
        <v>35</v>
      </c>
      <c r="AX323" s="13" t="s">
        <v>78</v>
      </c>
      <c r="AY323" s="228" t="s">
        <v>160</v>
      </c>
    </row>
    <row r="324" spans="2:65" s="1" customFormat="1" ht="22.5" customHeight="1" x14ac:dyDescent="0.3">
      <c r="B324" s="35"/>
      <c r="C324" s="182" t="s">
        <v>525</v>
      </c>
      <c r="D324" s="182" t="s">
        <v>162</v>
      </c>
      <c r="E324" s="183" t="s">
        <v>516</v>
      </c>
      <c r="F324" s="184" t="s">
        <v>517</v>
      </c>
      <c r="G324" s="185" t="s">
        <v>212</v>
      </c>
      <c r="H324" s="186">
        <v>3</v>
      </c>
      <c r="I324" s="187"/>
      <c r="J324" s="188">
        <f>ROUND(I324*H324,2)</f>
        <v>0</v>
      </c>
      <c r="K324" s="184" t="s">
        <v>166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AR324" s="18" t="s">
        <v>167</v>
      </c>
      <c r="AT324" s="18" t="s">
        <v>162</v>
      </c>
      <c r="AU324" s="18" t="s">
        <v>81</v>
      </c>
      <c r="AY324" s="18" t="s">
        <v>160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167</v>
      </c>
      <c r="BM324" s="18" t="s">
        <v>1820</v>
      </c>
    </row>
    <row r="325" spans="2:65" s="12" customFormat="1" x14ac:dyDescent="0.3">
      <c r="B325" s="206"/>
      <c r="C325" s="207"/>
      <c r="D325" s="196" t="s">
        <v>169</v>
      </c>
      <c r="E325" s="208" t="s">
        <v>19</v>
      </c>
      <c r="F325" s="209" t="s">
        <v>1821</v>
      </c>
      <c r="G325" s="207"/>
      <c r="H325" s="210">
        <v>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3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31.5" customHeight="1" x14ac:dyDescent="0.3">
      <c r="B327" s="35"/>
      <c r="C327" s="182" t="s">
        <v>531</v>
      </c>
      <c r="D327" s="182" t="s">
        <v>162</v>
      </c>
      <c r="E327" s="183" t="s">
        <v>521</v>
      </c>
      <c r="F327" s="184" t="s">
        <v>522</v>
      </c>
      <c r="G327" s="185" t="s">
        <v>212</v>
      </c>
      <c r="H327" s="186">
        <v>30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1822</v>
      </c>
    </row>
    <row r="328" spans="2:65" s="12" customFormat="1" x14ac:dyDescent="0.3">
      <c r="B328" s="206"/>
      <c r="C328" s="207"/>
      <c r="D328" s="196" t="s">
        <v>169</v>
      </c>
      <c r="E328" s="208" t="s">
        <v>19</v>
      </c>
      <c r="F328" s="209" t="s">
        <v>1823</v>
      </c>
      <c r="G328" s="207"/>
      <c r="H328" s="210">
        <v>30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3" customFormat="1" x14ac:dyDescent="0.3">
      <c r="B329" s="217"/>
      <c r="C329" s="218"/>
      <c r="D329" s="219" t="s">
        <v>169</v>
      </c>
      <c r="E329" s="220" t="s">
        <v>19</v>
      </c>
      <c r="F329" s="221" t="s">
        <v>182</v>
      </c>
      <c r="G329" s="218"/>
      <c r="H329" s="222">
        <v>30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169</v>
      </c>
      <c r="AU329" s="228" t="s">
        <v>81</v>
      </c>
      <c r="AV329" s="13" t="s">
        <v>167</v>
      </c>
      <c r="AW329" s="13" t="s">
        <v>35</v>
      </c>
      <c r="AX329" s="13" t="s">
        <v>78</v>
      </c>
      <c r="AY329" s="228" t="s">
        <v>160</v>
      </c>
    </row>
    <row r="330" spans="2:65" s="1" customFormat="1" ht="22.5" customHeight="1" x14ac:dyDescent="0.3">
      <c r="B330" s="35"/>
      <c r="C330" s="182" t="s">
        <v>537</v>
      </c>
      <c r="D330" s="182" t="s">
        <v>162</v>
      </c>
      <c r="E330" s="183" t="s">
        <v>526</v>
      </c>
      <c r="F330" s="184" t="s">
        <v>527</v>
      </c>
      <c r="G330" s="185" t="s">
        <v>248</v>
      </c>
      <c r="H330" s="186">
        <v>397.91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1824</v>
      </c>
    </row>
    <row r="331" spans="2:65" s="11" customFormat="1" x14ac:dyDescent="0.3">
      <c r="B331" s="194"/>
      <c r="C331" s="195"/>
      <c r="D331" s="196" t="s">
        <v>169</v>
      </c>
      <c r="E331" s="197" t="s">
        <v>19</v>
      </c>
      <c r="F331" s="198" t="s">
        <v>529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169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160</v>
      </c>
    </row>
    <row r="332" spans="2:65" s="12" customFormat="1" ht="27" x14ac:dyDescent="0.3">
      <c r="B332" s="206"/>
      <c r="C332" s="207"/>
      <c r="D332" s="196" t="s">
        <v>169</v>
      </c>
      <c r="E332" s="208" t="s">
        <v>19</v>
      </c>
      <c r="F332" s="209" t="s">
        <v>1825</v>
      </c>
      <c r="G332" s="207"/>
      <c r="H332" s="210">
        <v>397.91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65" s="13" customFormat="1" x14ac:dyDescent="0.3">
      <c r="B333" s="217"/>
      <c r="C333" s="218"/>
      <c r="D333" s="219" t="s">
        <v>169</v>
      </c>
      <c r="E333" s="220" t="s">
        <v>19</v>
      </c>
      <c r="F333" s="221" t="s">
        <v>182</v>
      </c>
      <c r="G333" s="218"/>
      <c r="H333" s="222">
        <v>397.91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169</v>
      </c>
      <c r="AU333" s="228" t="s">
        <v>81</v>
      </c>
      <c r="AV333" s="13" t="s">
        <v>167</v>
      </c>
      <c r="AW333" s="13" t="s">
        <v>35</v>
      </c>
      <c r="AX333" s="13" t="s">
        <v>78</v>
      </c>
      <c r="AY333" s="228" t="s">
        <v>160</v>
      </c>
    </row>
    <row r="334" spans="2:65" s="1" customFormat="1" ht="22.5" customHeight="1" x14ac:dyDescent="0.3">
      <c r="B334" s="35"/>
      <c r="C334" s="182" t="s">
        <v>547</v>
      </c>
      <c r="D334" s="182" t="s">
        <v>162</v>
      </c>
      <c r="E334" s="183" t="s">
        <v>532</v>
      </c>
      <c r="F334" s="184" t="s">
        <v>533</v>
      </c>
      <c r="G334" s="185" t="s">
        <v>265</v>
      </c>
      <c r="H334" s="186">
        <v>3711.3910000000001</v>
      </c>
      <c r="I334" s="187"/>
      <c r="J334" s="188">
        <f>ROUND(I334*H334,2)</f>
        <v>0</v>
      </c>
      <c r="K334" s="184" t="s">
        <v>166</v>
      </c>
      <c r="L334" s="55"/>
      <c r="M334" s="189" t="s">
        <v>19</v>
      </c>
      <c r="N334" s="190" t="s">
        <v>42</v>
      </c>
      <c r="O334" s="3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18" t="s">
        <v>167</v>
      </c>
      <c r="AT334" s="18" t="s">
        <v>162</v>
      </c>
      <c r="AU334" s="18" t="s">
        <v>81</v>
      </c>
      <c r="AY334" s="18" t="s">
        <v>160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78</v>
      </c>
      <c r="BK334" s="193">
        <f>ROUND(I334*H334,2)</f>
        <v>0</v>
      </c>
      <c r="BL334" s="18" t="s">
        <v>167</v>
      </c>
      <c r="BM334" s="18" t="s">
        <v>1826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1827</v>
      </c>
      <c r="G335" s="207"/>
      <c r="H335" s="210">
        <v>3705.991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x14ac:dyDescent="0.3">
      <c r="B336" s="206"/>
      <c r="C336" s="207"/>
      <c r="D336" s="196" t="s">
        <v>169</v>
      </c>
      <c r="E336" s="208" t="s">
        <v>19</v>
      </c>
      <c r="F336" s="209" t="s">
        <v>1828</v>
      </c>
      <c r="G336" s="207"/>
      <c r="H336" s="210">
        <v>5.4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3" customFormat="1" x14ac:dyDescent="0.3">
      <c r="B337" s="217"/>
      <c r="C337" s="218"/>
      <c r="D337" s="219" t="s">
        <v>169</v>
      </c>
      <c r="E337" s="220" t="s">
        <v>19</v>
      </c>
      <c r="F337" s="221" t="s">
        <v>182</v>
      </c>
      <c r="G337" s="218"/>
      <c r="H337" s="222">
        <v>3711.3910000000001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169</v>
      </c>
      <c r="AU337" s="228" t="s">
        <v>81</v>
      </c>
      <c r="AV337" s="13" t="s">
        <v>167</v>
      </c>
      <c r="AW337" s="13" t="s">
        <v>35</v>
      </c>
      <c r="AX337" s="13" t="s">
        <v>78</v>
      </c>
      <c r="AY337" s="228" t="s">
        <v>160</v>
      </c>
    </row>
    <row r="338" spans="2:65" s="1" customFormat="1" ht="22.5" customHeight="1" x14ac:dyDescent="0.3">
      <c r="B338" s="35"/>
      <c r="C338" s="182" t="s">
        <v>552</v>
      </c>
      <c r="D338" s="182" t="s">
        <v>162</v>
      </c>
      <c r="E338" s="183" t="s">
        <v>538</v>
      </c>
      <c r="F338" s="184" t="s">
        <v>539</v>
      </c>
      <c r="G338" s="185" t="s">
        <v>212</v>
      </c>
      <c r="H338" s="186">
        <v>75.227000000000004</v>
      </c>
      <c r="I338" s="187"/>
      <c r="J338" s="188">
        <f>ROUND(I338*H338,2)</f>
        <v>0</v>
      </c>
      <c r="K338" s="184" t="s">
        <v>166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18" t="s">
        <v>167</v>
      </c>
      <c r="AT338" s="18" t="s">
        <v>162</v>
      </c>
      <c r="AU338" s="18" t="s">
        <v>81</v>
      </c>
      <c r="AY338" s="18" t="s">
        <v>160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167</v>
      </c>
      <c r="BM338" s="18" t="s">
        <v>1829</v>
      </c>
    </row>
    <row r="339" spans="2:65" s="11" customFormat="1" x14ac:dyDescent="0.3">
      <c r="B339" s="194"/>
      <c r="C339" s="195"/>
      <c r="D339" s="196" t="s">
        <v>169</v>
      </c>
      <c r="E339" s="197" t="s">
        <v>19</v>
      </c>
      <c r="F339" s="198" t="s">
        <v>1754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x14ac:dyDescent="0.3">
      <c r="B340" s="206"/>
      <c r="C340" s="207"/>
      <c r="D340" s="196" t="s">
        <v>169</v>
      </c>
      <c r="E340" s="208" t="s">
        <v>19</v>
      </c>
      <c r="F340" s="209" t="s">
        <v>1830</v>
      </c>
      <c r="G340" s="207"/>
      <c r="H340" s="210">
        <v>84.379000000000005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x14ac:dyDescent="0.3">
      <c r="B341" s="206"/>
      <c r="C341" s="207"/>
      <c r="D341" s="196" t="s">
        <v>169</v>
      </c>
      <c r="E341" s="208" t="s">
        <v>19</v>
      </c>
      <c r="F341" s="209" t="s">
        <v>1831</v>
      </c>
      <c r="G341" s="207"/>
      <c r="H341" s="210">
        <v>-5.5140000000000002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x14ac:dyDescent="0.3">
      <c r="B342" s="206"/>
      <c r="C342" s="207"/>
      <c r="D342" s="196" t="s">
        <v>169</v>
      </c>
      <c r="E342" s="208" t="s">
        <v>19</v>
      </c>
      <c r="F342" s="209" t="s">
        <v>1832</v>
      </c>
      <c r="G342" s="207"/>
      <c r="H342" s="210">
        <v>-22.065999999999999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2" customFormat="1" x14ac:dyDescent="0.3">
      <c r="B343" s="206"/>
      <c r="C343" s="207"/>
      <c r="D343" s="196" t="s">
        <v>169</v>
      </c>
      <c r="E343" s="208" t="s">
        <v>19</v>
      </c>
      <c r="F343" s="209" t="s">
        <v>1833</v>
      </c>
      <c r="G343" s="207"/>
      <c r="H343" s="210">
        <v>-2.7829999999999999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2" customFormat="1" x14ac:dyDescent="0.3">
      <c r="B344" s="206"/>
      <c r="C344" s="207"/>
      <c r="D344" s="196" t="s">
        <v>169</v>
      </c>
      <c r="E344" s="208" t="s">
        <v>19</v>
      </c>
      <c r="F344" s="209" t="s">
        <v>1834</v>
      </c>
      <c r="G344" s="207"/>
      <c r="H344" s="210">
        <v>-2.7810000000000001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1" customFormat="1" x14ac:dyDescent="0.3">
      <c r="B345" s="194"/>
      <c r="C345" s="195"/>
      <c r="D345" s="196" t="s">
        <v>169</v>
      </c>
      <c r="E345" s="197" t="s">
        <v>19</v>
      </c>
      <c r="F345" s="198" t="s">
        <v>1188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x14ac:dyDescent="0.3">
      <c r="B346" s="206"/>
      <c r="C346" s="207"/>
      <c r="D346" s="196" t="s">
        <v>169</v>
      </c>
      <c r="E346" s="208" t="s">
        <v>19</v>
      </c>
      <c r="F346" s="209" t="s">
        <v>1835</v>
      </c>
      <c r="G346" s="207"/>
      <c r="H346" s="210">
        <v>1.236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1" customFormat="1" x14ac:dyDescent="0.3">
      <c r="B347" s="194"/>
      <c r="C347" s="195"/>
      <c r="D347" s="196" t="s">
        <v>169</v>
      </c>
      <c r="E347" s="197" t="s">
        <v>19</v>
      </c>
      <c r="F347" s="198" t="s">
        <v>1836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65" s="12" customFormat="1" x14ac:dyDescent="0.3">
      <c r="B348" s="206"/>
      <c r="C348" s="207"/>
      <c r="D348" s="196" t="s">
        <v>169</v>
      </c>
      <c r="E348" s="208" t="s">
        <v>19</v>
      </c>
      <c r="F348" s="209" t="s">
        <v>1837</v>
      </c>
      <c r="G348" s="207"/>
      <c r="H348" s="210">
        <v>6.556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1" customFormat="1" x14ac:dyDescent="0.3">
      <c r="B349" s="194"/>
      <c r="C349" s="195"/>
      <c r="D349" s="196" t="s">
        <v>169</v>
      </c>
      <c r="E349" s="197" t="s">
        <v>19</v>
      </c>
      <c r="F349" s="198" t="s">
        <v>1776</v>
      </c>
      <c r="G349" s="195"/>
      <c r="H349" s="199" t="s">
        <v>19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169</v>
      </c>
      <c r="AU349" s="205" t="s">
        <v>81</v>
      </c>
      <c r="AV349" s="11" t="s">
        <v>78</v>
      </c>
      <c r="AW349" s="11" t="s">
        <v>35</v>
      </c>
      <c r="AX349" s="11" t="s">
        <v>71</v>
      </c>
      <c r="AY349" s="205" t="s">
        <v>160</v>
      </c>
    </row>
    <row r="350" spans="2:65" s="12" customFormat="1" x14ac:dyDescent="0.3">
      <c r="B350" s="206"/>
      <c r="C350" s="207"/>
      <c r="D350" s="196" t="s">
        <v>169</v>
      </c>
      <c r="E350" s="208" t="s">
        <v>19</v>
      </c>
      <c r="F350" s="209" t="s">
        <v>1777</v>
      </c>
      <c r="G350" s="207"/>
      <c r="H350" s="210">
        <v>8.6999999999999993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x14ac:dyDescent="0.3">
      <c r="B351" s="206"/>
      <c r="C351" s="207"/>
      <c r="D351" s="196" t="s">
        <v>169</v>
      </c>
      <c r="E351" s="208" t="s">
        <v>19</v>
      </c>
      <c r="F351" s="209" t="s">
        <v>1778</v>
      </c>
      <c r="G351" s="207"/>
      <c r="H351" s="210">
        <v>7.5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3" customFormat="1" x14ac:dyDescent="0.3">
      <c r="B352" s="217"/>
      <c r="C352" s="218"/>
      <c r="D352" s="219" t="s">
        <v>169</v>
      </c>
      <c r="E352" s="220" t="s">
        <v>19</v>
      </c>
      <c r="F352" s="221" t="s">
        <v>182</v>
      </c>
      <c r="G352" s="218"/>
      <c r="H352" s="222">
        <v>75.227000000000004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169</v>
      </c>
      <c r="AU352" s="228" t="s">
        <v>81</v>
      </c>
      <c r="AV352" s="13" t="s">
        <v>167</v>
      </c>
      <c r="AW352" s="13" t="s">
        <v>35</v>
      </c>
      <c r="AX352" s="13" t="s">
        <v>78</v>
      </c>
      <c r="AY352" s="228" t="s">
        <v>160</v>
      </c>
    </row>
    <row r="353" spans="2:65" s="1" customFormat="1" ht="22.5" customHeight="1" x14ac:dyDescent="0.3">
      <c r="B353" s="35"/>
      <c r="C353" s="247" t="s">
        <v>562</v>
      </c>
      <c r="D353" s="247" t="s">
        <v>548</v>
      </c>
      <c r="E353" s="248" t="s">
        <v>549</v>
      </c>
      <c r="F353" s="249" t="s">
        <v>550</v>
      </c>
      <c r="G353" s="250" t="s">
        <v>212</v>
      </c>
      <c r="H353" s="251">
        <v>75.227000000000004</v>
      </c>
      <c r="I353" s="252"/>
      <c r="J353" s="253">
        <f>ROUND(I353*H353,2)</f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18" t="s">
        <v>235</v>
      </c>
      <c r="AT353" s="18" t="s">
        <v>548</v>
      </c>
      <c r="AU353" s="18" t="s">
        <v>81</v>
      </c>
      <c r="AY353" s="18" t="s">
        <v>160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78</v>
      </c>
      <c r="BK353" s="193">
        <f>ROUND(I353*H353,2)</f>
        <v>0</v>
      </c>
      <c r="BL353" s="18" t="s">
        <v>167</v>
      </c>
      <c r="BM353" s="18" t="s">
        <v>1838</v>
      </c>
    </row>
    <row r="354" spans="2:65" s="1" customFormat="1" ht="22.5" customHeight="1" x14ac:dyDescent="0.3">
      <c r="B354" s="35"/>
      <c r="C354" s="182" t="s">
        <v>567</v>
      </c>
      <c r="D354" s="182" t="s">
        <v>162</v>
      </c>
      <c r="E354" s="183" t="s">
        <v>553</v>
      </c>
      <c r="F354" s="184" t="s">
        <v>554</v>
      </c>
      <c r="G354" s="185" t="s">
        <v>212</v>
      </c>
      <c r="H354" s="186">
        <v>19.974</v>
      </c>
      <c r="I354" s="187"/>
      <c r="J354" s="188">
        <f>ROUND(I354*H354,2)</f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167</v>
      </c>
      <c r="BM354" s="18" t="s">
        <v>1839</v>
      </c>
    </row>
    <row r="355" spans="2:65" s="11" customFormat="1" x14ac:dyDescent="0.3">
      <c r="B355" s="194"/>
      <c r="C355" s="195"/>
      <c r="D355" s="196" t="s">
        <v>169</v>
      </c>
      <c r="E355" s="197" t="s">
        <v>19</v>
      </c>
      <c r="F355" s="198" t="s">
        <v>1754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1840</v>
      </c>
      <c r="G356" s="207"/>
      <c r="H356" s="210">
        <v>0.94099999999999995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2" customFormat="1" x14ac:dyDescent="0.3">
      <c r="B357" s="206"/>
      <c r="C357" s="207"/>
      <c r="D357" s="196" t="s">
        <v>169</v>
      </c>
      <c r="E357" s="208" t="s">
        <v>19</v>
      </c>
      <c r="F357" s="209" t="s">
        <v>1841</v>
      </c>
      <c r="G357" s="207"/>
      <c r="H357" s="210">
        <v>0.51500000000000001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x14ac:dyDescent="0.3">
      <c r="B358" s="206"/>
      <c r="C358" s="207"/>
      <c r="D358" s="196" t="s">
        <v>169</v>
      </c>
      <c r="E358" s="208" t="s">
        <v>19</v>
      </c>
      <c r="F358" s="209" t="s">
        <v>1842</v>
      </c>
      <c r="G358" s="207"/>
      <c r="H358" s="210">
        <v>0.66900000000000004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2" customFormat="1" x14ac:dyDescent="0.3">
      <c r="B359" s="206"/>
      <c r="C359" s="207"/>
      <c r="D359" s="196" t="s">
        <v>169</v>
      </c>
      <c r="E359" s="208" t="s">
        <v>19</v>
      </c>
      <c r="F359" s="209" t="s">
        <v>1843</v>
      </c>
      <c r="G359" s="207"/>
      <c r="H359" s="210">
        <v>0.68500000000000005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1844</v>
      </c>
      <c r="G360" s="207"/>
      <c r="H360" s="210">
        <v>0.68200000000000005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2" customFormat="1" x14ac:dyDescent="0.3">
      <c r="B361" s="206"/>
      <c r="C361" s="207"/>
      <c r="D361" s="196" t="s">
        <v>169</v>
      </c>
      <c r="E361" s="208" t="s">
        <v>19</v>
      </c>
      <c r="F361" s="209" t="s">
        <v>1845</v>
      </c>
      <c r="G361" s="207"/>
      <c r="H361" s="210">
        <v>1.9710000000000001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169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160</v>
      </c>
    </row>
    <row r="362" spans="2:65" s="12" customFormat="1" x14ac:dyDescent="0.3">
      <c r="B362" s="206"/>
      <c r="C362" s="207"/>
      <c r="D362" s="196" t="s">
        <v>169</v>
      </c>
      <c r="E362" s="208" t="s">
        <v>19</v>
      </c>
      <c r="F362" s="209" t="s">
        <v>1846</v>
      </c>
      <c r="G362" s="207"/>
      <c r="H362" s="210">
        <v>1.69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169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160</v>
      </c>
    </row>
    <row r="363" spans="2:65" s="12" customFormat="1" x14ac:dyDescent="0.3">
      <c r="B363" s="206"/>
      <c r="C363" s="207"/>
      <c r="D363" s="196" t="s">
        <v>169</v>
      </c>
      <c r="E363" s="208" t="s">
        <v>19</v>
      </c>
      <c r="F363" s="209" t="s">
        <v>1844</v>
      </c>
      <c r="G363" s="207"/>
      <c r="H363" s="210">
        <v>0.68200000000000005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2" customFormat="1" x14ac:dyDescent="0.3">
      <c r="B364" s="206"/>
      <c r="C364" s="207"/>
      <c r="D364" s="196" t="s">
        <v>169</v>
      </c>
      <c r="E364" s="208" t="s">
        <v>19</v>
      </c>
      <c r="F364" s="209" t="s">
        <v>1847</v>
      </c>
      <c r="G364" s="207"/>
      <c r="H364" s="210">
        <v>1.45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2" customFormat="1" x14ac:dyDescent="0.3">
      <c r="B365" s="206"/>
      <c r="C365" s="207"/>
      <c r="D365" s="196" t="s">
        <v>169</v>
      </c>
      <c r="E365" s="208" t="s">
        <v>19</v>
      </c>
      <c r="F365" s="209" t="s">
        <v>1848</v>
      </c>
      <c r="G365" s="207"/>
      <c r="H365" s="210">
        <v>0.49299999999999999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2" customFormat="1" x14ac:dyDescent="0.3">
      <c r="B366" s="206"/>
      <c r="C366" s="207"/>
      <c r="D366" s="196" t="s">
        <v>169</v>
      </c>
      <c r="E366" s="208" t="s">
        <v>19</v>
      </c>
      <c r="F366" s="209" t="s">
        <v>1849</v>
      </c>
      <c r="G366" s="207"/>
      <c r="H366" s="210">
        <v>0.76500000000000001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x14ac:dyDescent="0.3">
      <c r="B367" s="206"/>
      <c r="C367" s="207"/>
      <c r="D367" s="196" t="s">
        <v>169</v>
      </c>
      <c r="E367" s="208" t="s">
        <v>19</v>
      </c>
      <c r="F367" s="209" t="s">
        <v>1850</v>
      </c>
      <c r="G367" s="207"/>
      <c r="H367" s="210">
        <v>0.78100000000000003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x14ac:dyDescent="0.3">
      <c r="B368" s="206"/>
      <c r="C368" s="207"/>
      <c r="D368" s="196" t="s">
        <v>169</v>
      </c>
      <c r="E368" s="208" t="s">
        <v>19</v>
      </c>
      <c r="F368" s="209" t="s">
        <v>1851</v>
      </c>
      <c r="G368" s="207"/>
      <c r="H368" s="210">
        <v>1.696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1852</v>
      </c>
      <c r="G369" s="207"/>
      <c r="H369" s="210">
        <v>1.9139999999999999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x14ac:dyDescent="0.3">
      <c r="B370" s="206"/>
      <c r="C370" s="207"/>
      <c r="D370" s="196" t="s">
        <v>169</v>
      </c>
      <c r="E370" s="208" t="s">
        <v>19</v>
      </c>
      <c r="F370" s="209" t="s">
        <v>1853</v>
      </c>
      <c r="G370" s="207"/>
      <c r="H370" s="210">
        <v>2.0510000000000002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x14ac:dyDescent="0.3">
      <c r="B371" s="206"/>
      <c r="C371" s="207"/>
      <c r="D371" s="196" t="s">
        <v>169</v>
      </c>
      <c r="E371" s="208" t="s">
        <v>19</v>
      </c>
      <c r="F371" s="209" t="s">
        <v>1854</v>
      </c>
      <c r="G371" s="207"/>
      <c r="H371" s="210">
        <v>1.286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x14ac:dyDescent="0.3">
      <c r="B372" s="206"/>
      <c r="C372" s="207"/>
      <c r="D372" s="196" t="s">
        <v>169</v>
      </c>
      <c r="E372" s="208" t="s">
        <v>19</v>
      </c>
      <c r="F372" s="209" t="s">
        <v>1855</v>
      </c>
      <c r="G372" s="207"/>
      <c r="H372" s="210">
        <v>0.752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1" customFormat="1" x14ac:dyDescent="0.3">
      <c r="B373" s="194"/>
      <c r="C373" s="195"/>
      <c r="D373" s="196" t="s">
        <v>169</v>
      </c>
      <c r="E373" s="197" t="s">
        <v>19</v>
      </c>
      <c r="F373" s="198" t="s">
        <v>1772</v>
      </c>
      <c r="G373" s="195"/>
      <c r="H373" s="199" t="s">
        <v>19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169</v>
      </c>
      <c r="AU373" s="205" t="s">
        <v>81</v>
      </c>
      <c r="AV373" s="11" t="s">
        <v>78</v>
      </c>
      <c r="AW373" s="11" t="s">
        <v>35</v>
      </c>
      <c r="AX373" s="11" t="s">
        <v>71</v>
      </c>
      <c r="AY373" s="205" t="s">
        <v>160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1856</v>
      </c>
      <c r="G374" s="207"/>
      <c r="H374" s="210">
        <v>1.3120000000000001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2" customFormat="1" x14ac:dyDescent="0.3">
      <c r="B375" s="206"/>
      <c r="C375" s="207"/>
      <c r="D375" s="196" t="s">
        <v>169</v>
      </c>
      <c r="E375" s="208" t="s">
        <v>19</v>
      </c>
      <c r="F375" s="209" t="s">
        <v>1857</v>
      </c>
      <c r="G375" s="207"/>
      <c r="H375" s="210">
        <v>1.7310000000000001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4" customFormat="1" x14ac:dyDescent="0.3">
      <c r="B376" s="229"/>
      <c r="C376" s="230"/>
      <c r="D376" s="196" t="s">
        <v>169</v>
      </c>
      <c r="E376" s="231" t="s">
        <v>19</v>
      </c>
      <c r="F376" s="232" t="s">
        <v>234</v>
      </c>
      <c r="G376" s="230"/>
      <c r="H376" s="233">
        <v>22.065999999999999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169</v>
      </c>
      <c r="AU376" s="239" t="s">
        <v>81</v>
      </c>
      <c r="AV376" s="14" t="s">
        <v>186</v>
      </c>
      <c r="AW376" s="14" t="s">
        <v>35</v>
      </c>
      <c r="AX376" s="14" t="s">
        <v>71</v>
      </c>
      <c r="AY376" s="239" t="s">
        <v>160</v>
      </c>
    </row>
    <row r="377" spans="2:65" s="12" customFormat="1" x14ac:dyDescent="0.3">
      <c r="B377" s="206"/>
      <c r="C377" s="207"/>
      <c r="D377" s="196" t="s">
        <v>169</v>
      </c>
      <c r="E377" s="208" t="s">
        <v>19</v>
      </c>
      <c r="F377" s="209" t="s">
        <v>1858</v>
      </c>
      <c r="G377" s="207"/>
      <c r="H377" s="210">
        <v>-2.0920000000000001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4" customFormat="1" x14ac:dyDescent="0.3">
      <c r="B378" s="229"/>
      <c r="C378" s="230"/>
      <c r="D378" s="196" t="s">
        <v>169</v>
      </c>
      <c r="E378" s="231" t="s">
        <v>19</v>
      </c>
      <c r="F378" s="232" t="s">
        <v>234</v>
      </c>
      <c r="G378" s="230"/>
      <c r="H378" s="233">
        <v>-2.0920000000000001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169</v>
      </c>
      <c r="AU378" s="239" t="s">
        <v>81</v>
      </c>
      <c r="AV378" s="14" t="s">
        <v>186</v>
      </c>
      <c r="AW378" s="14" t="s">
        <v>35</v>
      </c>
      <c r="AX378" s="14" t="s">
        <v>71</v>
      </c>
      <c r="AY378" s="239" t="s">
        <v>160</v>
      </c>
    </row>
    <row r="379" spans="2:65" s="13" customFormat="1" x14ac:dyDescent="0.3">
      <c r="B379" s="217"/>
      <c r="C379" s="218"/>
      <c r="D379" s="219" t="s">
        <v>169</v>
      </c>
      <c r="E379" s="220" t="s">
        <v>19</v>
      </c>
      <c r="F379" s="221" t="s">
        <v>182</v>
      </c>
      <c r="G379" s="218"/>
      <c r="H379" s="222">
        <v>19.974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169</v>
      </c>
      <c r="AU379" s="228" t="s">
        <v>81</v>
      </c>
      <c r="AV379" s="13" t="s">
        <v>167</v>
      </c>
      <c r="AW379" s="13" t="s">
        <v>35</v>
      </c>
      <c r="AX379" s="13" t="s">
        <v>78</v>
      </c>
      <c r="AY379" s="228" t="s">
        <v>160</v>
      </c>
    </row>
    <row r="380" spans="2:65" s="1" customFormat="1" ht="22.5" customHeight="1" x14ac:dyDescent="0.3">
      <c r="B380" s="35"/>
      <c r="C380" s="247" t="s">
        <v>571</v>
      </c>
      <c r="D380" s="247" t="s">
        <v>548</v>
      </c>
      <c r="E380" s="248" t="s">
        <v>563</v>
      </c>
      <c r="F380" s="249" t="s">
        <v>564</v>
      </c>
      <c r="G380" s="250" t="s">
        <v>265</v>
      </c>
      <c r="H380" s="251">
        <v>37.750999999999998</v>
      </c>
      <c r="I380" s="252"/>
      <c r="J380" s="253">
        <f>ROUND(I380*H380,2)</f>
        <v>0</v>
      </c>
      <c r="K380" s="249" t="s">
        <v>19</v>
      </c>
      <c r="L380" s="254"/>
      <c r="M380" s="255" t="s">
        <v>19</v>
      </c>
      <c r="N380" s="256" t="s">
        <v>42</v>
      </c>
      <c r="O380" s="36"/>
      <c r="P380" s="191">
        <f>O380*H380</f>
        <v>0</v>
      </c>
      <c r="Q380" s="191">
        <v>1</v>
      </c>
      <c r="R380" s="191">
        <f>Q380*H380</f>
        <v>37.750999999999998</v>
      </c>
      <c r="S380" s="191">
        <v>0</v>
      </c>
      <c r="T380" s="192">
        <f>S380*H380</f>
        <v>0</v>
      </c>
      <c r="AR380" s="18" t="s">
        <v>235</v>
      </c>
      <c r="AT380" s="18" t="s">
        <v>548</v>
      </c>
      <c r="AU380" s="18" t="s">
        <v>81</v>
      </c>
      <c r="AY380" s="18" t="s">
        <v>160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167</v>
      </c>
      <c r="BM380" s="18" t="s">
        <v>1859</v>
      </c>
    </row>
    <row r="381" spans="2:65" s="12" customFormat="1" x14ac:dyDescent="0.3">
      <c r="B381" s="206"/>
      <c r="C381" s="207"/>
      <c r="D381" s="196" t="s">
        <v>169</v>
      </c>
      <c r="E381" s="208" t="s">
        <v>19</v>
      </c>
      <c r="F381" s="209" t="s">
        <v>1860</v>
      </c>
      <c r="G381" s="207"/>
      <c r="H381" s="210">
        <v>37.750999999999998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3" customFormat="1" x14ac:dyDescent="0.3">
      <c r="B382" s="217"/>
      <c r="C382" s="218"/>
      <c r="D382" s="219" t="s">
        <v>169</v>
      </c>
      <c r="E382" s="220" t="s">
        <v>19</v>
      </c>
      <c r="F382" s="221" t="s">
        <v>182</v>
      </c>
      <c r="G382" s="218"/>
      <c r="H382" s="222">
        <v>37.750999999999998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169</v>
      </c>
      <c r="AU382" s="228" t="s">
        <v>81</v>
      </c>
      <c r="AV382" s="13" t="s">
        <v>167</v>
      </c>
      <c r="AW382" s="13" t="s">
        <v>35</v>
      </c>
      <c r="AX382" s="13" t="s">
        <v>78</v>
      </c>
      <c r="AY382" s="228" t="s">
        <v>160</v>
      </c>
    </row>
    <row r="383" spans="2:65" s="1" customFormat="1" ht="31.5" customHeight="1" x14ac:dyDescent="0.3">
      <c r="B383" s="35"/>
      <c r="C383" s="182" t="s">
        <v>575</v>
      </c>
      <c r="D383" s="182" t="s">
        <v>162</v>
      </c>
      <c r="E383" s="183" t="s">
        <v>568</v>
      </c>
      <c r="F383" s="184" t="s">
        <v>569</v>
      </c>
      <c r="G383" s="185" t="s">
        <v>248</v>
      </c>
      <c r="H383" s="186">
        <v>275.89999999999998</v>
      </c>
      <c r="I383" s="187"/>
      <c r="J383" s="188">
        <f>ROUND(I383*H383,2)</f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167</v>
      </c>
      <c r="BM383" s="18" t="s">
        <v>1861</v>
      </c>
    </row>
    <row r="384" spans="2:65" s="1" customFormat="1" ht="31.5" customHeight="1" x14ac:dyDescent="0.3">
      <c r="B384" s="35"/>
      <c r="C384" s="182" t="s">
        <v>580</v>
      </c>
      <c r="D384" s="182" t="s">
        <v>162</v>
      </c>
      <c r="E384" s="183" t="s">
        <v>572</v>
      </c>
      <c r="F384" s="184" t="s">
        <v>573</v>
      </c>
      <c r="G384" s="185" t="s">
        <v>248</v>
      </c>
      <c r="H384" s="186">
        <v>409.7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1862</v>
      </c>
    </row>
    <row r="385" spans="2:65" s="1" customFormat="1" ht="31.5" customHeight="1" x14ac:dyDescent="0.3">
      <c r="B385" s="35"/>
      <c r="C385" s="182" t="s">
        <v>585</v>
      </c>
      <c r="D385" s="182" t="s">
        <v>162</v>
      </c>
      <c r="E385" s="183" t="s">
        <v>576</v>
      </c>
      <c r="F385" s="184" t="s">
        <v>577</v>
      </c>
      <c r="G385" s="185" t="s">
        <v>212</v>
      </c>
      <c r="H385" s="186">
        <v>3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1863</v>
      </c>
    </row>
    <row r="386" spans="2:65" s="11" customFormat="1" x14ac:dyDescent="0.3">
      <c r="B386" s="194"/>
      <c r="C386" s="195"/>
      <c r="D386" s="196" t="s">
        <v>169</v>
      </c>
      <c r="E386" s="197" t="s">
        <v>19</v>
      </c>
      <c r="F386" s="198" t="s">
        <v>579</v>
      </c>
      <c r="G386" s="195"/>
      <c r="H386" s="199" t="s">
        <v>19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169</v>
      </c>
      <c r="AU386" s="205" t="s">
        <v>81</v>
      </c>
      <c r="AV386" s="11" t="s">
        <v>78</v>
      </c>
      <c r="AW386" s="11" t="s">
        <v>35</v>
      </c>
      <c r="AX386" s="11" t="s">
        <v>71</v>
      </c>
      <c r="AY386" s="205" t="s">
        <v>160</v>
      </c>
    </row>
    <row r="387" spans="2:65" s="12" customFormat="1" x14ac:dyDescent="0.3">
      <c r="B387" s="206"/>
      <c r="C387" s="207"/>
      <c r="D387" s="196" t="s">
        <v>169</v>
      </c>
      <c r="E387" s="208" t="s">
        <v>19</v>
      </c>
      <c r="F387" s="209" t="s">
        <v>1821</v>
      </c>
      <c r="G387" s="207"/>
      <c r="H387" s="210">
        <v>3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65" s="13" customFormat="1" x14ac:dyDescent="0.3">
      <c r="B388" s="217"/>
      <c r="C388" s="218"/>
      <c r="D388" s="219" t="s">
        <v>169</v>
      </c>
      <c r="E388" s="220" t="s">
        <v>19</v>
      </c>
      <c r="F388" s="221" t="s">
        <v>182</v>
      </c>
      <c r="G388" s="218"/>
      <c r="H388" s="222">
        <v>3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169</v>
      </c>
      <c r="AU388" s="228" t="s">
        <v>81</v>
      </c>
      <c r="AV388" s="13" t="s">
        <v>167</v>
      </c>
      <c r="AW388" s="13" t="s">
        <v>35</v>
      </c>
      <c r="AX388" s="13" t="s">
        <v>78</v>
      </c>
      <c r="AY388" s="228" t="s">
        <v>160</v>
      </c>
    </row>
    <row r="389" spans="2:65" s="1" customFormat="1" ht="22.5" customHeight="1" x14ac:dyDescent="0.3">
      <c r="B389" s="35"/>
      <c r="C389" s="182" t="s">
        <v>590</v>
      </c>
      <c r="D389" s="182" t="s">
        <v>162</v>
      </c>
      <c r="E389" s="183" t="s">
        <v>581</v>
      </c>
      <c r="F389" s="184" t="s">
        <v>582</v>
      </c>
      <c r="G389" s="185" t="s">
        <v>248</v>
      </c>
      <c r="H389" s="186">
        <v>275.89999999999998</v>
      </c>
      <c r="I389" s="187"/>
      <c r="J389" s="188">
        <f>ROUND(I389*H389,2)</f>
        <v>0</v>
      </c>
      <c r="K389" s="184" t="s">
        <v>166</v>
      </c>
      <c r="L389" s="55"/>
      <c r="M389" s="189" t="s">
        <v>19</v>
      </c>
      <c r="N389" s="190" t="s">
        <v>42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167</v>
      </c>
      <c r="AT389" s="18" t="s">
        <v>162</v>
      </c>
      <c r="AU389" s="18" t="s">
        <v>81</v>
      </c>
      <c r="AY389" s="18" t="s">
        <v>160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78</v>
      </c>
      <c r="BK389" s="193">
        <f>ROUND(I389*H389,2)</f>
        <v>0</v>
      </c>
      <c r="BL389" s="18" t="s">
        <v>167</v>
      </c>
      <c r="BM389" s="18" t="s">
        <v>1864</v>
      </c>
    </row>
    <row r="390" spans="2:65" s="12" customFormat="1" ht="27" x14ac:dyDescent="0.3">
      <c r="B390" s="206"/>
      <c r="C390" s="207"/>
      <c r="D390" s="196" t="s">
        <v>169</v>
      </c>
      <c r="E390" s="208" t="s">
        <v>19</v>
      </c>
      <c r="F390" s="209" t="s">
        <v>1865</v>
      </c>
      <c r="G390" s="207"/>
      <c r="H390" s="210">
        <v>275.89999999999998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3" customFormat="1" x14ac:dyDescent="0.3">
      <c r="B391" s="217"/>
      <c r="C391" s="218"/>
      <c r="D391" s="219" t="s">
        <v>169</v>
      </c>
      <c r="E391" s="220" t="s">
        <v>19</v>
      </c>
      <c r="F391" s="221" t="s">
        <v>182</v>
      </c>
      <c r="G391" s="218"/>
      <c r="H391" s="222">
        <v>275.89999999999998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169</v>
      </c>
      <c r="AU391" s="228" t="s">
        <v>81</v>
      </c>
      <c r="AV391" s="13" t="s">
        <v>167</v>
      </c>
      <c r="AW391" s="13" t="s">
        <v>35</v>
      </c>
      <c r="AX391" s="13" t="s">
        <v>78</v>
      </c>
      <c r="AY391" s="228" t="s">
        <v>160</v>
      </c>
    </row>
    <row r="392" spans="2:65" s="1" customFormat="1" ht="22.5" customHeight="1" x14ac:dyDescent="0.3">
      <c r="B392" s="35"/>
      <c r="C392" s="247" t="s">
        <v>594</v>
      </c>
      <c r="D392" s="247" t="s">
        <v>548</v>
      </c>
      <c r="E392" s="248" t="s">
        <v>586</v>
      </c>
      <c r="F392" s="249" t="s">
        <v>587</v>
      </c>
      <c r="G392" s="250" t="s">
        <v>212</v>
      </c>
      <c r="H392" s="251">
        <v>28.417999999999999</v>
      </c>
      <c r="I392" s="252"/>
      <c r="J392" s="253">
        <f>ROUND(I392*H392,2)</f>
        <v>0</v>
      </c>
      <c r="K392" s="249" t="s">
        <v>19</v>
      </c>
      <c r="L392" s="254"/>
      <c r="M392" s="255" t="s">
        <v>19</v>
      </c>
      <c r="N392" s="256" t="s">
        <v>42</v>
      </c>
      <c r="O392" s="36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235</v>
      </c>
      <c r="AT392" s="18" t="s">
        <v>548</v>
      </c>
      <c r="AU392" s="18" t="s">
        <v>81</v>
      </c>
      <c r="AY392" s="18" t="s">
        <v>160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78</v>
      </c>
      <c r="BK392" s="193">
        <f>ROUND(I392*H392,2)</f>
        <v>0</v>
      </c>
      <c r="BL392" s="18" t="s">
        <v>167</v>
      </c>
      <c r="BM392" s="18" t="s">
        <v>1866</v>
      </c>
    </row>
    <row r="393" spans="2:65" s="12" customFormat="1" x14ac:dyDescent="0.3">
      <c r="B393" s="206"/>
      <c r="C393" s="207"/>
      <c r="D393" s="196" t="s">
        <v>169</v>
      </c>
      <c r="E393" s="208" t="s">
        <v>19</v>
      </c>
      <c r="F393" s="209" t="s">
        <v>1867</v>
      </c>
      <c r="G393" s="207"/>
      <c r="H393" s="210">
        <v>28.417999999999999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3" customFormat="1" x14ac:dyDescent="0.3">
      <c r="B394" s="217"/>
      <c r="C394" s="218"/>
      <c r="D394" s="219" t="s">
        <v>169</v>
      </c>
      <c r="E394" s="220" t="s">
        <v>19</v>
      </c>
      <c r="F394" s="221" t="s">
        <v>182</v>
      </c>
      <c r="G394" s="218"/>
      <c r="H394" s="222">
        <v>28.417999999999999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169</v>
      </c>
      <c r="AU394" s="228" t="s">
        <v>81</v>
      </c>
      <c r="AV394" s="13" t="s">
        <v>167</v>
      </c>
      <c r="AW394" s="13" t="s">
        <v>35</v>
      </c>
      <c r="AX394" s="13" t="s">
        <v>78</v>
      </c>
      <c r="AY394" s="228" t="s">
        <v>160</v>
      </c>
    </row>
    <row r="395" spans="2:65" s="1" customFormat="1" ht="22.5" customHeight="1" x14ac:dyDescent="0.3">
      <c r="B395" s="35"/>
      <c r="C395" s="182" t="s">
        <v>600</v>
      </c>
      <c r="D395" s="182" t="s">
        <v>162</v>
      </c>
      <c r="E395" s="183" t="s">
        <v>591</v>
      </c>
      <c r="F395" s="184" t="s">
        <v>592</v>
      </c>
      <c r="G395" s="185" t="s">
        <v>248</v>
      </c>
      <c r="H395" s="186">
        <v>275.89999999999998</v>
      </c>
      <c r="I395" s="187"/>
      <c r="J395" s="188">
        <f>ROUND(I395*H395,2)</f>
        <v>0</v>
      </c>
      <c r="K395" s="184" t="s">
        <v>166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167</v>
      </c>
      <c r="AT395" s="18" t="s">
        <v>162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1868</v>
      </c>
    </row>
    <row r="396" spans="2:65" s="1" customFormat="1" ht="22.5" customHeight="1" x14ac:dyDescent="0.3">
      <c r="B396" s="35"/>
      <c r="C396" s="247" t="s">
        <v>604</v>
      </c>
      <c r="D396" s="247" t="s">
        <v>548</v>
      </c>
      <c r="E396" s="248" t="s">
        <v>595</v>
      </c>
      <c r="F396" s="249" t="s">
        <v>596</v>
      </c>
      <c r="G396" s="250" t="s">
        <v>597</v>
      </c>
      <c r="H396" s="251">
        <v>7.1040000000000001</v>
      </c>
      <c r="I396" s="252"/>
      <c r="J396" s="253">
        <f>ROUND(I396*H396,2)</f>
        <v>0</v>
      </c>
      <c r="K396" s="249" t="s">
        <v>19</v>
      </c>
      <c r="L396" s="254"/>
      <c r="M396" s="255" t="s">
        <v>19</v>
      </c>
      <c r="N396" s="256" t="s">
        <v>42</v>
      </c>
      <c r="O396" s="36"/>
      <c r="P396" s="191">
        <f>O396*H396</f>
        <v>0</v>
      </c>
      <c r="Q396" s="191">
        <v>1E-3</v>
      </c>
      <c r="R396" s="191">
        <f>Q396*H396</f>
        <v>7.1040000000000001E-3</v>
      </c>
      <c r="S396" s="191">
        <v>0</v>
      </c>
      <c r="T396" s="192">
        <f>S396*H396</f>
        <v>0</v>
      </c>
      <c r="AR396" s="18" t="s">
        <v>235</v>
      </c>
      <c r="AT396" s="18" t="s">
        <v>548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1869</v>
      </c>
    </row>
    <row r="397" spans="2:65" s="12" customFormat="1" x14ac:dyDescent="0.3">
      <c r="B397" s="206"/>
      <c r="C397" s="207"/>
      <c r="D397" s="196" t="s">
        <v>169</v>
      </c>
      <c r="E397" s="208" t="s">
        <v>19</v>
      </c>
      <c r="F397" s="209" t="s">
        <v>1870</v>
      </c>
      <c r="G397" s="207"/>
      <c r="H397" s="210">
        <v>7.1040000000000001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3" customFormat="1" x14ac:dyDescent="0.3">
      <c r="B398" s="217"/>
      <c r="C398" s="218"/>
      <c r="D398" s="219" t="s">
        <v>169</v>
      </c>
      <c r="E398" s="220" t="s">
        <v>19</v>
      </c>
      <c r="F398" s="221" t="s">
        <v>182</v>
      </c>
      <c r="G398" s="218"/>
      <c r="H398" s="222">
        <v>7.1040000000000001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169</v>
      </c>
      <c r="AU398" s="228" t="s">
        <v>81</v>
      </c>
      <c r="AV398" s="13" t="s">
        <v>167</v>
      </c>
      <c r="AW398" s="13" t="s">
        <v>35</v>
      </c>
      <c r="AX398" s="13" t="s">
        <v>78</v>
      </c>
      <c r="AY398" s="228" t="s">
        <v>160</v>
      </c>
    </row>
    <row r="399" spans="2:65" s="1" customFormat="1" ht="22.5" customHeight="1" x14ac:dyDescent="0.3">
      <c r="B399" s="35"/>
      <c r="C399" s="182" t="s">
        <v>607</v>
      </c>
      <c r="D399" s="182" t="s">
        <v>162</v>
      </c>
      <c r="E399" s="183" t="s">
        <v>601</v>
      </c>
      <c r="F399" s="184" t="s">
        <v>602</v>
      </c>
      <c r="G399" s="185" t="s">
        <v>248</v>
      </c>
      <c r="H399" s="186">
        <v>409.7</v>
      </c>
      <c r="I399" s="187"/>
      <c r="J399" s="188">
        <f>ROUND(I399*H399,2)</f>
        <v>0</v>
      </c>
      <c r="K399" s="184" t="s">
        <v>166</v>
      </c>
      <c r="L399" s="55"/>
      <c r="M399" s="189" t="s">
        <v>19</v>
      </c>
      <c r="N399" s="190" t="s">
        <v>42</v>
      </c>
      <c r="O399" s="36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8" t="s">
        <v>167</v>
      </c>
      <c r="AT399" s="18" t="s">
        <v>162</v>
      </c>
      <c r="AU399" s="18" t="s">
        <v>81</v>
      </c>
      <c r="AY399" s="18" t="s">
        <v>160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167</v>
      </c>
      <c r="BM399" s="18" t="s">
        <v>1871</v>
      </c>
    </row>
    <row r="400" spans="2:65" s="1" customFormat="1" ht="22.5" customHeight="1" x14ac:dyDescent="0.3">
      <c r="B400" s="35"/>
      <c r="C400" s="247" t="s">
        <v>615</v>
      </c>
      <c r="D400" s="247" t="s">
        <v>548</v>
      </c>
      <c r="E400" s="248" t="s">
        <v>595</v>
      </c>
      <c r="F400" s="249" t="s">
        <v>596</v>
      </c>
      <c r="G400" s="250" t="s">
        <v>597</v>
      </c>
      <c r="H400" s="251">
        <v>10.55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1E-3</v>
      </c>
      <c r="R400" s="191">
        <f>Q400*H400</f>
        <v>1.055E-2</v>
      </c>
      <c r="S400" s="191">
        <v>0</v>
      </c>
      <c r="T400" s="192">
        <f>S400*H400</f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1872</v>
      </c>
    </row>
    <row r="401" spans="2:65" s="12" customFormat="1" x14ac:dyDescent="0.3">
      <c r="B401" s="206"/>
      <c r="C401" s="207"/>
      <c r="D401" s="196" t="s">
        <v>169</v>
      </c>
      <c r="E401" s="208" t="s">
        <v>19</v>
      </c>
      <c r="F401" s="209" t="s">
        <v>1873</v>
      </c>
      <c r="G401" s="207"/>
      <c r="H401" s="210">
        <v>10.55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169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160</v>
      </c>
    </row>
    <row r="402" spans="2:65" s="13" customFormat="1" x14ac:dyDescent="0.3">
      <c r="B402" s="217"/>
      <c r="C402" s="218"/>
      <c r="D402" s="219" t="s">
        <v>169</v>
      </c>
      <c r="E402" s="220" t="s">
        <v>19</v>
      </c>
      <c r="F402" s="221" t="s">
        <v>182</v>
      </c>
      <c r="G402" s="218"/>
      <c r="H402" s="222">
        <v>10.55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169</v>
      </c>
      <c r="AU402" s="228" t="s">
        <v>81</v>
      </c>
      <c r="AV402" s="13" t="s">
        <v>167</v>
      </c>
      <c r="AW402" s="13" t="s">
        <v>35</v>
      </c>
      <c r="AX402" s="13" t="s">
        <v>78</v>
      </c>
      <c r="AY402" s="228" t="s">
        <v>160</v>
      </c>
    </row>
    <row r="403" spans="2:65" s="1" customFormat="1" ht="22.5" customHeight="1" x14ac:dyDescent="0.3">
      <c r="B403" s="35"/>
      <c r="C403" s="182" t="s">
        <v>620</v>
      </c>
      <c r="D403" s="182" t="s">
        <v>162</v>
      </c>
      <c r="E403" s="183" t="s">
        <v>608</v>
      </c>
      <c r="F403" s="184" t="s">
        <v>609</v>
      </c>
      <c r="G403" s="185" t="s">
        <v>248</v>
      </c>
      <c r="H403" s="186">
        <v>4567.1629999999996</v>
      </c>
      <c r="I403" s="187"/>
      <c r="J403" s="188">
        <f>ROUND(I403*H403,2)</f>
        <v>0</v>
      </c>
      <c r="K403" s="184" t="s">
        <v>166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8" t="s">
        <v>167</v>
      </c>
      <c r="AT403" s="18" t="s">
        <v>162</v>
      </c>
      <c r="AU403" s="18" t="s">
        <v>81</v>
      </c>
      <c r="AY403" s="18" t="s">
        <v>160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167</v>
      </c>
      <c r="BM403" s="18" t="s">
        <v>1874</v>
      </c>
    </row>
    <row r="404" spans="2:65" s="11" customFormat="1" x14ac:dyDescent="0.3">
      <c r="B404" s="194"/>
      <c r="C404" s="195"/>
      <c r="D404" s="196" t="s">
        <v>169</v>
      </c>
      <c r="E404" s="197" t="s">
        <v>19</v>
      </c>
      <c r="F404" s="198" t="s">
        <v>1728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169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160</v>
      </c>
    </row>
    <row r="405" spans="2:65" s="12" customFormat="1" x14ac:dyDescent="0.3">
      <c r="B405" s="206"/>
      <c r="C405" s="207"/>
      <c r="D405" s="196" t="s">
        <v>169</v>
      </c>
      <c r="E405" s="208" t="s">
        <v>19</v>
      </c>
      <c r="F405" s="209" t="s">
        <v>1875</v>
      </c>
      <c r="G405" s="207"/>
      <c r="H405" s="210">
        <v>37.630000000000003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65" s="14" customFormat="1" x14ac:dyDescent="0.3">
      <c r="B406" s="229"/>
      <c r="C406" s="230"/>
      <c r="D406" s="196" t="s">
        <v>169</v>
      </c>
      <c r="E406" s="231" t="s">
        <v>19</v>
      </c>
      <c r="F406" s="232" t="s">
        <v>234</v>
      </c>
      <c r="G406" s="230"/>
      <c r="H406" s="233">
        <v>37.630000000000003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169</v>
      </c>
      <c r="AU406" s="239" t="s">
        <v>81</v>
      </c>
      <c r="AV406" s="14" t="s">
        <v>186</v>
      </c>
      <c r="AW406" s="14" t="s">
        <v>35</v>
      </c>
      <c r="AX406" s="14" t="s">
        <v>71</v>
      </c>
      <c r="AY406" s="239" t="s">
        <v>160</v>
      </c>
    </row>
    <row r="407" spans="2:65" s="11" customFormat="1" x14ac:dyDescent="0.3">
      <c r="B407" s="194"/>
      <c r="C407" s="195"/>
      <c r="D407" s="196" t="s">
        <v>169</v>
      </c>
      <c r="E407" s="197" t="s">
        <v>19</v>
      </c>
      <c r="F407" s="198" t="s">
        <v>1730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169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160</v>
      </c>
    </row>
    <row r="408" spans="2:65" s="12" customFormat="1" x14ac:dyDescent="0.3">
      <c r="B408" s="206"/>
      <c r="C408" s="207"/>
      <c r="D408" s="196" t="s">
        <v>169</v>
      </c>
      <c r="E408" s="208" t="s">
        <v>19</v>
      </c>
      <c r="F408" s="209" t="s">
        <v>1876</v>
      </c>
      <c r="G408" s="207"/>
      <c r="H408" s="210">
        <v>7.42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65" s="14" customFormat="1" x14ac:dyDescent="0.3">
      <c r="B409" s="229"/>
      <c r="C409" s="230"/>
      <c r="D409" s="196" t="s">
        <v>169</v>
      </c>
      <c r="E409" s="231" t="s">
        <v>19</v>
      </c>
      <c r="F409" s="232" t="s">
        <v>234</v>
      </c>
      <c r="G409" s="230"/>
      <c r="H409" s="233">
        <v>7.42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169</v>
      </c>
      <c r="AU409" s="239" t="s">
        <v>81</v>
      </c>
      <c r="AV409" s="14" t="s">
        <v>186</v>
      </c>
      <c r="AW409" s="14" t="s">
        <v>35</v>
      </c>
      <c r="AX409" s="14" t="s">
        <v>71</v>
      </c>
      <c r="AY409" s="239" t="s">
        <v>160</v>
      </c>
    </row>
    <row r="410" spans="2:65" s="11" customFormat="1" x14ac:dyDescent="0.3">
      <c r="B410" s="194"/>
      <c r="C410" s="195"/>
      <c r="D410" s="196" t="s">
        <v>169</v>
      </c>
      <c r="E410" s="197" t="s">
        <v>19</v>
      </c>
      <c r="F410" s="198" t="s">
        <v>1732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169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1877</v>
      </c>
      <c r="G411" s="207"/>
      <c r="H411" s="210">
        <v>31.98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4" customFormat="1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31.98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65" s="11" customFormat="1" x14ac:dyDescent="0.3">
      <c r="B413" s="194"/>
      <c r="C413" s="195"/>
      <c r="D413" s="196" t="s">
        <v>169</v>
      </c>
      <c r="E413" s="197" t="s">
        <v>19</v>
      </c>
      <c r="F413" s="198" t="s">
        <v>352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65" s="12" customFormat="1" x14ac:dyDescent="0.3">
      <c r="B414" s="206"/>
      <c r="C414" s="207"/>
      <c r="D414" s="196" t="s">
        <v>169</v>
      </c>
      <c r="E414" s="208" t="s">
        <v>19</v>
      </c>
      <c r="F414" s="209" t="s">
        <v>1878</v>
      </c>
      <c r="G414" s="207"/>
      <c r="H414" s="210">
        <v>4216.8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4" customFormat="1" x14ac:dyDescent="0.3">
      <c r="B415" s="229"/>
      <c r="C415" s="230"/>
      <c r="D415" s="196" t="s">
        <v>169</v>
      </c>
      <c r="E415" s="231" t="s">
        <v>19</v>
      </c>
      <c r="F415" s="232" t="s">
        <v>234</v>
      </c>
      <c r="G415" s="230"/>
      <c r="H415" s="233">
        <v>4216.8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169</v>
      </c>
      <c r="AU415" s="239" t="s">
        <v>81</v>
      </c>
      <c r="AV415" s="14" t="s">
        <v>186</v>
      </c>
      <c r="AW415" s="14" t="s">
        <v>35</v>
      </c>
      <c r="AX415" s="14" t="s">
        <v>71</v>
      </c>
      <c r="AY415" s="239" t="s">
        <v>160</v>
      </c>
    </row>
    <row r="416" spans="2:65" s="11" customFormat="1" x14ac:dyDescent="0.3">
      <c r="B416" s="194"/>
      <c r="C416" s="195"/>
      <c r="D416" s="196" t="s">
        <v>169</v>
      </c>
      <c r="E416" s="197" t="s">
        <v>19</v>
      </c>
      <c r="F416" s="198" t="s">
        <v>420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169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160</v>
      </c>
    </row>
    <row r="417" spans="2:65" s="12" customFormat="1" x14ac:dyDescent="0.3">
      <c r="B417" s="206"/>
      <c r="C417" s="207"/>
      <c r="D417" s="196" t="s">
        <v>169</v>
      </c>
      <c r="E417" s="208" t="s">
        <v>19</v>
      </c>
      <c r="F417" s="209" t="s">
        <v>1879</v>
      </c>
      <c r="G417" s="207"/>
      <c r="H417" s="210">
        <v>273.33300000000003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4" customFormat="1" x14ac:dyDescent="0.3">
      <c r="B418" s="229"/>
      <c r="C418" s="230"/>
      <c r="D418" s="196" t="s">
        <v>169</v>
      </c>
      <c r="E418" s="231" t="s">
        <v>19</v>
      </c>
      <c r="F418" s="232" t="s">
        <v>234</v>
      </c>
      <c r="G418" s="230"/>
      <c r="H418" s="233">
        <v>273.33300000000003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169</v>
      </c>
      <c r="AU418" s="239" t="s">
        <v>81</v>
      </c>
      <c r="AV418" s="14" t="s">
        <v>186</v>
      </c>
      <c r="AW418" s="14" t="s">
        <v>35</v>
      </c>
      <c r="AX418" s="14" t="s">
        <v>71</v>
      </c>
      <c r="AY418" s="239" t="s">
        <v>160</v>
      </c>
    </row>
    <row r="419" spans="2:65" s="13" customFormat="1" x14ac:dyDescent="0.3">
      <c r="B419" s="217"/>
      <c r="C419" s="218"/>
      <c r="D419" s="219" t="s">
        <v>169</v>
      </c>
      <c r="E419" s="220" t="s">
        <v>19</v>
      </c>
      <c r="F419" s="221" t="s">
        <v>182</v>
      </c>
      <c r="G419" s="218"/>
      <c r="H419" s="222">
        <v>4567.1629999999996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169</v>
      </c>
      <c r="AU419" s="228" t="s">
        <v>81</v>
      </c>
      <c r="AV419" s="13" t="s">
        <v>167</v>
      </c>
      <c r="AW419" s="13" t="s">
        <v>35</v>
      </c>
      <c r="AX419" s="13" t="s">
        <v>78</v>
      </c>
      <c r="AY419" s="228" t="s">
        <v>160</v>
      </c>
    </row>
    <row r="420" spans="2:65" s="1" customFormat="1" ht="22.5" customHeight="1" x14ac:dyDescent="0.3">
      <c r="B420" s="35"/>
      <c r="C420" s="182" t="s">
        <v>624</v>
      </c>
      <c r="D420" s="182" t="s">
        <v>162</v>
      </c>
      <c r="E420" s="183" t="s">
        <v>616</v>
      </c>
      <c r="F420" s="184" t="s">
        <v>617</v>
      </c>
      <c r="G420" s="185" t="s">
        <v>248</v>
      </c>
      <c r="H420" s="186">
        <v>11.79</v>
      </c>
      <c r="I420" s="187"/>
      <c r="J420" s="188">
        <f>ROUND(I420*H420,2)</f>
        <v>0</v>
      </c>
      <c r="K420" s="184" t="s">
        <v>166</v>
      </c>
      <c r="L420" s="55"/>
      <c r="M420" s="189" t="s">
        <v>19</v>
      </c>
      <c r="N420" s="190" t="s">
        <v>42</v>
      </c>
      <c r="O420" s="36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167</v>
      </c>
      <c r="AT420" s="18" t="s">
        <v>162</v>
      </c>
      <c r="AU420" s="18" t="s">
        <v>81</v>
      </c>
      <c r="AY420" s="18" t="s">
        <v>160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78</v>
      </c>
      <c r="BK420" s="193">
        <f>ROUND(I420*H420,2)</f>
        <v>0</v>
      </c>
      <c r="BL420" s="18" t="s">
        <v>167</v>
      </c>
      <c r="BM420" s="18" t="s">
        <v>1880</v>
      </c>
    </row>
    <row r="421" spans="2:65" s="11" customFormat="1" x14ac:dyDescent="0.3">
      <c r="B421" s="194"/>
      <c r="C421" s="195"/>
      <c r="D421" s="196" t="s">
        <v>169</v>
      </c>
      <c r="E421" s="197" t="s">
        <v>19</v>
      </c>
      <c r="F421" s="198" t="s">
        <v>425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65" s="12" customFormat="1" x14ac:dyDescent="0.3">
      <c r="B422" s="206"/>
      <c r="C422" s="207"/>
      <c r="D422" s="196" t="s">
        <v>169</v>
      </c>
      <c r="E422" s="208" t="s">
        <v>19</v>
      </c>
      <c r="F422" s="209" t="s">
        <v>1881</v>
      </c>
      <c r="G422" s="207"/>
      <c r="H422" s="210">
        <v>11.79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3" customFormat="1" x14ac:dyDescent="0.3">
      <c r="B423" s="217"/>
      <c r="C423" s="218"/>
      <c r="D423" s="219" t="s">
        <v>169</v>
      </c>
      <c r="E423" s="220" t="s">
        <v>19</v>
      </c>
      <c r="F423" s="221" t="s">
        <v>182</v>
      </c>
      <c r="G423" s="218"/>
      <c r="H423" s="222">
        <v>11.79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169</v>
      </c>
      <c r="AU423" s="228" t="s">
        <v>81</v>
      </c>
      <c r="AV423" s="13" t="s">
        <v>167</v>
      </c>
      <c r="AW423" s="13" t="s">
        <v>35</v>
      </c>
      <c r="AX423" s="13" t="s">
        <v>78</v>
      </c>
      <c r="AY423" s="228" t="s">
        <v>160</v>
      </c>
    </row>
    <row r="424" spans="2:65" s="1" customFormat="1" ht="22.5" customHeight="1" x14ac:dyDescent="0.3">
      <c r="B424" s="35"/>
      <c r="C424" s="182" t="s">
        <v>628</v>
      </c>
      <c r="D424" s="182" t="s">
        <v>162</v>
      </c>
      <c r="E424" s="183" t="s">
        <v>621</v>
      </c>
      <c r="F424" s="184" t="s">
        <v>622</v>
      </c>
      <c r="G424" s="185" t="s">
        <v>248</v>
      </c>
      <c r="H424" s="186">
        <v>397.91</v>
      </c>
      <c r="I424" s="187"/>
      <c r="J424" s="188">
        <f>ROUND(I424*H424,2)</f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1882</v>
      </c>
    </row>
    <row r="425" spans="2:65" s="11" customFormat="1" x14ac:dyDescent="0.3">
      <c r="B425" s="194"/>
      <c r="C425" s="195"/>
      <c r="D425" s="196" t="s">
        <v>169</v>
      </c>
      <c r="E425" s="197" t="s">
        <v>19</v>
      </c>
      <c r="F425" s="198" t="s">
        <v>529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169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160</v>
      </c>
    </row>
    <row r="426" spans="2:65" s="12" customFormat="1" ht="27" x14ac:dyDescent="0.3">
      <c r="B426" s="206"/>
      <c r="C426" s="207"/>
      <c r="D426" s="196" t="s">
        <v>169</v>
      </c>
      <c r="E426" s="208" t="s">
        <v>19</v>
      </c>
      <c r="F426" s="209" t="s">
        <v>1825</v>
      </c>
      <c r="G426" s="207"/>
      <c r="H426" s="210">
        <v>397.91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65" s="13" customFormat="1" x14ac:dyDescent="0.3">
      <c r="B427" s="217"/>
      <c r="C427" s="218"/>
      <c r="D427" s="219" t="s">
        <v>169</v>
      </c>
      <c r="E427" s="220" t="s">
        <v>19</v>
      </c>
      <c r="F427" s="221" t="s">
        <v>182</v>
      </c>
      <c r="G427" s="218"/>
      <c r="H427" s="222">
        <v>397.91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169</v>
      </c>
      <c r="AU427" s="228" t="s">
        <v>81</v>
      </c>
      <c r="AV427" s="13" t="s">
        <v>167</v>
      </c>
      <c r="AW427" s="13" t="s">
        <v>35</v>
      </c>
      <c r="AX427" s="13" t="s">
        <v>78</v>
      </c>
      <c r="AY427" s="228" t="s">
        <v>160</v>
      </c>
    </row>
    <row r="428" spans="2:65" s="1" customFormat="1" ht="22.5" customHeight="1" x14ac:dyDescent="0.3">
      <c r="B428" s="35"/>
      <c r="C428" s="182" t="s">
        <v>631</v>
      </c>
      <c r="D428" s="182" t="s">
        <v>162</v>
      </c>
      <c r="E428" s="183" t="s">
        <v>625</v>
      </c>
      <c r="F428" s="184" t="s">
        <v>626</v>
      </c>
      <c r="G428" s="185" t="s">
        <v>248</v>
      </c>
      <c r="H428" s="186">
        <v>409.7</v>
      </c>
      <c r="I428" s="187"/>
      <c r="J428" s="188">
        <f>ROUND(I428*H428,2)</f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167</v>
      </c>
      <c r="BM428" s="18" t="s">
        <v>1883</v>
      </c>
    </row>
    <row r="429" spans="2:65" s="11" customFormat="1" x14ac:dyDescent="0.3">
      <c r="B429" s="194"/>
      <c r="C429" s="195"/>
      <c r="D429" s="196" t="s">
        <v>169</v>
      </c>
      <c r="E429" s="197" t="s">
        <v>19</v>
      </c>
      <c r="F429" s="198" t="s">
        <v>529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169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160</v>
      </c>
    </row>
    <row r="430" spans="2:65" s="12" customFormat="1" ht="27" x14ac:dyDescent="0.3">
      <c r="B430" s="206"/>
      <c r="C430" s="207"/>
      <c r="D430" s="196" t="s">
        <v>169</v>
      </c>
      <c r="E430" s="208" t="s">
        <v>19</v>
      </c>
      <c r="F430" s="209" t="s">
        <v>1825</v>
      </c>
      <c r="G430" s="207"/>
      <c r="H430" s="210">
        <v>397.91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1" customFormat="1" x14ac:dyDescent="0.3">
      <c r="B431" s="194"/>
      <c r="C431" s="195"/>
      <c r="D431" s="196" t="s">
        <v>169</v>
      </c>
      <c r="E431" s="197" t="s">
        <v>19</v>
      </c>
      <c r="F431" s="198" t="s">
        <v>425</v>
      </c>
      <c r="G431" s="195"/>
      <c r="H431" s="199" t="s">
        <v>19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169</v>
      </c>
      <c r="AU431" s="205" t="s">
        <v>81</v>
      </c>
      <c r="AV431" s="11" t="s">
        <v>78</v>
      </c>
      <c r="AW431" s="11" t="s">
        <v>35</v>
      </c>
      <c r="AX431" s="11" t="s">
        <v>71</v>
      </c>
      <c r="AY431" s="205" t="s">
        <v>160</v>
      </c>
    </row>
    <row r="432" spans="2:65" s="12" customFormat="1" x14ac:dyDescent="0.3">
      <c r="B432" s="206"/>
      <c r="C432" s="207"/>
      <c r="D432" s="196" t="s">
        <v>169</v>
      </c>
      <c r="E432" s="208" t="s">
        <v>19</v>
      </c>
      <c r="F432" s="209" t="s">
        <v>1881</v>
      </c>
      <c r="G432" s="207"/>
      <c r="H432" s="210">
        <v>11.79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65" s="13" customFormat="1" x14ac:dyDescent="0.3">
      <c r="B433" s="217"/>
      <c r="C433" s="218"/>
      <c r="D433" s="219" t="s">
        <v>169</v>
      </c>
      <c r="E433" s="220" t="s">
        <v>19</v>
      </c>
      <c r="F433" s="221" t="s">
        <v>182</v>
      </c>
      <c r="G433" s="218"/>
      <c r="H433" s="222">
        <v>409.7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169</v>
      </c>
      <c r="AU433" s="228" t="s">
        <v>81</v>
      </c>
      <c r="AV433" s="13" t="s">
        <v>167</v>
      </c>
      <c r="AW433" s="13" t="s">
        <v>35</v>
      </c>
      <c r="AX433" s="13" t="s">
        <v>78</v>
      </c>
      <c r="AY433" s="228" t="s">
        <v>160</v>
      </c>
    </row>
    <row r="434" spans="2:65" s="1" customFormat="1" ht="22.5" customHeight="1" x14ac:dyDescent="0.3">
      <c r="B434" s="35"/>
      <c r="C434" s="247" t="s">
        <v>635</v>
      </c>
      <c r="D434" s="247" t="s">
        <v>548</v>
      </c>
      <c r="E434" s="248" t="s">
        <v>586</v>
      </c>
      <c r="F434" s="249" t="s">
        <v>587</v>
      </c>
      <c r="G434" s="250" t="s">
        <v>212</v>
      </c>
      <c r="H434" s="251">
        <v>42.198999999999998</v>
      </c>
      <c r="I434" s="252"/>
      <c r="J434" s="253">
        <f>ROUND(I434*H434,2)</f>
        <v>0</v>
      </c>
      <c r="K434" s="249" t="s">
        <v>19</v>
      </c>
      <c r="L434" s="254"/>
      <c r="M434" s="255" t="s">
        <v>19</v>
      </c>
      <c r="N434" s="256" t="s">
        <v>42</v>
      </c>
      <c r="O434" s="3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AR434" s="18" t="s">
        <v>235</v>
      </c>
      <c r="AT434" s="18" t="s">
        <v>548</v>
      </c>
      <c r="AU434" s="18" t="s">
        <v>81</v>
      </c>
      <c r="AY434" s="18" t="s">
        <v>160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78</v>
      </c>
      <c r="BK434" s="193">
        <f>ROUND(I434*H434,2)</f>
        <v>0</v>
      </c>
      <c r="BL434" s="18" t="s">
        <v>167</v>
      </c>
      <c r="BM434" s="18" t="s">
        <v>1884</v>
      </c>
    </row>
    <row r="435" spans="2:65" s="12" customFormat="1" x14ac:dyDescent="0.3">
      <c r="B435" s="206"/>
      <c r="C435" s="207"/>
      <c r="D435" s="196" t="s">
        <v>169</v>
      </c>
      <c r="E435" s="208" t="s">
        <v>19</v>
      </c>
      <c r="F435" s="209" t="s">
        <v>1885</v>
      </c>
      <c r="G435" s="207"/>
      <c r="H435" s="210">
        <v>42.198999999999998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65" s="13" customFormat="1" x14ac:dyDescent="0.3">
      <c r="B436" s="217"/>
      <c r="C436" s="218"/>
      <c r="D436" s="219" t="s">
        <v>169</v>
      </c>
      <c r="E436" s="220" t="s">
        <v>19</v>
      </c>
      <c r="F436" s="221" t="s">
        <v>182</v>
      </c>
      <c r="G436" s="218"/>
      <c r="H436" s="222">
        <v>42.198999999999998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169</v>
      </c>
      <c r="AU436" s="228" t="s">
        <v>81</v>
      </c>
      <c r="AV436" s="13" t="s">
        <v>167</v>
      </c>
      <c r="AW436" s="13" t="s">
        <v>35</v>
      </c>
      <c r="AX436" s="13" t="s">
        <v>78</v>
      </c>
      <c r="AY436" s="228" t="s">
        <v>160</v>
      </c>
    </row>
    <row r="437" spans="2:65" s="1" customFormat="1" ht="22.5" customHeight="1" x14ac:dyDescent="0.3">
      <c r="B437" s="35"/>
      <c r="C437" s="182" t="s">
        <v>639</v>
      </c>
      <c r="D437" s="182" t="s">
        <v>162</v>
      </c>
      <c r="E437" s="183" t="s">
        <v>632</v>
      </c>
      <c r="F437" s="184" t="s">
        <v>633</v>
      </c>
      <c r="G437" s="185" t="s">
        <v>248</v>
      </c>
      <c r="H437" s="186">
        <v>275.89999999999998</v>
      </c>
      <c r="I437" s="187"/>
      <c r="J437" s="188">
        <f t="shared" ref="J437:J444" si="0">ROUND(I437*H437,2)</f>
        <v>0</v>
      </c>
      <c r="K437" s="184" t="s">
        <v>166</v>
      </c>
      <c r="L437" s="55"/>
      <c r="M437" s="189" t="s">
        <v>19</v>
      </c>
      <c r="N437" s="190" t="s">
        <v>42</v>
      </c>
      <c r="O437" s="36"/>
      <c r="P437" s="191">
        <f t="shared" ref="P437:P444" si="1">O437*H437</f>
        <v>0</v>
      </c>
      <c r="Q437" s="191">
        <v>0</v>
      </c>
      <c r="R437" s="191">
        <f t="shared" ref="R437:R444" si="2">Q437*H437</f>
        <v>0</v>
      </c>
      <c r="S437" s="191">
        <v>0</v>
      </c>
      <c r="T437" s="192">
        <f t="shared" ref="T437:T444" si="3">S437*H437</f>
        <v>0</v>
      </c>
      <c r="AR437" s="18" t="s">
        <v>167</v>
      </c>
      <c r="AT437" s="18" t="s">
        <v>162</v>
      </c>
      <c r="AU437" s="18" t="s">
        <v>81</v>
      </c>
      <c r="AY437" s="18" t="s">
        <v>160</v>
      </c>
      <c r="BE437" s="193">
        <f t="shared" ref="BE437:BE444" si="4">IF(N437="základní",J437,0)</f>
        <v>0</v>
      </c>
      <c r="BF437" s="193">
        <f t="shared" ref="BF437:BF444" si="5">IF(N437="snížená",J437,0)</f>
        <v>0</v>
      </c>
      <c r="BG437" s="193">
        <f t="shared" ref="BG437:BG444" si="6">IF(N437="zákl. přenesená",J437,0)</f>
        <v>0</v>
      </c>
      <c r="BH437" s="193">
        <f t="shared" ref="BH437:BH444" si="7">IF(N437="sníž. přenesená",J437,0)</f>
        <v>0</v>
      </c>
      <c r="BI437" s="193">
        <f t="shared" ref="BI437:BI444" si="8">IF(N437="nulová",J437,0)</f>
        <v>0</v>
      </c>
      <c r="BJ437" s="18" t="s">
        <v>78</v>
      </c>
      <c r="BK437" s="193">
        <f t="shared" ref="BK437:BK444" si="9">ROUND(I437*H437,2)</f>
        <v>0</v>
      </c>
      <c r="BL437" s="18" t="s">
        <v>167</v>
      </c>
      <c r="BM437" s="18" t="s">
        <v>1886</v>
      </c>
    </row>
    <row r="438" spans="2:65" s="1" customFormat="1" ht="22.5" customHeight="1" x14ac:dyDescent="0.3">
      <c r="B438" s="35"/>
      <c r="C438" s="182" t="s">
        <v>643</v>
      </c>
      <c r="D438" s="182" t="s">
        <v>162</v>
      </c>
      <c r="E438" s="183" t="s">
        <v>636</v>
      </c>
      <c r="F438" s="184" t="s">
        <v>637</v>
      </c>
      <c r="G438" s="185" t="s">
        <v>248</v>
      </c>
      <c r="H438" s="186">
        <v>275.89999999999998</v>
      </c>
      <c r="I438" s="187"/>
      <c r="J438" s="188">
        <f t="shared" si="0"/>
        <v>0</v>
      </c>
      <c r="K438" s="184" t="s">
        <v>166</v>
      </c>
      <c r="L438" s="55"/>
      <c r="M438" s="189" t="s">
        <v>19</v>
      </c>
      <c r="N438" s="190" t="s">
        <v>42</v>
      </c>
      <c r="O438" s="36"/>
      <c r="P438" s="191">
        <f t="shared" si="1"/>
        <v>0</v>
      </c>
      <c r="Q438" s="191">
        <v>0</v>
      </c>
      <c r="R438" s="191">
        <f t="shared" si="2"/>
        <v>0</v>
      </c>
      <c r="S438" s="191">
        <v>0</v>
      </c>
      <c r="T438" s="192">
        <f t="shared" si="3"/>
        <v>0</v>
      </c>
      <c r="AR438" s="18" t="s">
        <v>167</v>
      </c>
      <c r="AT438" s="18" t="s">
        <v>162</v>
      </c>
      <c r="AU438" s="18" t="s">
        <v>81</v>
      </c>
      <c r="AY438" s="18" t="s">
        <v>160</v>
      </c>
      <c r="BE438" s="193">
        <f t="shared" si="4"/>
        <v>0</v>
      </c>
      <c r="BF438" s="193">
        <f t="shared" si="5"/>
        <v>0</v>
      </c>
      <c r="BG438" s="193">
        <f t="shared" si="6"/>
        <v>0</v>
      </c>
      <c r="BH438" s="193">
        <f t="shared" si="7"/>
        <v>0</v>
      </c>
      <c r="BI438" s="193">
        <f t="shared" si="8"/>
        <v>0</v>
      </c>
      <c r="BJ438" s="18" t="s">
        <v>78</v>
      </c>
      <c r="BK438" s="193">
        <f t="shared" si="9"/>
        <v>0</v>
      </c>
      <c r="BL438" s="18" t="s">
        <v>167</v>
      </c>
      <c r="BM438" s="18" t="s">
        <v>1887</v>
      </c>
    </row>
    <row r="439" spans="2:65" s="1" customFormat="1" ht="22.5" customHeight="1" x14ac:dyDescent="0.3">
      <c r="B439" s="35"/>
      <c r="C439" s="182" t="s">
        <v>647</v>
      </c>
      <c r="D439" s="182" t="s">
        <v>162</v>
      </c>
      <c r="E439" s="183" t="s">
        <v>640</v>
      </c>
      <c r="F439" s="184" t="s">
        <v>641</v>
      </c>
      <c r="G439" s="185" t="s">
        <v>248</v>
      </c>
      <c r="H439" s="186">
        <v>275.89999999999998</v>
      </c>
      <c r="I439" s="187"/>
      <c r="J439" s="188">
        <f t="shared" si="0"/>
        <v>0</v>
      </c>
      <c r="K439" s="184" t="s">
        <v>166</v>
      </c>
      <c r="L439" s="55"/>
      <c r="M439" s="189" t="s">
        <v>19</v>
      </c>
      <c r="N439" s="190" t="s">
        <v>42</v>
      </c>
      <c r="O439" s="36"/>
      <c r="P439" s="191">
        <f t="shared" si="1"/>
        <v>0</v>
      </c>
      <c r="Q439" s="191">
        <v>0</v>
      </c>
      <c r="R439" s="191">
        <f t="shared" si="2"/>
        <v>0</v>
      </c>
      <c r="S439" s="191">
        <v>0</v>
      </c>
      <c r="T439" s="192">
        <f t="shared" si="3"/>
        <v>0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 t="shared" si="4"/>
        <v>0</v>
      </c>
      <c r="BF439" s="193">
        <f t="shared" si="5"/>
        <v>0</v>
      </c>
      <c r="BG439" s="193">
        <f t="shared" si="6"/>
        <v>0</v>
      </c>
      <c r="BH439" s="193">
        <f t="shared" si="7"/>
        <v>0</v>
      </c>
      <c r="BI439" s="193">
        <f t="shared" si="8"/>
        <v>0</v>
      </c>
      <c r="BJ439" s="18" t="s">
        <v>78</v>
      </c>
      <c r="BK439" s="193">
        <f t="shared" si="9"/>
        <v>0</v>
      </c>
      <c r="BL439" s="18" t="s">
        <v>167</v>
      </c>
      <c r="BM439" s="18" t="s">
        <v>1888</v>
      </c>
    </row>
    <row r="440" spans="2:65" s="1" customFormat="1" ht="22.5" customHeight="1" x14ac:dyDescent="0.3">
      <c r="B440" s="35"/>
      <c r="C440" s="182" t="s">
        <v>651</v>
      </c>
      <c r="D440" s="182" t="s">
        <v>162</v>
      </c>
      <c r="E440" s="183" t="s">
        <v>644</v>
      </c>
      <c r="F440" s="184" t="s">
        <v>645</v>
      </c>
      <c r="G440" s="185" t="s">
        <v>248</v>
      </c>
      <c r="H440" s="186">
        <v>409.7</v>
      </c>
      <c r="I440" s="187"/>
      <c r="J440" s="188">
        <f t="shared" si="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"/>
        <v>0</v>
      </c>
      <c r="Q440" s="191">
        <v>0</v>
      </c>
      <c r="R440" s="191">
        <f t="shared" si="2"/>
        <v>0</v>
      </c>
      <c r="S440" s="191">
        <v>0</v>
      </c>
      <c r="T440" s="192">
        <f t="shared" si="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4"/>
        <v>0</v>
      </c>
      <c r="BF440" s="193">
        <f t="shared" si="5"/>
        <v>0</v>
      </c>
      <c r="BG440" s="193">
        <f t="shared" si="6"/>
        <v>0</v>
      </c>
      <c r="BH440" s="193">
        <f t="shared" si="7"/>
        <v>0</v>
      </c>
      <c r="BI440" s="193">
        <f t="shared" si="8"/>
        <v>0</v>
      </c>
      <c r="BJ440" s="18" t="s">
        <v>78</v>
      </c>
      <c r="BK440" s="193">
        <f t="shared" si="9"/>
        <v>0</v>
      </c>
      <c r="BL440" s="18" t="s">
        <v>167</v>
      </c>
      <c r="BM440" s="18" t="s">
        <v>1889</v>
      </c>
    </row>
    <row r="441" spans="2:65" s="1" customFormat="1" ht="22.5" customHeight="1" x14ac:dyDescent="0.3">
      <c r="B441" s="35"/>
      <c r="C441" s="182" t="s">
        <v>655</v>
      </c>
      <c r="D441" s="182" t="s">
        <v>162</v>
      </c>
      <c r="E441" s="183" t="s">
        <v>648</v>
      </c>
      <c r="F441" s="184" t="s">
        <v>649</v>
      </c>
      <c r="G441" s="185" t="s">
        <v>248</v>
      </c>
      <c r="H441" s="186">
        <v>409.7</v>
      </c>
      <c r="I441" s="187"/>
      <c r="J441" s="188">
        <f t="shared" si="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"/>
        <v>0</v>
      </c>
      <c r="Q441" s="191">
        <v>0</v>
      </c>
      <c r="R441" s="191">
        <f t="shared" si="2"/>
        <v>0</v>
      </c>
      <c r="S441" s="191">
        <v>0</v>
      </c>
      <c r="T441" s="192">
        <f t="shared" si="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4"/>
        <v>0</v>
      </c>
      <c r="BF441" s="193">
        <f t="shared" si="5"/>
        <v>0</v>
      </c>
      <c r="BG441" s="193">
        <f t="shared" si="6"/>
        <v>0</v>
      </c>
      <c r="BH441" s="193">
        <f t="shared" si="7"/>
        <v>0</v>
      </c>
      <c r="BI441" s="193">
        <f t="shared" si="8"/>
        <v>0</v>
      </c>
      <c r="BJ441" s="18" t="s">
        <v>78</v>
      </c>
      <c r="BK441" s="193">
        <f t="shared" si="9"/>
        <v>0</v>
      </c>
      <c r="BL441" s="18" t="s">
        <v>167</v>
      </c>
      <c r="BM441" s="18" t="s">
        <v>1890</v>
      </c>
    </row>
    <row r="442" spans="2:65" s="1" customFormat="1" ht="22.5" customHeight="1" x14ac:dyDescent="0.3">
      <c r="B442" s="35"/>
      <c r="C442" s="182" t="s">
        <v>659</v>
      </c>
      <c r="D442" s="182" t="s">
        <v>162</v>
      </c>
      <c r="E442" s="183" t="s">
        <v>652</v>
      </c>
      <c r="F442" s="184" t="s">
        <v>653</v>
      </c>
      <c r="G442" s="185" t="s">
        <v>248</v>
      </c>
      <c r="H442" s="186">
        <v>409.7</v>
      </c>
      <c r="I442" s="187"/>
      <c r="J442" s="188">
        <f t="shared" si="0"/>
        <v>0</v>
      </c>
      <c r="K442" s="184" t="s">
        <v>166</v>
      </c>
      <c r="L442" s="55"/>
      <c r="M442" s="189" t="s">
        <v>19</v>
      </c>
      <c r="N442" s="190" t="s">
        <v>42</v>
      </c>
      <c r="O442" s="36"/>
      <c r="P442" s="191">
        <f t="shared" si="1"/>
        <v>0</v>
      </c>
      <c r="Q442" s="191">
        <v>0</v>
      </c>
      <c r="R442" s="191">
        <f t="shared" si="2"/>
        <v>0</v>
      </c>
      <c r="S442" s="191">
        <v>0</v>
      </c>
      <c r="T442" s="192">
        <f t="shared" si="3"/>
        <v>0</v>
      </c>
      <c r="AR442" s="18" t="s">
        <v>167</v>
      </c>
      <c r="AT442" s="18" t="s">
        <v>162</v>
      </c>
      <c r="AU442" s="18" t="s">
        <v>81</v>
      </c>
      <c r="AY442" s="18" t="s">
        <v>160</v>
      </c>
      <c r="BE442" s="193">
        <f t="shared" si="4"/>
        <v>0</v>
      </c>
      <c r="BF442" s="193">
        <f t="shared" si="5"/>
        <v>0</v>
      </c>
      <c r="BG442" s="193">
        <f t="shared" si="6"/>
        <v>0</v>
      </c>
      <c r="BH442" s="193">
        <f t="shared" si="7"/>
        <v>0</v>
      </c>
      <c r="BI442" s="193">
        <f t="shared" si="8"/>
        <v>0</v>
      </c>
      <c r="BJ442" s="18" t="s">
        <v>78</v>
      </c>
      <c r="BK442" s="193">
        <f t="shared" si="9"/>
        <v>0</v>
      </c>
      <c r="BL442" s="18" t="s">
        <v>167</v>
      </c>
      <c r="BM442" s="18" t="s">
        <v>1891</v>
      </c>
    </row>
    <row r="443" spans="2:65" s="1" customFormat="1" ht="22.5" customHeight="1" x14ac:dyDescent="0.3">
      <c r="B443" s="35"/>
      <c r="C443" s="182" t="s">
        <v>664</v>
      </c>
      <c r="D443" s="182" t="s">
        <v>162</v>
      </c>
      <c r="E443" s="183" t="s">
        <v>656</v>
      </c>
      <c r="F443" s="184" t="s">
        <v>657</v>
      </c>
      <c r="G443" s="185" t="s">
        <v>248</v>
      </c>
      <c r="H443" s="186">
        <v>275.89999999999998</v>
      </c>
      <c r="I443" s="187"/>
      <c r="J443" s="188">
        <f t="shared" si="0"/>
        <v>0</v>
      </c>
      <c r="K443" s="184" t="s">
        <v>166</v>
      </c>
      <c r="L443" s="55"/>
      <c r="M443" s="189" t="s">
        <v>19</v>
      </c>
      <c r="N443" s="190" t="s">
        <v>42</v>
      </c>
      <c r="O443" s="36"/>
      <c r="P443" s="191">
        <f t="shared" si="1"/>
        <v>0</v>
      </c>
      <c r="Q443" s="191">
        <v>0</v>
      </c>
      <c r="R443" s="191">
        <f t="shared" si="2"/>
        <v>0</v>
      </c>
      <c r="S443" s="191">
        <v>0</v>
      </c>
      <c r="T443" s="192">
        <f t="shared" si="3"/>
        <v>0</v>
      </c>
      <c r="AR443" s="18" t="s">
        <v>167</v>
      </c>
      <c r="AT443" s="18" t="s">
        <v>162</v>
      </c>
      <c r="AU443" s="18" t="s">
        <v>81</v>
      </c>
      <c r="AY443" s="18" t="s">
        <v>160</v>
      </c>
      <c r="BE443" s="193">
        <f t="shared" si="4"/>
        <v>0</v>
      </c>
      <c r="BF443" s="193">
        <f t="shared" si="5"/>
        <v>0</v>
      </c>
      <c r="BG443" s="193">
        <f t="shared" si="6"/>
        <v>0</v>
      </c>
      <c r="BH443" s="193">
        <f t="shared" si="7"/>
        <v>0</v>
      </c>
      <c r="BI443" s="193">
        <f t="shared" si="8"/>
        <v>0</v>
      </c>
      <c r="BJ443" s="18" t="s">
        <v>78</v>
      </c>
      <c r="BK443" s="193">
        <f t="shared" si="9"/>
        <v>0</v>
      </c>
      <c r="BL443" s="18" t="s">
        <v>167</v>
      </c>
      <c r="BM443" s="18" t="s">
        <v>1892</v>
      </c>
    </row>
    <row r="444" spans="2:65" s="1" customFormat="1" ht="22.5" customHeight="1" x14ac:dyDescent="0.3">
      <c r="B444" s="35"/>
      <c r="C444" s="182" t="s">
        <v>669</v>
      </c>
      <c r="D444" s="182" t="s">
        <v>162</v>
      </c>
      <c r="E444" s="183" t="s">
        <v>660</v>
      </c>
      <c r="F444" s="184" t="s">
        <v>661</v>
      </c>
      <c r="G444" s="185" t="s">
        <v>248</v>
      </c>
      <c r="H444" s="186">
        <v>409.7</v>
      </c>
      <c r="I444" s="187"/>
      <c r="J444" s="188">
        <f t="shared" si="0"/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 t="shared" si="1"/>
        <v>0</v>
      </c>
      <c r="Q444" s="191">
        <v>0</v>
      </c>
      <c r="R444" s="191">
        <f t="shared" si="2"/>
        <v>0</v>
      </c>
      <c r="S444" s="191">
        <v>0</v>
      </c>
      <c r="T444" s="192">
        <f t="shared" si="3"/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 t="shared" si="4"/>
        <v>0</v>
      </c>
      <c r="BF444" s="193">
        <f t="shared" si="5"/>
        <v>0</v>
      </c>
      <c r="BG444" s="193">
        <f t="shared" si="6"/>
        <v>0</v>
      </c>
      <c r="BH444" s="193">
        <f t="shared" si="7"/>
        <v>0</v>
      </c>
      <c r="BI444" s="193">
        <f t="shared" si="8"/>
        <v>0</v>
      </c>
      <c r="BJ444" s="18" t="s">
        <v>78</v>
      </c>
      <c r="BK444" s="193">
        <f t="shared" si="9"/>
        <v>0</v>
      </c>
      <c r="BL444" s="18" t="s">
        <v>167</v>
      </c>
      <c r="BM444" s="18" t="s">
        <v>1893</v>
      </c>
    </row>
    <row r="445" spans="2:65" s="10" customFormat="1" ht="29.85" customHeight="1" x14ac:dyDescent="0.3">
      <c r="B445" s="165"/>
      <c r="C445" s="166"/>
      <c r="D445" s="179" t="s">
        <v>70</v>
      </c>
      <c r="E445" s="180" t="s">
        <v>81</v>
      </c>
      <c r="F445" s="180" t="s">
        <v>663</v>
      </c>
      <c r="G445" s="166"/>
      <c r="H445" s="166"/>
      <c r="I445" s="169"/>
      <c r="J445" s="181">
        <f>BK445</f>
        <v>0</v>
      </c>
      <c r="K445" s="166"/>
      <c r="L445" s="171"/>
      <c r="M445" s="172"/>
      <c r="N445" s="173"/>
      <c r="O445" s="173"/>
      <c r="P445" s="174">
        <f>SUM(P446:P461)</f>
        <v>0</v>
      </c>
      <c r="Q445" s="173"/>
      <c r="R445" s="174">
        <f>SUM(R446:R461)</f>
        <v>1.2237374688</v>
      </c>
      <c r="S445" s="173"/>
      <c r="T445" s="175">
        <f>SUM(T446:T461)</f>
        <v>0</v>
      </c>
      <c r="AR445" s="176" t="s">
        <v>78</v>
      </c>
      <c r="AT445" s="177" t="s">
        <v>70</v>
      </c>
      <c r="AU445" s="177" t="s">
        <v>78</v>
      </c>
      <c r="AY445" s="176" t="s">
        <v>160</v>
      </c>
      <c r="BK445" s="178">
        <f>SUM(BK446:BK461)</f>
        <v>0</v>
      </c>
    </row>
    <row r="446" spans="2:65" s="1" customFormat="1" ht="31.5" customHeight="1" x14ac:dyDescent="0.3">
      <c r="B446" s="35"/>
      <c r="C446" s="182" t="s">
        <v>674</v>
      </c>
      <c r="D446" s="182" t="s">
        <v>162</v>
      </c>
      <c r="E446" s="183" t="s">
        <v>665</v>
      </c>
      <c r="F446" s="184" t="s">
        <v>666</v>
      </c>
      <c r="G446" s="185" t="s">
        <v>212</v>
      </c>
      <c r="H446" s="186">
        <v>107.44799999999999</v>
      </c>
      <c r="I446" s="187"/>
      <c r="J446" s="188">
        <f>ROUND(I446*H446,2)</f>
        <v>0</v>
      </c>
      <c r="K446" s="184" t="s">
        <v>19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167</v>
      </c>
      <c r="BM446" s="18" t="s">
        <v>1894</v>
      </c>
    </row>
    <row r="447" spans="2:65" s="12" customFormat="1" x14ac:dyDescent="0.3">
      <c r="B447" s="206"/>
      <c r="C447" s="207"/>
      <c r="D447" s="196" t="s">
        <v>169</v>
      </c>
      <c r="E447" s="208" t="s">
        <v>19</v>
      </c>
      <c r="F447" s="209" t="s">
        <v>1747</v>
      </c>
      <c r="G447" s="207"/>
      <c r="H447" s="210">
        <v>130.68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2" customFormat="1" x14ac:dyDescent="0.3">
      <c r="B448" s="206"/>
      <c r="C448" s="207"/>
      <c r="D448" s="196" t="s">
        <v>169</v>
      </c>
      <c r="E448" s="208" t="s">
        <v>19</v>
      </c>
      <c r="F448" s="209" t="s">
        <v>1895</v>
      </c>
      <c r="G448" s="207"/>
      <c r="H448" s="210">
        <v>-23.231999999999999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3" customFormat="1" x14ac:dyDescent="0.3">
      <c r="B449" s="217"/>
      <c r="C449" s="218"/>
      <c r="D449" s="219" t="s">
        <v>169</v>
      </c>
      <c r="E449" s="220" t="s">
        <v>19</v>
      </c>
      <c r="F449" s="221" t="s">
        <v>182</v>
      </c>
      <c r="G449" s="218"/>
      <c r="H449" s="222">
        <v>107.44799999999999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169</v>
      </c>
      <c r="AU449" s="228" t="s">
        <v>81</v>
      </c>
      <c r="AV449" s="13" t="s">
        <v>167</v>
      </c>
      <c r="AW449" s="13" t="s">
        <v>35</v>
      </c>
      <c r="AX449" s="13" t="s">
        <v>78</v>
      </c>
      <c r="AY449" s="228" t="s">
        <v>160</v>
      </c>
    </row>
    <row r="450" spans="2:65" s="1" customFormat="1" ht="22.5" customHeight="1" x14ac:dyDescent="0.3">
      <c r="B450" s="35"/>
      <c r="C450" s="182" t="s">
        <v>679</v>
      </c>
      <c r="D450" s="182" t="s">
        <v>162</v>
      </c>
      <c r="E450" s="183" t="s">
        <v>670</v>
      </c>
      <c r="F450" s="184" t="s">
        <v>671</v>
      </c>
      <c r="G450" s="185" t="s">
        <v>248</v>
      </c>
      <c r="H450" s="186">
        <v>1103.52</v>
      </c>
      <c r="I450" s="187"/>
      <c r="J450" s="188">
        <f>ROUND(I450*H450,2)</f>
        <v>0</v>
      </c>
      <c r="K450" s="184" t="s">
        <v>166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1.6694E-4</v>
      </c>
      <c r="R450" s="191">
        <f>Q450*H450</f>
        <v>0.18422162879999998</v>
      </c>
      <c r="S450" s="191">
        <v>0</v>
      </c>
      <c r="T450" s="192">
        <f>S450*H450</f>
        <v>0</v>
      </c>
      <c r="AR450" s="18" t="s">
        <v>167</v>
      </c>
      <c r="AT450" s="18" t="s">
        <v>162</v>
      </c>
      <c r="AU450" s="18" t="s">
        <v>81</v>
      </c>
      <c r="AY450" s="18" t="s">
        <v>160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167</v>
      </c>
      <c r="BM450" s="18" t="s">
        <v>1896</v>
      </c>
    </row>
    <row r="451" spans="2:65" s="12" customFormat="1" x14ac:dyDescent="0.3">
      <c r="B451" s="206"/>
      <c r="C451" s="207"/>
      <c r="D451" s="196" t="s">
        <v>169</v>
      </c>
      <c r="E451" s="208" t="s">
        <v>19</v>
      </c>
      <c r="F451" s="209" t="s">
        <v>1897</v>
      </c>
      <c r="G451" s="207"/>
      <c r="H451" s="210">
        <v>1103.52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3" customFormat="1" x14ac:dyDescent="0.3">
      <c r="B452" s="217"/>
      <c r="C452" s="218"/>
      <c r="D452" s="219" t="s">
        <v>169</v>
      </c>
      <c r="E452" s="220" t="s">
        <v>19</v>
      </c>
      <c r="F452" s="221" t="s">
        <v>182</v>
      </c>
      <c r="G452" s="218"/>
      <c r="H452" s="222">
        <v>1103.52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169</v>
      </c>
      <c r="AU452" s="228" t="s">
        <v>81</v>
      </c>
      <c r="AV452" s="13" t="s">
        <v>167</v>
      </c>
      <c r="AW452" s="13" t="s">
        <v>35</v>
      </c>
      <c r="AX452" s="13" t="s">
        <v>78</v>
      </c>
      <c r="AY452" s="228" t="s">
        <v>160</v>
      </c>
    </row>
    <row r="453" spans="2:65" s="1" customFormat="1" ht="22.5" customHeight="1" x14ac:dyDescent="0.3">
      <c r="B453" s="35"/>
      <c r="C453" s="247" t="s">
        <v>684</v>
      </c>
      <c r="D453" s="247" t="s">
        <v>548</v>
      </c>
      <c r="E453" s="248" t="s">
        <v>675</v>
      </c>
      <c r="F453" s="249" t="s">
        <v>676</v>
      </c>
      <c r="G453" s="250" t="s">
        <v>248</v>
      </c>
      <c r="H453" s="251">
        <v>1213.8720000000001</v>
      </c>
      <c r="I453" s="252"/>
      <c r="J453" s="253">
        <f>ROUND(I453*H453,2)</f>
        <v>0</v>
      </c>
      <c r="K453" s="249" t="s">
        <v>19</v>
      </c>
      <c r="L453" s="254"/>
      <c r="M453" s="255" t="s">
        <v>19</v>
      </c>
      <c r="N453" s="256" t="s">
        <v>42</v>
      </c>
      <c r="O453" s="36"/>
      <c r="P453" s="191">
        <f>O453*H453</f>
        <v>0</v>
      </c>
      <c r="Q453" s="191">
        <v>2.9999999999999997E-4</v>
      </c>
      <c r="R453" s="191">
        <f>Q453*H453</f>
        <v>0.36416159999999997</v>
      </c>
      <c r="S453" s="191">
        <v>0</v>
      </c>
      <c r="T453" s="192">
        <f>S453*H453</f>
        <v>0</v>
      </c>
      <c r="AR453" s="18" t="s">
        <v>235</v>
      </c>
      <c r="AT453" s="18" t="s">
        <v>548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1898</v>
      </c>
    </row>
    <row r="454" spans="2:65" s="12" customFormat="1" x14ac:dyDescent="0.3">
      <c r="B454" s="206"/>
      <c r="C454" s="207"/>
      <c r="D454" s="196" t="s">
        <v>169</v>
      </c>
      <c r="E454" s="208" t="s">
        <v>19</v>
      </c>
      <c r="F454" s="209" t="s">
        <v>1899</v>
      </c>
      <c r="G454" s="207"/>
      <c r="H454" s="210">
        <v>1213.8720000000001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65" s="13" customFormat="1" x14ac:dyDescent="0.3">
      <c r="B455" s="217"/>
      <c r="C455" s="218"/>
      <c r="D455" s="219" t="s">
        <v>169</v>
      </c>
      <c r="E455" s="220" t="s">
        <v>19</v>
      </c>
      <c r="F455" s="221" t="s">
        <v>182</v>
      </c>
      <c r="G455" s="218"/>
      <c r="H455" s="222">
        <v>1213.8720000000001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169</v>
      </c>
      <c r="AU455" s="228" t="s">
        <v>81</v>
      </c>
      <c r="AV455" s="13" t="s">
        <v>167</v>
      </c>
      <c r="AW455" s="13" t="s">
        <v>35</v>
      </c>
      <c r="AX455" s="13" t="s">
        <v>78</v>
      </c>
      <c r="AY455" s="228" t="s">
        <v>160</v>
      </c>
    </row>
    <row r="456" spans="2:65" s="1" customFormat="1" ht="22.5" customHeight="1" x14ac:dyDescent="0.3">
      <c r="B456" s="35"/>
      <c r="C456" s="182" t="s">
        <v>690</v>
      </c>
      <c r="D456" s="182" t="s">
        <v>162</v>
      </c>
      <c r="E456" s="183" t="s">
        <v>680</v>
      </c>
      <c r="F456" s="184" t="s">
        <v>681</v>
      </c>
      <c r="G456" s="185" t="s">
        <v>212</v>
      </c>
      <c r="H456" s="186">
        <v>23.231999999999999</v>
      </c>
      <c r="I456" s="187"/>
      <c r="J456" s="188">
        <f>ROUND(I456*H456,2)</f>
        <v>0</v>
      </c>
      <c r="K456" s="184" t="s">
        <v>166</v>
      </c>
      <c r="L456" s="55"/>
      <c r="M456" s="189" t="s">
        <v>19</v>
      </c>
      <c r="N456" s="190" t="s">
        <v>42</v>
      </c>
      <c r="O456" s="36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AR456" s="18" t="s">
        <v>167</v>
      </c>
      <c r="AT456" s="18" t="s">
        <v>162</v>
      </c>
      <c r="AU456" s="18" t="s">
        <v>81</v>
      </c>
      <c r="AY456" s="18" t="s">
        <v>160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167</v>
      </c>
      <c r="BM456" s="18" t="s">
        <v>1900</v>
      </c>
    </row>
    <row r="457" spans="2:65" s="12" customFormat="1" x14ac:dyDescent="0.3">
      <c r="B457" s="206"/>
      <c r="C457" s="207"/>
      <c r="D457" s="196" t="s">
        <v>169</v>
      </c>
      <c r="E457" s="208" t="s">
        <v>19</v>
      </c>
      <c r="F457" s="209" t="s">
        <v>1901</v>
      </c>
      <c r="G457" s="207"/>
      <c r="H457" s="210">
        <v>23.231999999999999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23.231999999999999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700</v>
      </c>
      <c r="D459" s="182" t="s">
        <v>162</v>
      </c>
      <c r="E459" s="183" t="s">
        <v>685</v>
      </c>
      <c r="F459" s="184" t="s">
        <v>686</v>
      </c>
      <c r="G459" s="185" t="s">
        <v>189</v>
      </c>
      <c r="H459" s="186">
        <v>580.79999999999995</v>
      </c>
      <c r="I459" s="187"/>
      <c r="J459" s="188">
        <f>ROUND(I459*H459,2)</f>
        <v>0</v>
      </c>
      <c r="K459" s="184" t="s">
        <v>166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1.1628000000000001E-3</v>
      </c>
      <c r="R459" s="191">
        <f>Q459*H459</f>
        <v>0.67535423999999999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1902</v>
      </c>
    </row>
    <row r="460" spans="2:65" s="12" customFormat="1" x14ac:dyDescent="0.3">
      <c r="B460" s="206"/>
      <c r="C460" s="207"/>
      <c r="D460" s="196" t="s">
        <v>169</v>
      </c>
      <c r="E460" s="208" t="s">
        <v>19</v>
      </c>
      <c r="F460" s="209" t="s">
        <v>1903</v>
      </c>
      <c r="G460" s="207"/>
      <c r="H460" s="210">
        <v>580.79999999999995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3" customFormat="1" x14ac:dyDescent="0.3">
      <c r="B461" s="217"/>
      <c r="C461" s="218"/>
      <c r="D461" s="196" t="s">
        <v>169</v>
      </c>
      <c r="E461" s="240" t="s">
        <v>19</v>
      </c>
      <c r="F461" s="241" t="s">
        <v>182</v>
      </c>
      <c r="G461" s="218"/>
      <c r="H461" s="242">
        <v>580.79999999999995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0" customFormat="1" ht="29.85" customHeight="1" x14ac:dyDescent="0.3">
      <c r="B462" s="165"/>
      <c r="C462" s="166"/>
      <c r="D462" s="179" t="s">
        <v>70</v>
      </c>
      <c r="E462" s="180" t="s">
        <v>167</v>
      </c>
      <c r="F462" s="180" t="s">
        <v>689</v>
      </c>
      <c r="G462" s="166"/>
      <c r="H462" s="166"/>
      <c r="I462" s="169"/>
      <c r="J462" s="181">
        <f>BK462</f>
        <v>0</v>
      </c>
      <c r="K462" s="166"/>
      <c r="L462" s="171"/>
      <c r="M462" s="172"/>
      <c r="N462" s="173"/>
      <c r="O462" s="173"/>
      <c r="P462" s="174">
        <f>SUM(P463:P485)</f>
        <v>0</v>
      </c>
      <c r="Q462" s="173"/>
      <c r="R462" s="174">
        <f>SUM(R463:R485)</f>
        <v>0</v>
      </c>
      <c r="S462" s="173"/>
      <c r="T462" s="175">
        <f>SUM(T463:T485)</f>
        <v>0</v>
      </c>
      <c r="AR462" s="176" t="s">
        <v>78</v>
      </c>
      <c r="AT462" s="177" t="s">
        <v>70</v>
      </c>
      <c r="AU462" s="177" t="s">
        <v>78</v>
      </c>
      <c r="AY462" s="176" t="s">
        <v>160</v>
      </c>
      <c r="BK462" s="178">
        <f>SUM(BK463:BK485)</f>
        <v>0</v>
      </c>
    </row>
    <row r="463" spans="2:65" s="1" customFormat="1" ht="22.5" customHeight="1" x14ac:dyDescent="0.3">
      <c r="B463" s="35"/>
      <c r="C463" s="182" t="s">
        <v>705</v>
      </c>
      <c r="D463" s="182" t="s">
        <v>162</v>
      </c>
      <c r="E463" s="183" t="s">
        <v>691</v>
      </c>
      <c r="F463" s="184" t="s">
        <v>692</v>
      </c>
      <c r="G463" s="185" t="s">
        <v>212</v>
      </c>
      <c r="H463" s="186">
        <v>5.5140000000000002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1904</v>
      </c>
    </row>
    <row r="464" spans="2:65" s="11" customFormat="1" x14ac:dyDescent="0.3">
      <c r="B464" s="194"/>
      <c r="C464" s="195"/>
      <c r="D464" s="196" t="s">
        <v>169</v>
      </c>
      <c r="E464" s="197" t="s">
        <v>19</v>
      </c>
      <c r="F464" s="198" t="s">
        <v>1754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51" s="12" customFormat="1" x14ac:dyDescent="0.3">
      <c r="B465" s="206"/>
      <c r="C465" s="207"/>
      <c r="D465" s="196" t="s">
        <v>169</v>
      </c>
      <c r="E465" s="208" t="s">
        <v>19</v>
      </c>
      <c r="F465" s="209" t="s">
        <v>1905</v>
      </c>
      <c r="G465" s="207"/>
      <c r="H465" s="210">
        <v>0.23499999999999999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51" s="12" customFormat="1" x14ac:dyDescent="0.3">
      <c r="B466" s="206"/>
      <c r="C466" s="207"/>
      <c r="D466" s="196" t="s">
        <v>169</v>
      </c>
      <c r="E466" s="208" t="s">
        <v>19</v>
      </c>
      <c r="F466" s="209" t="s">
        <v>1906</v>
      </c>
      <c r="G466" s="207"/>
      <c r="H466" s="210">
        <v>0.129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51" s="12" customFormat="1" x14ac:dyDescent="0.3">
      <c r="B467" s="206"/>
      <c r="C467" s="207"/>
      <c r="D467" s="196" t="s">
        <v>169</v>
      </c>
      <c r="E467" s="208" t="s">
        <v>19</v>
      </c>
      <c r="F467" s="209" t="s">
        <v>1907</v>
      </c>
      <c r="G467" s="207"/>
      <c r="H467" s="210">
        <v>0.16700000000000001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51" s="12" customFormat="1" x14ac:dyDescent="0.3">
      <c r="B468" s="206"/>
      <c r="C468" s="207"/>
      <c r="D468" s="196" t="s">
        <v>169</v>
      </c>
      <c r="E468" s="208" t="s">
        <v>19</v>
      </c>
      <c r="F468" s="209" t="s">
        <v>1908</v>
      </c>
      <c r="G468" s="207"/>
      <c r="H468" s="210">
        <v>0.17100000000000001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51" s="12" customFormat="1" x14ac:dyDescent="0.3">
      <c r="B469" s="206"/>
      <c r="C469" s="207"/>
      <c r="D469" s="196" t="s">
        <v>169</v>
      </c>
      <c r="E469" s="208" t="s">
        <v>19</v>
      </c>
      <c r="F469" s="209" t="s">
        <v>1909</v>
      </c>
      <c r="G469" s="207"/>
      <c r="H469" s="210">
        <v>0.17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51" s="12" customFormat="1" x14ac:dyDescent="0.3">
      <c r="B470" s="206"/>
      <c r="C470" s="207"/>
      <c r="D470" s="196" t="s">
        <v>169</v>
      </c>
      <c r="E470" s="208" t="s">
        <v>19</v>
      </c>
      <c r="F470" s="209" t="s">
        <v>1910</v>
      </c>
      <c r="G470" s="207"/>
      <c r="H470" s="210">
        <v>0.49299999999999999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51" s="12" customFormat="1" x14ac:dyDescent="0.3">
      <c r="B471" s="206"/>
      <c r="C471" s="207"/>
      <c r="D471" s="196" t="s">
        <v>169</v>
      </c>
      <c r="E471" s="208" t="s">
        <v>19</v>
      </c>
      <c r="F471" s="209" t="s">
        <v>1911</v>
      </c>
      <c r="G471" s="207"/>
      <c r="H471" s="210">
        <v>0.42199999999999999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51" s="12" customFormat="1" x14ac:dyDescent="0.3">
      <c r="B472" s="206"/>
      <c r="C472" s="207"/>
      <c r="D472" s="196" t="s">
        <v>169</v>
      </c>
      <c r="E472" s="208" t="s">
        <v>19</v>
      </c>
      <c r="F472" s="209" t="s">
        <v>1909</v>
      </c>
      <c r="G472" s="207"/>
      <c r="H472" s="210">
        <v>0.17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51" s="12" customFormat="1" x14ac:dyDescent="0.3">
      <c r="B473" s="206"/>
      <c r="C473" s="207"/>
      <c r="D473" s="196" t="s">
        <v>169</v>
      </c>
      <c r="E473" s="208" t="s">
        <v>19</v>
      </c>
      <c r="F473" s="209" t="s">
        <v>1912</v>
      </c>
      <c r="G473" s="207"/>
      <c r="H473" s="210">
        <v>0.36199999999999999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51" s="12" customFormat="1" x14ac:dyDescent="0.3">
      <c r="B474" s="206"/>
      <c r="C474" s="207"/>
      <c r="D474" s="196" t="s">
        <v>169</v>
      </c>
      <c r="E474" s="208" t="s">
        <v>19</v>
      </c>
      <c r="F474" s="209" t="s">
        <v>1913</v>
      </c>
      <c r="G474" s="207"/>
      <c r="H474" s="210">
        <v>0.123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51" s="12" customFormat="1" x14ac:dyDescent="0.3">
      <c r="B475" s="206"/>
      <c r="C475" s="207"/>
      <c r="D475" s="196" t="s">
        <v>169</v>
      </c>
      <c r="E475" s="208" t="s">
        <v>19</v>
      </c>
      <c r="F475" s="209" t="s">
        <v>1914</v>
      </c>
      <c r="G475" s="207"/>
      <c r="H475" s="210">
        <v>0.191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51" s="12" customFormat="1" x14ac:dyDescent="0.3">
      <c r="B476" s="206"/>
      <c r="C476" s="207"/>
      <c r="D476" s="196" t="s">
        <v>169</v>
      </c>
      <c r="E476" s="208" t="s">
        <v>19</v>
      </c>
      <c r="F476" s="209" t="s">
        <v>1915</v>
      </c>
      <c r="G476" s="207"/>
      <c r="H476" s="210">
        <v>0.19500000000000001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51" s="12" customFormat="1" x14ac:dyDescent="0.3">
      <c r="B477" s="206"/>
      <c r="C477" s="207"/>
      <c r="D477" s="196" t="s">
        <v>169</v>
      </c>
      <c r="E477" s="208" t="s">
        <v>19</v>
      </c>
      <c r="F477" s="209" t="s">
        <v>1916</v>
      </c>
      <c r="G477" s="207"/>
      <c r="H477" s="210">
        <v>0.42399999999999999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51" s="12" customFormat="1" x14ac:dyDescent="0.3">
      <c r="B478" s="206"/>
      <c r="C478" s="207"/>
      <c r="D478" s="196" t="s">
        <v>169</v>
      </c>
      <c r="E478" s="208" t="s">
        <v>19</v>
      </c>
      <c r="F478" s="209" t="s">
        <v>1917</v>
      </c>
      <c r="G478" s="207"/>
      <c r="H478" s="210">
        <v>0.47799999999999998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51" s="12" customFormat="1" x14ac:dyDescent="0.3">
      <c r="B479" s="206"/>
      <c r="C479" s="207"/>
      <c r="D479" s="196" t="s">
        <v>169</v>
      </c>
      <c r="E479" s="208" t="s">
        <v>19</v>
      </c>
      <c r="F479" s="209" t="s">
        <v>1918</v>
      </c>
      <c r="G479" s="207"/>
      <c r="H479" s="210">
        <v>0.51300000000000001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51" s="12" customFormat="1" x14ac:dyDescent="0.3">
      <c r="B480" s="206"/>
      <c r="C480" s="207"/>
      <c r="D480" s="196" t="s">
        <v>169</v>
      </c>
      <c r="E480" s="208" t="s">
        <v>19</v>
      </c>
      <c r="F480" s="209" t="s">
        <v>1919</v>
      </c>
      <c r="G480" s="207"/>
      <c r="H480" s="210">
        <v>0.32200000000000001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2" customFormat="1" x14ac:dyDescent="0.3">
      <c r="B481" s="206"/>
      <c r="C481" s="207"/>
      <c r="D481" s="196" t="s">
        <v>169</v>
      </c>
      <c r="E481" s="208" t="s">
        <v>19</v>
      </c>
      <c r="F481" s="209" t="s">
        <v>1920</v>
      </c>
      <c r="G481" s="207"/>
      <c r="H481" s="210">
        <v>0.188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1" customFormat="1" x14ac:dyDescent="0.3">
      <c r="B482" s="194"/>
      <c r="C482" s="195"/>
      <c r="D482" s="196" t="s">
        <v>169</v>
      </c>
      <c r="E482" s="197" t="s">
        <v>19</v>
      </c>
      <c r="F482" s="198" t="s">
        <v>1772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2" customFormat="1" x14ac:dyDescent="0.3">
      <c r="B483" s="206"/>
      <c r="C483" s="207"/>
      <c r="D483" s="196" t="s">
        <v>169</v>
      </c>
      <c r="E483" s="208" t="s">
        <v>19</v>
      </c>
      <c r="F483" s="209" t="s">
        <v>1921</v>
      </c>
      <c r="G483" s="207"/>
      <c r="H483" s="210">
        <v>0.32800000000000001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2" customFormat="1" x14ac:dyDescent="0.3">
      <c r="B484" s="206"/>
      <c r="C484" s="207"/>
      <c r="D484" s="196" t="s">
        <v>169</v>
      </c>
      <c r="E484" s="208" t="s">
        <v>19</v>
      </c>
      <c r="F484" s="209" t="s">
        <v>1922</v>
      </c>
      <c r="G484" s="207"/>
      <c r="H484" s="210">
        <v>0.433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x14ac:dyDescent="0.3">
      <c r="B485" s="217"/>
      <c r="C485" s="218"/>
      <c r="D485" s="196" t="s">
        <v>169</v>
      </c>
      <c r="E485" s="240" t="s">
        <v>19</v>
      </c>
      <c r="F485" s="241" t="s">
        <v>182</v>
      </c>
      <c r="G485" s="218"/>
      <c r="H485" s="242">
        <v>5.5140000000000002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0" customFormat="1" ht="29.85" customHeight="1" x14ac:dyDescent="0.3">
      <c r="B486" s="165"/>
      <c r="C486" s="166"/>
      <c r="D486" s="179" t="s">
        <v>70</v>
      </c>
      <c r="E486" s="180" t="s">
        <v>201</v>
      </c>
      <c r="F486" s="180" t="s">
        <v>699</v>
      </c>
      <c r="G486" s="166"/>
      <c r="H486" s="166"/>
      <c r="I486" s="169"/>
      <c r="J486" s="181">
        <f>BK486</f>
        <v>0</v>
      </c>
      <c r="K486" s="166"/>
      <c r="L486" s="171"/>
      <c r="M486" s="172"/>
      <c r="N486" s="173"/>
      <c r="O486" s="173"/>
      <c r="P486" s="174">
        <f>SUM(P487:P626)</f>
        <v>0</v>
      </c>
      <c r="Q486" s="173"/>
      <c r="R486" s="174">
        <f>SUM(R487:R626)</f>
        <v>36.786747249999998</v>
      </c>
      <c r="S486" s="173"/>
      <c r="T486" s="175">
        <f>SUM(T487:T626)</f>
        <v>0</v>
      </c>
      <c r="AR486" s="176" t="s">
        <v>78</v>
      </c>
      <c r="AT486" s="177" t="s">
        <v>70</v>
      </c>
      <c r="AU486" s="177" t="s">
        <v>78</v>
      </c>
      <c r="AY486" s="176" t="s">
        <v>160</v>
      </c>
      <c r="BK486" s="178">
        <f>SUM(BK487:BK626)</f>
        <v>0</v>
      </c>
    </row>
    <row r="487" spans="2:65" s="1" customFormat="1" ht="22.5" customHeight="1" x14ac:dyDescent="0.3">
      <c r="B487" s="35"/>
      <c r="C487" s="182" t="s">
        <v>717</v>
      </c>
      <c r="D487" s="182" t="s">
        <v>162</v>
      </c>
      <c r="E487" s="183" t="s">
        <v>706</v>
      </c>
      <c r="F487" s="184" t="s">
        <v>707</v>
      </c>
      <c r="G487" s="185" t="s">
        <v>248</v>
      </c>
      <c r="H487" s="186">
        <v>45.05</v>
      </c>
      <c r="I487" s="187"/>
      <c r="J487" s="188">
        <f>ROUND(I487*H487,2)</f>
        <v>0</v>
      </c>
      <c r="K487" s="184" t="s">
        <v>166</v>
      </c>
      <c r="L487" s="55"/>
      <c r="M487" s="189" t="s">
        <v>19</v>
      </c>
      <c r="N487" s="190" t="s">
        <v>42</v>
      </c>
      <c r="O487" s="36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AR487" s="18" t="s">
        <v>167</v>
      </c>
      <c r="AT487" s="18" t="s">
        <v>162</v>
      </c>
      <c r="AU487" s="18" t="s">
        <v>81</v>
      </c>
      <c r="AY487" s="18" t="s">
        <v>160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8" t="s">
        <v>78</v>
      </c>
      <c r="BK487" s="193">
        <f>ROUND(I487*H487,2)</f>
        <v>0</v>
      </c>
      <c r="BL487" s="18" t="s">
        <v>167</v>
      </c>
      <c r="BM487" s="18" t="s">
        <v>1923</v>
      </c>
    </row>
    <row r="488" spans="2:65" s="11" customFormat="1" x14ac:dyDescent="0.3">
      <c r="B488" s="194"/>
      <c r="C488" s="195"/>
      <c r="D488" s="196" t="s">
        <v>169</v>
      </c>
      <c r="E488" s="197" t="s">
        <v>19</v>
      </c>
      <c r="F488" s="198" t="s">
        <v>1728</v>
      </c>
      <c r="G488" s="195"/>
      <c r="H488" s="199" t="s">
        <v>19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169</v>
      </c>
      <c r="AU488" s="205" t="s">
        <v>81</v>
      </c>
      <c r="AV488" s="11" t="s">
        <v>78</v>
      </c>
      <c r="AW488" s="11" t="s">
        <v>35</v>
      </c>
      <c r="AX488" s="11" t="s">
        <v>71</v>
      </c>
      <c r="AY488" s="205" t="s">
        <v>160</v>
      </c>
    </row>
    <row r="489" spans="2:65" s="12" customFormat="1" x14ac:dyDescent="0.3">
      <c r="B489" s="206"/>
      <c r="C489" s="207"/>
      <c r="D489" s="196" t="s">
        <v>169</v>
      </c>
      <c r="E489" s="208" t="s">
        <v>19</v>
      </c>
      <c r="F489" s="209" t="s">
        <v>1924</v>
      </c>
      <c r="G489" s="207"/>
      <c r="H489" s="210">
        <v>37.630000000000003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4" customFormat="1" x14ac:dyDescent="0.3">
      <c r="B490" s="229"/>
      <c r="C490" s="230"/>
      <c r="D490" s="196" t="s">
        <v>169</v>
      </c>
      <c r="E490" s="231" t="s">
        <v>19</v>
      </c>
      <c r="F490" s="232" t="s">
        <v>234</v>
      </c>
      <c r="G490" s="230"/>
      <c r="H490" s="233">
        <v>37.630000000000003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169</v>
      </c>
      <c r="AU490" s="239" t="s">
        <v>81</v>
      </c>
      <c r="AV490" s="14" t="s">
        <v>186</v>
      </c>
      <c r="AW490" s="14" t="s">
        <v>35</v>
      </c>
      <c r="AX490" s="14" t="s">
        <v>71</v>
      </c>
      <c r="AY490" s="239" t="s">
        <v>160</v>
      </c>
    </row>
    <row r="491" spans="2:65" s="11" customFormat="1" x14ac:dyDescent="0.3">
      <c r="B491" s="194"/>
      <c r="C491" s="195"/>
      <c r="D491" s="196" t="s">
        <v>169</v>
      </c>
      <c r="E491" s="197" t="s">
        <v>19</v>
      </c>
      <c r="F491" s="198" t="s">
        <v>1730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x14ac:dyDescent="0.3">
      <c r="B492" s="206"/>
      <c r="C492" s="207"/>
      <c r="D492" s="196" t="s">
        <v>169</v>
      </c>
      <c r="E492" s="208" t="s">
        <v>19</v>
      </c>
      <c r="F492" s="209" t="s">
        <v>1925</v>
      </c>
      <c r="G492" s="207"/>
      <c r="H492" s="210">
        <v>7.42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4" customFormat="1" x14ac:dyDescent="0.3">
      <c r="B493" s="229"/>
      <c r="C493" s="230"/>
      <c r="D493" s="196" t="s">
        <v>169</v>
      </c>
      <c r="E493" s="231" t="s">
        <v>19</v>
      </c>
      <c r="F493" s="232" t="s">
        <v>234</v>
      </c>
      <c r="G493" s="230"/>
      <c r="H493" s="233">
        <v>7.42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169</v>
      </c>
      <c r="AU493" s="239" t="s">
        <v>81</v>
      </c>
      <c r="AV493" s="14" t="s">
        <v>186</v>
      </c>
      <c r="AW493" s="14" t="s">
        <v>35</v>
      </c>
      <c r="AX493" s="14" t="s">
        <v>71</v>
      </c>
      <c r="AY493" s="239" t="s">
        <v>160</v>
      </c>
    </row>
    <row r="494" spans="2:65" s="13" customFormat="1" x14ac:dyDescent="0.3">
      <c r="B494" s="217"/>
      <c r="C494" s="218"/>
      <c r="D494" s="219" t="s">
        <v>169</v>
      </c>
      <c r="E494" s="220" t="s">
        <v>19</v>
      </c>
      <c r="F494" s="221" t="s">
        <v>182</v>
      </c>
      <c r="G494" s="218"/>
      <c r="H494" s="222">
        <v>45.05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169</v>
      </c>
      <c r="AU494" s="228" t="s">
        <v>81</v>
      </c>
      <c r="AV494" s="13" t="s">
        <v>167</v>
      </c>
      <c r="AW494" s="13" t="s">
        <v>35</v>
      </c>
      <c r="AX494" s="13" t="s">
        <v>78</v>
      </c>
      <c r="AY494" s="228" t="s">
        <v>160</v>
      </c>
    </row>
    <row r="495" spans="2:65" s="1" customFormat="1" ht="22.5" customHeight="1" x14ac:dyDescent="0.3">
      <c r="B495" s="35"/>
      <c r="C495" s="182" t="s">
        <v>721</v>
      </c>
      <c r="D495" s="182" t="s">
        <v>162</v>
      </c>
      <c r="E495" s="183" t="s">
        <v>718</v>
      </c>
      <c r="F495" s="184" t="s">
        <v>719</v>
      </c>
      <c r="G495" s="185" t="s">
        <v>248</v>
      </c>
      <c r="H495" s="186">
        <v>31.98</v>
      </c>
      <c r="I495" s="187"/>
      <c r="J495" s="188">
        <f>ROUND(I495*H495,2)</f>
        <v>0</v>
      </c>
      <c r="K495" s="184" t="s">
        <v>166</v>
      </c>
      <c r="L495" s="55"/>
      <c r="M495" s="189" t="s">
        <v>19</v>
      </c>
      <c r="N495" s="190" t="s">
        <v>42</v>
      </c>
      <c r="O495" s="36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AR495" s="18" t="s">
        <v>167</v>
      </c>
      <c r="AT495" s="18" t="s">
        <v>162</v>
      </c>
      <c r="AU495" s="18" t="s">
        <v>81</v>
      </c>
      <c r="AY495" s="18" t="s">
        <v>160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8" t="s">
        <v>78</v>
      </c>
      <c r="BK495" s="193">
        <f>ROUND(I495*H495,2)</f>
        <v>0</v>
      </c>
      <c r="BL495" s="18" t="s">
        <v>167</v>
      </c>
      <c r="BM495" s="18" t="s">
        <v>1926</v>
      </c>
    </row>
    <row r="496" spans="2:65" s="11" customFormat="1" x14ac:dyDescent="0.3">
      <c r="B496" s="194"/>
      <c r="C496" s="195"/>
      <c r="D496" s="196" t="s">
        <v>169</v>
      </c>
      <c r="E496" s="197" t="s">
        <v>19</v>
      </c>
      <c r="F496" s="198" t="s">
        <v>1732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65" s="12" customFormat="1" x14ac:dyDescent="0.3">
      <c r="B497" s="206"/>
      <c r="C497" s="207"/>
      <c r="D497" s="196" t="s">
        <v>169</v>
      </c>
      <c r="E497" s="208" t="s">
        <v>19</v>
      </c>
      <c r="F497" s="209" t="s">
        <v>1927</v>
      </c>
      <c r="G497" s="207"/>
      <c r="H497" s="210">
        <v>31.98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65" s="13" customFormat="1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31.98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727</v>
      </c>
      <c r="D499" s="182" t="s">
        <v>162</v>
      </c>
      <c r="E499" s="183" t="s">
        <v>722</v>
      </c>
      <c r="F499" s="184" t="s">
        <v>723</v>
      </c>
      <c r="G499" s="185" t="s">
        <v>248</v>
      </c>
      <c r="H499" s="186">
        <v>4490.1329999999998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1928</v>
      </c>
    </row>
    <row r="500" spans="2:65" s="11" customFormat="1" x14ac:dyDescent="0.3">
      <c r="B500" s="194"/>
      <c r="C500" s="195"/>
      <c r="D500" s="196" t="s">
        <v>169</v>
      </c>
      <c r="E500" s="197" t="s">
        <v>19</v>
      </c>
      <c r="F500" s="198" t="s">
        <v>352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65" s="12" customFormat="1" x14ac:dyDescent="0.3">
      <c r="B501" s="206"/>
      <c r="C501" s="207"/>
      <c r="D501" s="196" t="s">
        <v>169</v>
      </c>
      <c r="E501" s="208" t="s">
        <v>19</v>
      </c>
      <c r="F501" s="209" t="s">
        <v>1678</v>
      </c>
      <c r="G501" s="207"/>
      <c r="H501" s="210">
        <v>4216.8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4" customFormat="1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4216.8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65" s="11" customFormat="1" x14ac:dyDescent="0.3">
      <c r="B503" s="194"/>
      <c r="C503" s="195"/>
      <c r="D503" s="196" t="s">
        <v>169</v>
      </c>
      <c r="E503" s="197" t="s">
        <v>19</v>
      </c>
      <c r="F503" s="198" t="s">
        <v>420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65" s="12" customFormat="1" x14ac:dyDescent="0.3">
      <c r="B504" s="206"/>
      <c r="C504" s="207"/>
      <c r="D504" s="196" t="s">
        <v>169</v>
      </c>
      <c r="E504" s="208" t="s">
        <v>19</v>
      </c>
      <c r="F504" s="209" t="s">
        <v>1929</v>
      </c>
      <c r="G504" s="207"/>
      <c r="H504" s="210">
        <v>14.145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2" customFormat="1" x14ac:dyDescent="0.3">
      <c r="B505" s="206"/>
      <c r="C505" s="207"/>
      <c r="D505" s="196" t="s">
        <v>169</v>
      </c>
      <c r="E505" s="208" t="s">
        <v>19</v>
      </c>
      <c r="F505" s="209" t="s">
        <v>1930</v>
      </c>
      <c r="G505" s="207"/>
      <c r="H505" s="210">
        <v>259.18799999999999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4" customFormat="1" x14ac:dyDescent="0.3">
      <c r="B506" s="229"/>
      <c r="C506" s="230"/>
      <c r="D506" s="196" t="s">
        <v>169</v>
      </c>
      <c r="E506" s="231" t="s">
        <v>19</v>
      </c>
      <c r="F506" s="232" t="s">
        <v>234</v>
      </c>
      <c r="G506" s="230"/>
      <c r="H506" s="233">
        <v>273.33300000000003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169</v>
      </c>
      <c r="AU506" s="239" t="s">
        <v>81</v>
      </c>
      <c r="AV506" s="14" t="s">
        <v>186</v>
      </c>
      <c r="AW506" s="14" t="s">
        <v>35</v>
      </c>
      <c r="AX506" s="14" t="s">
        <v>71</v>
      </c>
      <c r="AY506" s="239" t="s">
        <v>160</v>
      </c>
    </row>
    <row r="507" spans="2:65" s="13" customFormat="1" x14ac:dyDescent="0.3">
      <c r="B507" s="217"/>
      <c r="C507" s="218"/>
      <c r="D507" s="219" t="s">
        <v>169</v>
      </c>
      <c r="E507" s="220" t="s">
        <v>19</v>
      </c>
      <c r="F507" s="221" t="s">
        <v>182</v>
      </c>
      <c r="G507" s="218"/>
      <c r="H507" s="222">
        <v>4490.1329999999998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169</v>
      </c>
      <c r="AU507" s="228" t="s">
        <v>81</v>
      </c>
      <c r="AV507" s="13" t="s">
        <v>167</v>
      </c>
      <c r="AW507" s="13" t="s">
        <v>35</v>
      </c>
      <c r="AX507" s="13" t="s">
        <v>78</v>
      </c>
      <c r="AY507" s="228" t="s">
        <v>160</v>
      </c>
    </row>
    <row r="508" spans="2:65" s="1" customFormat="1" ht="22.5" customHeight="1" x14ac:dyDescent="0.3">
      <c r="B508" s="35"/>
      <c r="C508" s="182" t="s">
        <v>734</v>
      </c>
      <c r="D508" s="182" t="s">
        <v>162</v>
      </c>
      <c r="E508" s="183" t="s">
        <v>728</v>
      </c>
      <c r="F508" s="184" t="s">
        <v>729</v>
      </c>
      <c r="G508" s="185" t="s">
        <v>248</v>
      </c>
      <c r="H508" s="186">
        <v>4450.2749999999996</v>
      </c>
      <c r="I508" s="187"/>
      <c r="J508" s="188">
        <f>ROUND(I508*H508,2)</f>
        <v>0</v>
      </c>
      <c r="K508" s="184" t="s">
        <v>166</v>
      </c>
      <c r="L508" s="55"/>
      <c r="M508" s="189" t="s">
        <v>19</v>
      </c>
      <c r="N508" s="190" t="s">
        <v>42</v>
      </c>
      <c r="O508" s="36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AR508" s="18" t="s">
        <v>167</v>
      </c>
      <c r="AT508" s="18" t="s">
        <v>162</v>
      </c>
      <c r="AU508" s="18" t="s">
        <v>81</v>
      </c>
      <c r="AY508" s="18" t="s">
        <v>160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8" t="s">
        <v>78</v>
      </c>
      <c r="BK508" s="193">
        <f>ROUND(I508*H508,2)</f>
        <v>0</v>
      </c>
      <c r="BL508" s="18" t="s">
        <v>167</v>
      </c>
      <c r="BM508" s="18" t="s">
        <v>1931</v>
      </c>
    </row>
    <row r="509" spans="2:65" s="11" customFormat="1" x14ac:dyDescent="0.3">
      <c r="B509" s="194"/>
      <c r="C509" s="195"/>
      <c r="D509" s="196" t="s">
        <v>169</v>
      </c>
      <c r="E509" s="197" t="s">
        <v>19</v>
      </c>
      <c r="F509" s="198" t="s">
        <v>352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65" s="12" customFormat="1" x14ac:dyDescent="0.3">
      <c r="B510" s="206"/>
      <c r="C510" s="207"/>
      <c r="D510" s="196" t="s">
        <v>169</v>
      </c>
      <c r="E510" s="208" t="s">
        <v>19</v>
      </c>
      <c r="F510" s="209" t="s">
        <v>1678</v>
      </c>
      <c r="G510" s="207"/>
      <c r="H510" s="210">
        <v>4216.8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1" customFormat="1" x14ac:dyDescent="0.3">
      <c r="B511" s="194"/>
      <c r="C511" s="195"/>
      <c r="D511" s="196" t="s">
        <v>169</v>
      </c>
      <c r="E511" s="197" t="s">
        <v>19</v>
      </c>
      <c r="F511" s="198" t="s">
        <v>731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65" s="12" customFormat="1" x14ac:dyDescent="0.3">
      <c r="B512" s="206"/>
      <c r="C512" s="207"/>
      <c r="D512" s="196" t="s">
        <v>169</v>
      </c>
      <c r="E512" s="208" t="s">
        <v>19</v>
      </c>
      <c r="F512" s="209" t="s">
        <v>1932</v>
      </c>
      <c r="G512" s="207"/>
      <c r="H512" s="210">
        <v>290.39999999999998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1" customFormat="1" x14ac:dyDescent="0.3">
      <c r="B513" s="194"/>
      <c r="C513" s="195"/>
      <c r="D513" s="196" t="s">
        <v>169</v>
      </c>
      <c r="E513" s="197" t="s">
        <v>19</v>
      </c>
      <c r="F513" s="198" t="s">
        <v>1333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x14ac:dyDescent="0.3">
      <c r="B514" s="206"/>
      <c r="C514" s="207"/>
      <c r="D514" s="196" t="s">
        <v>169</v>
      </c>
      <c r="E514" s="208" t="s">
        <v>19</v>
      </c>
      <c r="F514" s="209" t="s">
        <v>1933</v>
      </c>
      <c r="G514" s="207"/>
      <c r="H514" s="210">
        <v>-56.924999999999997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3" customFormat="1" x14ac:dyDescent="0.3">
      <c r="B515" s="217"/>
      <c r="C515" s="218"/>
      <c r="D515" s="219" t="s">
        <v>169</v>
      </c>
      <c r="E515" s="220" t="s">
        <v>19</v>
      </c>
      <c r="F515" s="221" t="s">
        <v>182</v>
      </c>
      <c r="G515" s="218"/>
      <c r="H515" s="222">
        <v>4450.2749999999996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169</v>
      </c>
      <c r="AU515" s="228" t="s">
        <v>81</v>
      </c>
      <c r="AV515" s="13" t="s">
        <v>167</v>
      </c>
      <c r="AW515" s="13" t="s">
        <v>35</v>
      </c>
      <c r="AX515" s="13" t="s">
        <v>78</v>
      </c>
      <c r="AY515" s="228" t="s">
        <v>160</v>
      </c>
    </row>
    <row r="516" spans="2:65" s="1" customFormat="1" ht="22.5" customHeight="1" x14ac:dyDescent="0.3">
      <c r="B516" s="35"/>
      <c r="C516" s="182" t="s">
        <v>738</v>
      </c>
      <c r="D516" s="182" t="s">
        <v>162</v>
      </c>
      <c r="E516" s="183" t="s">
        <v>735</v>
      </c>
      <c r="F516" s="184" t="s">
        <v>736</v>
      </c>
      <c r="G516" s="185" t="s">
        <v>248</v>
      </c>
      <c r="H516" s="186">
        <v>37.630000000000003</v>
      </c>
      <c r="I516" s="187"/>
      <c r="J516" s="188">
        <f>ROUND(I516*H516,2)</f>
        <v>0</v>
      </c>
      <c r="K516" s="184" t="s">
        <v>166</v>
      </c>
      <c r="L516" s="55"/>
      <c r="M516" s="189" t="s">
        <v>19</v>
      </c>
      <c r="N516" s="190" t="s">
        <v>42</v>
      </c>
      <c r="O516" s="36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AR516" s="18" t="s">
        <v>167</v>
      </c>
      <c r="AT516" s="18" t="s">
        <v>162</v>
      </c>
      <c r="AU516" s="18" t="s">
        <v>81</v>
      </c>
      <c r="AY516" s="18" t="s">
        <v>160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167</v>
      </c>
      <c r="BM516" s="18" t="s">
        <v>1934</v>
      </c>
    </row>
    <row r="517" spans="2:65" s="11" customFormat="1" x14ac:dyDescent="0.3">
      <c r="B517" s="194"/>
      <c r="C517" s="195"/>
      <c r="D517" s="196" t="s">
        <v>169</v>
      </c>
      <c r="E517" s="197" t="s">
        <v>19</v>
      </c>
      <c r="F517" s="198" t="s">
        <v>1728</v>
      </c>
      <c r="G517" s="195"/>
      <c r="H517" s="199" t="s">
        <v>19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169</v>
      </c>
      <c r="AU517" s="205" t="s">
        <v>81</v>
      </c>
      <c r="AV517" s="11" t="s">
        <v>78</v>
      </c>
      <c r="AW517" s="11" t="s">
        <v>35</v>
      </c>
      <c r="AX517" s="11" t="s">
        <v>71</v>
      </c>
      <c r="AY517" s="205" t="s">
        <v>160</v>
      </c>
    </row>
    <row r="518" spans="2:65" s="12" customFormat="1" x14ac:dyDescent="0.3">
      <c r="B518" s="206"/>
      <c r="C518" s="207"/>
      <c r="D518" s="196" t="s">
        <v>169</v>
      </c>
      <c r="E518" s="208" t="s">
        <v>19</v>
      </c>
      <c r="F518" s="209" t="s">
        <v>1924</v>
      </c>
      <c r="G518" s="207"/>
      <c r="H518" s="210">
        <v>37.630000000000003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169</v>
      </c>
      <c r="AU518" s="216" t="s">
        <v>81</v>
      </c>
      <c r="AV518" s="12" t="s">
        <v>81</v>
      </c>
      <c r="AW518" s="12" t="s">
        <v>35</v>
      </c>
      <c r="AX518" s="12" t="s">
        <v>71</v>
      </c>
      <c r="AY518" s="216" t="s">
        <v>160</v>
      </c>
    </row>
    <row r="519" spans="2:65" s="13" customFormat="1" x14ac:dyDescent="0.3">
      <c r="B519" s="217"/>
      <c r="C519" s="218"/>
      <c r="D519" s="219" t="s">
        <v>169</v>
      </c>
      <c r="E519" s="220" t="s">
        <v>19</v>
      </c>
      <c r="F519" s="221" t="s">
        <v>182</v>
      </c>
      <c r="G519" s="218"/>
      <c r="H519" s="222">
        <v>37.630000000000003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169</v>
      </c>
      <c r="AU519" s="228" t="s">
        <v>81</v>
      </c>
      <c r="AV519" s="13" t="s">
        <v>167</v>
      </c>
      <c r="AW519" s="13" t="s">
        <v>35</v>
      </c>
      <c r="AX519" s="13" t="s">
        <v>78</v>
      </c>
      <c r="AY519" s="228" t="s">
        <v>160</v>
      </c>
    </row>
    <row r="520" spans="2:65" s="1" customFormat="1" ht="22.5" customHeight="1" x14ac:dyDescent="0.3">
      <c r="B520" s="35"/>
      <c r="C520" s="182" t="s">
        <v>742</v>
      </c>
      <c r="D520" s="182" t="s">
        <v>162</v>
      </c>
      <c r="E520" s="183" t="s">
        <v>739</v>
      </c>
      <c r="F520" s="184" t="s">
        <v>740</v>
      </c>
      <c r="G520" s="185" t="s">
        <v>248</v>
      </c>
      <c r="H520" s="186">
        <v>4490.1329999999998</v>
      </c>
      <c r="I520" s="187"/>
      <c r="J520" s="188">
        <f>ROUND(I520*H520,2)</f>
        <v>0</v>
      </c>
      <c r="K520" s="184" t="s">
        <v>166</v>
      </c>
      <c r="L520" s="55"/>
      <c r="M520" s="189" t="s">
        <v>19</v>
      </c>
      <c r="N520" s="190" t="s">
        <v>42</v>
      </c>
      <c r="O520" s="36"/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8" t="s">
        <v>167</v>
      </c>
      <c r="AT520" s="18" t="s">
        <v>162</v>
      </c>
      <c r="AU520" s="18" t="s">
        <v>81</v>
      </c>
      <c r="AY520" s="18" t="s">
        <v>160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8" t="s">
        <v>78</v>
      </c>
      <c r="BK520" s="193">
        <f>ROUND(I520*H520,2)</f>
        <v>0</v>
      </c>
      <c r="BL520" s="18" t="s">
        <v>167</v>
      </c>
      <c r="BM520" s="18" t="s">
        <v>1935</v>
      </c>
    </row>
    <row r="521" spans="2:65" s="11" customFormat="1" x14ac:dyDescent="0.3">
      <c r="B521" s="194"/>
      <c r="C521" s="195"/>
      <c r="D521" s="196" t="s">
        <v>169</v>
      </c>
      <c r="E521" s="197" t="s">
        <v>19</v>
      </c>
      <c r="F521" s="198" t="s">
        <v>352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169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160</v>
      </c>
    </row>
    <row r="522" spans="2:65" s="12" customFormat="1" x14ac:dyDescent="0.3">
      <c r="B522" s="206"/>
      <c r="C522" s="207"/>
      <c r="D522" s="196" t="s">
        <v>169</v>
      </c>
      <c r="E522" s="208" t="s">
        <v>19</v>
      </c>
      <c r="F522" s="209" t="s">
        <v>1678</v>
      </c>
      <c r="G522" s="207"/>
      <c r="H522" s="210">
        <v>4216.8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4216.8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1" customFormat="1" x14ac:dyDescent="0.3">
      <c r="B524" s="194"/>
      <c r="C524" s="195"/>
      <c r="D524" s="196" t="s">
        <v>169</v>
      </c>
      <c r="E524" s="197" t="s">
        <v>19</v>
      </c>
      <c r="F524" s="198" t="s">
        <v>420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169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160</v>
      </c>
    </row>
    <row r="525" spans="2:65" s="12" customFormat="1" x14ac:dyDescent="0.3">
      <c r="B525" s="206"/>
      <c r="C525" s="207"/>
      <c r="D525" s="196" t="s">
        <v>169</v>
      </c>
      <c r="E525" s="208" t="s">
        <v>19</v>
      </c>
      <c r="F525" s="209" t="s">
        <v>1929</v>
      </c>
      <c r="G525" s="207"/>
      <c r="H525" s="210">
        <v>14.145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2" customFormat="1" x14ac:dyDescent="0.3">
      <c r="B526" s="206"/>
      <c r="C526" s="207"/>
      <c r="D526" s="196" t="s">
        <v>169</v>
      </c>
      <c r="E526" s="208" t="s">
        <v>19</v>
      </c>
      <c r="F526" s="209" t="s">
        <v>1930</v>
      </c>
      <c r="G526" s="207"/>
      <c r="H526" s="210">
        <v>259.18799999999999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4" customFormat="1" x14ac:dyDescent="0.3">
      <c r="B527" s="229"/>
      <c r="C527" s="230"/>
      <c r="D527" s="196" t="s">
        <v>169</v>
      </c>
      <c r="E527" s="231" t="s">
        <v>19</v>
      </c>
      <c r="F527" s="232" t="s">
        <v>234</v>
      </c>
      <c r="G527" s="230"/>
      <c r="H527" s="233">
        <v>273.33300000000003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169</v>
      </c>
      <c r="AU527" s="239" t="s">
        <v>81</v>
      </c>
      <c r="AV527" s="14" t="s">
        <v>186</v>
      </c>
      <c r="AW527" s="14" t="s">
        <v>35</v>
      </c>
      <c r="AX527" s="14" t="s">
        <v>71</v>
      </c>
      <c r="AY527" s="239" t="s">
        <v>160</v>
      </c>
    </row>
    <row r="528" spans="2:65" s="13" customFormat="1" x14ac:dyDescent="0.3">
      <c r="B528" s="217"/>
      <c r="C528" s="218"/>
      <c r="D528" s="219" t="s">
        <v>169</v>
      </c>
      <c r="E528" s="220" t="s">
        <v>19</v>
      </c>
      <c r="F528" s="221" t="s">
        <v>182</v>
      </c>
      <c r="G528" s="218"/>
      <c r="H528" s="222">
        <v>4490.1329999999998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169</v>
      </c>
      <c r="AU528" s="228" t="s">
        <v>81</v>
      </c>
      <c r="AV528" s="13" t="s">
        <v>167</v>
      </c>
      <c r="AW528" s="13" t="s">
        <v>35</v>
      </c>
      <c r="AX528" s="13" t="s">
        <v>78</v>
      </c>
      <c r="AY528" s="228" t="s">
        <v>160</v>
      </c>
    </row>
    <row r="529" spans="2:65" s="1" customFormat="1" ht="22.5" customHeight="1" x14ac:dyDescent="0.3">
      <c r="B529" s="35"/>
      <c r="C529" s="182" t="s">
        <v>746</v>
      </c>
      <c r="D529" s="182" t="s">
        <v>162</v>
      </c>
      <c r="E529" s="183" t="s">
        <v>743</v>
      </c>
      <c r="F529" s="184" t="s">
        <v>744</v>
      </c>
      <c r="G529" s="185" t="s">
        <v>248</v>
      </c>
      <c r="H529" s="186">
        <v>4216.8</v>
      </c>
      <c r="I529" s="187"/>
      <c r="J529" s="188">
        <f>ROUND(I529*H529,2)</f>
        <v>0</v>
      </c>
      <c r="K529" s="184" t="s">
        <v>166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167</v>
      </c>
      <c r="AT529" s="18" t="s">
        <v>162</v>
      </c>
      <c r="AU529" s="18" t="s">
        <v>81</v>
      </c>
      <c r="AY529" s="18" t="s">
        <v>160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167</v>
      </c>
      <c r="BM529" s="18" t="s">
        <v>1936</v>
      </c>
    </row>
    <row r="530" spans="2:65" s="11" customFormat="1" x14ac:dyDescent="0.3">
      <c r="B530" s="194"/>
      <c r="C530" s="195"/>
      <c r="D530" s="196" t="s">
        <v>169</v>
      </c>
      <c r="E530" s="197" t="s">
        <v>19</v>
      </c>
      <c r="F530" s="198" t="s">
        <v>352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169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160</v>
      </c>
    </row>
    <row r="531" spans="2:65" s="12" customFormat="1" x14ac:dyDescent="0.3">
      <c r="B531" s="206"/>
      <c r="C531" s="207"/>
      <c r="D531" s="196" t="s">
        <v>169</v>
      </c>
      <c r="E531" s="208" t="s">
        <v>19</v>
      </c>
      <c r="F531" s="209" t="s">
        <v>1678</v>
      </c>
      <c r="G531" s="207"/>
      <c r="H531" s="210">
        <v>4216.8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169</v>
      </c>
      <c r="AU531" s="216" t="s">
        <v>81</v>
      </c>
      <c r="AV531" s="12" t="s">
        <v>81</v>
      </c>
      <c r="AW531" s="12" t="s">
        <v>35</v>
      </c>
      <c r="AX531" s="12" t="s">
        <v>71</v>
      </c>
      <c r="AY531" s="216" t="s">
        <v>160</v>
      </c>
    </row>
    <row r="532" spans="2:65" s="13" customFormat="1" x14ac:dyDescent="0.3">
      <c r="B532" s="217"/>
      <c r="C532" s="218"/>
      <c r="D532" s="219" t="s">
        <v>169</v>
      </c>
      <c r="E532" s="220" t="s">
        <v>19</v>
      </c>
      <c r="F532" s="221" t="s">
        <v>182</v>
      </c>
      <c r="G532" s="218"/>
      <c r="H532" s="222">
        <v>4216.8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169</v>
      </c>
      <c r="AU532" s="228" t="s">
        <v>81</v>
      </c>
      <c r="AV532" s="13" t="s">
        <v>167</v>
      </c>
      <c r="AW532" s="13" t="s">
        <v>35</v>
      </c>
      <c r="AX532" s="13" t="s">
        <v>78</v>
      </c>
      <c r="AY532" s="228" t="s">
        <v>160</v>
      </c>
    </row>
    <row r="533" spans="2:65" s="1" customFormat="1" ht="22.5" customHeight="1" x14ac:dyDescent="0.3">
      <c r="B533" s="35"/>
      <c r="C533" s="182" t="s">
        <v>750</v>
      </c>
      <c r="D533" s="182" t="s">
        <v>162</v>
      </c>
      <c r="E533" s="183" t="s">
        <v>1937</v>
      </c>
      <c r="F533" s="184" t="s">
        <v>1938</v>
      </c>
      <c r="G533" s="185" t="s">
        <v>248</v>
      </c>
      <c r="H533" s="186">
        <v>31.98</v>
      </c>
      <c r="I533" s="187"/>
      <c r="J533" s="188">
        <f>ROUND(I533*H533,2)</f>
        <v>0</v>
      </c>
      <c r="K533" s="184" t="s">
        <v>166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167</v>
      </c>
      <c r="AT533" s="18" t="s">
        <v>162</v>
      </c>
      <c r="AU533" s="18" t="s">
        <v>81</v>
      </c>
      <c r="AY533" s="18" t="s">
        <v>160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167</v>
      </c>
      <c r="BM533" s="18" t="s">
        <v>1939</v>
      </c>
    </row>
    <row r="534" spans="2:65" s="11" customFormat="1" x14ac:dyDescent="0.3">
      <c r="B534" s="194"/>
      <c r="C534" s="195"/>
      <c r="D534" s="196" t="s">
        <v>169</v>
      </c>
      <c r="E534" s="197" t="s">
        <v>19</v>
      </c>
      <c r="F534" s="198" t="s">
        <v>1688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x14ac:dyDescent="0.3">
      <c r="B535" s="206"/>
      <c r="C535" s="207"/>
      <c r="D535" s="196" t="s">
        <v>169</v>
      </c>
      <c r="E535" s="208" t="s">
        <v>19</v>
      </c>
      <c r="F535" s="209" t="s">
        <v>1927</v>
      </c>
      <c r="G535" s="207"/>
      <c r="H535" s="210">
        <v>31.98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3" customFormat="1" x14ac:dyDescent="0.3">
      <c r="B536" s="217"/>
      <c r="C536" s="218"/>
      <c r="D536" s="219" t="s">
        <v>169</v>
      </c>
      <c r="E536" s="220" t="s">
        <v>19</v>
      </c>
      <c r="F536" s="221" t="s">
        <v>182</v>
      </c>
      <c r="G536" s="218"/>
      <c r="H536" s="222">
        <v>31.98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169</v>
      </c>
      <c r="AU536" s="228" t="s">
        <v>81</v>
      </c>
      <c r="AV536" s="13" t="s">
        <v>167</v>
      </c>
      <c r="AW536" s="13" t="s">
        <v>35</v>
      </c>
      <c r="AX536" s="13" t="s">
        <v>78</v>
      </c>
      <c r="AY536" s="228" t="s">
        <v>160</v>
      </c>
    </row>
    <row r="537" spans="2:65" s="1" customFormat="1" ht="31.5" customHeight="1" x14ac:dyDescent="0.3">
      <c r="B537" s="35"/>
      <c r="C537" s="182" t="s">
        <v>755</v>
      </c>
      <c r="D537" s="182" t="s">
        <v>162</v>
      </c>
      <c r="E537" s="183" t="s">
        <v>751</v>
      </c>
      <c r="F537" s="184" t="s">
        <v>752</v>
      </c>
      <c r="G537" s="185" t="s">
        <v>248</v>
      </c>
      <c r="H537" s="186">
        <v>100.675</v>
      </c>
      <c r="I537" s="187"/>
      <c r="J537" s="188">
        <f>ROUND(I537*H537,2)</f>
        <v>0</v>
      </c>
      <c r="K537" s="184" t="s">
        <v>166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0.17726</v>
      </c>
      <c r="R537" s="191">
        <f>Q537*H537</f>
        <v>17.845650499999998</v>
      </c>
      <c r="S537" s="191">
        <v>0</v>
      </c>
      <c r="T537" s="192">
        <f>S537*H537</f>
        <v>0</v>
      </c>
      <c r="AR537" s="18" t="s">
        <v>167</v>
      </c>
      <c r="AT537" s="18" t="s">
        <v>162</v>
      </c>
      <c r="AU537" s="18" t="s">
        <v>81</v>
      </c>
      <c r="AY537" s="18" t="s">
        <v>160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167</v>
      </c>
      <c r="BM537" s="18" t="s">
        <v>1940</v>
      </c>
    </row>
    <row r="538" spans="2:65" s="11" customFormat="1" x14ac:dyDescent="0.3">
      <c r="B538" s="194"/>
      <c r="C538" s="195"/>
      <c r="D538" s="196" t="s">
        <v>169</v>
      </c>
      <c r="E538" s="197" t="s">
        <v>19</v>
      </c>
      <c r="F538" s="198" t="s">
        <v>1676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x14ac:dyDescent="0.3">
      <c r="B539" s="206"/>
      <c r="C539" s="207"/>
      <c r="D539" s="196" t="s">
        <v>169</v>
      </c>
      <c r="E539" s="208" t="s">
        <v>19</v>
      </c>
      <c r="F539" s="209" t="s">
        <v>1607</v>
      </c>
      <c r="G539" s="207"/>
      <c r="H539" s="210">
        <v>3.5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4" customFormat="1" x14ac:dyDescent="0.3">
      <c r="B540" s="229"/>
      <c r="C540" s="230"/>
      <c r="D540" s="196" t="s">
        <v>169</v>
      </c>
      <c r="E540" s="231" t="s">
        <v>19</v>
      </c>
      <c r="F540" s="232" t="s">
        <v>234</v>
      </c>
      <c r="G540" s="230"/>
      <c r="H540" s="233">
        <v>3.5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169</v>
      </c>
      <c r="AU540" s="239" t="s">
        <v>81</v>
      </c>
      <c r="AV540" s="14" t="s">
        <v>186</v>
      </c>
      <c r="AW540" s="14" t="s">
        <v>35</v>
      </c>
      <c r="AX540" s="14" t="s">
        <v>71</v>
      </c>
      <c r="AY540" s="239" t="s">
        <v>160</v>
      </c>
    </row>
    <row r="541" spans="2:65" s="11" customFormat="1" x14ac:dyDescent="0.3">
      <c r="B541" s="194"/>
      <c r="C541" s="195"/>
      <c r="D541" s="196" t="s">
        <v>169</v>
      </c>
      <c r="E541" s="197" t="s">
        <v>19</v>
      </c>
      <c r="F541" s="198" t="s">
        <v>342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169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160</v>
      </c>
    </row>
    <row r="542" spans="2:65" s="12" customFormat="1" x14ac:dyDescent="0.3">
      <c r="B542" s="206"/>
      <c r="C542" s="207"/>
      <c r="D542" s="196" t="s">
        <v>169</v>
      </c>
      <c r="E542" s="208" t="s">
        <v>19</v>
      </c>
      <c r="F542" s="209" t="s">
        <v>1665</v>
      </c>
      <c r="G542" s="207"/>
      <c r="H542" s="210">
        <v>1.325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4" customFormat="1" x14ac:dyDescent="0.3">
      <c r="B543" s="229"/>
      <c r="C543" s="230"/>
      <c r="D543" s="196" t="s">
        <v>169</v>
      </c>
      <c r="E543" s="231" t="s">
        <v>19</v>
      </c>
      <c r="F543" s="232" t="s">
        <v>234</v>
      </c>
      <c r="G543" s="230"/>
      <c r="H543" s="233">
        <v>1.325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169</v>
      </c>
      <c r="AU543" s="239" t="s">
        <v>81</v>
      </c>
      <c r="AV543" s="14" t="s">
        <v>186</v>
      </c>
      <c r="AW543" s="14" t="s">
        <v>35</v>
      </c>
      <c r="AX543" s="14" t="s">
        <v>71</v>
      </c>
      <c r="AY543" s="239" t="s">
        <v>160</v>
      </c>
    </row>
    <row r="544" spans="2:65" s="11" customFormat="1" x14ac:dyDescent="0.3">
      <c r="B544" s="194"/>
      <c r="C544" s="195"/>
      <c r="D544" s="196" t="s">
        <v>169</v>
      </c>
      <c r="E544" s="197" t="s">
        <v>19</v>
      </c>
      <c r="F544" s="198" t="s">
        <v>347</v>
      </c>
      <c r="G544" s="195"/>
      <c r="H544" s="199" t="s">
        <v>19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169</v>
      </c>
      <c r="AU544" s="205" t="s">
        <v>81</v>
      </c>
      <c r="AV544" s="11" t="s">
        <v>78</v>
      </c>
      <c r="AW544" s="11" t="s">
        <v>35</v>
      </c>
      <c r="AX544" s="11" t="s">
        <v>71</v>
      </c>
      <c r="AY544" s="205" t="s">
        <v>160</v>
      </c>
    </row>
    <row r="545" spans="2:65" s="12" customFormat="1" x14ac:dyDescent="0.3">
      <c r="B545" s="206"/>
      <c r="C545" s="207"/>
      <c r="D545" s="196" t="s">
        <v>169</v>
      </c>
      <c r="E545" s="208" t="s">
        <v>19</v>
      </c>
      <c r="F545" s="209" t="s">
        <v>1666</v>
      </c>
      <c r="G545" s="207"/>
      <c r="H545" s="210">
        <v>6.375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2" customFormat="1" x14ac:dyDescent="0.3">
      <c r="B546" s="206"/>
      <c r="C546" s="207"/>
      <c r="D546" s="196" t="s">
        <v>169</v>
      </c>
      <c r="E546" s="208" t="s">
        <v>19</v>
      </c>
      <c r="F546" s="209" t="s">
        <v>1667</v>
      </c>
      <c r="G546" s="207"/>
      <c r="H546" s="210">
        <v>0.85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169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160</v>
      </c>
    </row>
    <row r="547" spans="2:65" s="12" customFormat="1" x14ac:dyDescent="0.3">
      <c r="B547" s="206"/>
      <c r="C547" s="207"/>
      <c r="D547" s="196" t="s">
        <v>169</v>
      </c>
      <c r="E547" s="208" t="s">
        <v>19</v>
      </c>
      <c r="F547" s="209" t="s">
        <v>1668</v>
      </c>
      <c r="G547" s="207"/>
      <c r="H547" s="210">
        <v>27.7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169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160</v>
      </c>
    </row>
    <row r="548" spans="2:65" s="14" customFormat="1" x14ac:dyDescent="0.3">
      <c r="B548" s="229"/>
      <c r="C548" s="230"/>
      <c r="D548" s="196" t="s">
        <v>169</v>
      </c>
      <c r="E548" s="231" t="s">
        <v>19</v>
      </c>
      <c r="F548" s="232" t="s">
        <v>234</v>
      </c>
      <c r="G548" s="230"/>
      <c r="H548" s="233">
        <v>34.924999999999997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169</v>
      </c>
      <c r="AU548" s="239" t="s">
        <v>81</v>
      </c>
      <c r="AV548" s="14" t="s">
        <v>186</v>
      </c>
      <c r="AW548" s="14" t="s">
        <v>35</v>
      </c>
      <c r="AX548" s="14" t="s">
        <v>71</v>
      </c>
      <c r="AY548" s="239" t="s">
        <v>160</v>
      </c>
    </row>
    <row r="549" spans="2:65" s="11" customFormat="1" x14ac:dyDescent="0.3">
      <c r="B549" s="194"/>
      <c r="C549" s="195"/>
      <c r="D549" s="196" t="s">
        <v>169</v>
      </c>
      <c r="E549" s="197" t="s">
        <v>19</v>
      </c>
      <c r="F549" s="198" t="s">
        <v>1669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1607</v>
      </c>
      <c r="G550" s="207"/>
      <c r="H550" s="210">
        <v>3.5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x14ac:dyDescent="0.3">
      <c r="B551" s="206"/>
      <c r="C551" s="207"/>
      <c r="D551" s="196" t="s">
        <v>169</v>
      </c>
      <c r="E551" s="208" t="s">
        <v>19</v>
      </c>
      <c r="F551" s="209" t="s">
        <v>1670</v>
      </c>
      <c r="G551" s="207"/>
      <c r="H551" s="210">
        <v>42.524999999999999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4" customFormat="1" x14ac:dyDescent="0.3">
      <c r="B552" s="229"/>
      <c r="C552" s="230"/>
      <c r="D552" s="196" t="s">
        <v>169</v>
      </c>
      <c r="E552" s="231" t="s">
        <v>19</v>
      </c>
      <c r="F552" s="232" t="s">
        <v>234</v>
      </c>
      <c r="G552" s="230"/>
      <c r="H552" s="233">
        <v>46.024999999999999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169</v>
      </c>
      <c r="AU552" s="239" t="s">
        <v>81</v>
      </c>
      <c r="AV552" s="14" t="s">
        <v>186</v>
      </c>
      <c r="AW552" s="14" t="s">
        <v>35</v>
      </c>
      <c r="AX552" s="14" t="s">
        <v>71</v>
      </c>
      <c r="AY552" s="239" t="s">
        <v>160</v>
      </c>
    </row>
    <row r="553" spans="2:65" s="11" customFormat="1" x14ac:dyDescent="0.3">
      <c r="B553" s="194"/>
      <c r="C553" s="195"/>
      <c r="D553" s="196" t="s">
        <v>169</v>
      </c>
      <c r="E553" s="197" t="s">
        <v>19</v>
      </c>
      <c r="F553" s="198" t="s">
        <v>1671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1672</v>
      </c>
      <c r="G554" s="207"/>
      <c r="H554" s="210">
        <v>14.9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4" customFormat="1" x14ac:dyDescent="0.3">
      <c r="B555" s="229"/>
      <c r="C555" s="230"/>
      <c r="D555" s="196" t="s">
        <v>169</v>
      </c>
      <c r="E555" s="231" t="s">
        <v>19</v>
      </c>
      <c r="F555" s="232" t="s">
        <v>234</v>
      </c>
      <c r="G555" s="230"/>
      <c r="H555" s="233">
        <v>14.9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169</v>
      </c>
      <c r="AU555" s="239" t="s">
        <v>81</v>
      </c>
      <c r="AV555" s="14" t="s">
        <v>186</v>
      </c>
      <c r="AW555" s="14" t="s">
        <v>35</v>
      </c>
      <c r="AX555" s="14" t="s">
        <v>71</v>
      </c>
      <c r="AY555" s="239" t="s">
        <v>160</v>
      </c>
    </row>
    <row r="556" spans="2:65" s="13" customFormat="1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100.675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22.5" customHeight="1" x14ac:dyDescent="0.3">
      <c r="B557" s="35"/>
      <c r="C557" s="182" t="s">
        <v>759</v>
      </c>
      <c r="D557" s="182" t="s">
        <v>162</v>
      </c>
      <c r="E557" s="183" t="s">
        <v>760</v>
      </c>
      <c r="F557" s="184" t="s">
        <v>761</v>
      </c>
      <c r="G557" s="185" t="s">
        <v>248</v>
      </c>
      <c r="H557" s="186">
        <v>4248.78</v>
      </c>
      <c r="I557" s="187"/>
      <c r="J557" s="188">
        <f>ROUND(I557*H557,2)</f>
        <v>0</v>
      </c>
      <c r="K557" s="184" t="s">
        <v>166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3.4000000000000002E-4</v>
      </c>
      <c r="R557" s="191">
        <f>Q557*H557</f>
        <v>1.4445852000000001</v>
      </c>
      <c r="S557" s="191">
        <v>0</v>
      </c>
      <c r="T557" s="192">
        <f>S557*H557</f>
        <v>0</v>
      </c>
      <c r="AR557" s="18" t="s">
        <v>167</v>
      </c>
      <c r="AT557" s="18" t="s">
        <v>162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1941</v>
      </c>
    </row>
    <row r="558" spans="2:65" s="11" customFormat="1" x14ac:dyDescent="0.3">
      <c r="B558" s="194"/>
      <c r="C558" s="195"/>
      <c r="D558" s="196" t="s">
        <v>169</v>
      </c>
      <c r="E558" s="197" t="s">
        <v>19</v>
      </c>
      <c r="F558" s="198" t="s">
        <v>352</v>
      </c>
      <c r="G558" s="195"/>
      <c r="H558" s="199" t="s">
        <v>19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169</v>
      </c>
      <c r="AU558" s="205" t="s">
        <v>81</v>
      </c>
      <c r="AV558" s="11" t="s">
        <v>78</v>
      </c>
      <c r="AW558" s="11" t="s">
        <v>35</v>
      </c>
      <c r="AX558" s="11" t="s">
        <v>71</v>
      </c>
      <c r="AY558" s="205" t="s">
        <v>160</v>
      </c>
    </row>
    <row r="559" spans="2:65" s="12" customFormat="1" x14ac:dyDescent="0.3">
      <c r="B559" s="206"/>
      <c r="C559" s="207"/>
      <c r="D559" s="196" t="s">
        <v>169</v>
      </c>
      <c r="E559" s="208" t="s">
        <v>19</v>
      </c>
      <c r="F559" s="209" t="s">
        <v>1678</v>
      </c>
      <c r="G559" s="207"/>
      <c r="H559" s="210">
        <v>4216.8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169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160</v>
      </c>
    </row>
    <row r="560" spans="2:65" s="14" customFormat="1" x14ac:dyDescent="0.3">
      <c r="B560" s="229"/>
      <c r="C560" s="230"/>
      <c r="D560" s="196" t="s">
        <v>169</v>
      </c>
      <c r="E560" s="231" t="s">
        <v>19</v>
      </c>
      <c r="F560" s="232" t="s">
        <v>234</v>
      </c>
      <c r="G560" s="230"/>
      <c r="H560" s="233">
        <v>4216.8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169</v>
      </c>
      <c r="AU560" s="239" t="s">
        <v>81</v>
      </c>
      <c r="AV560" s="14" t="s">
        <v>186</v>
      </c>
      <c r="AW560" s="14" t="s">
        <v>35</v>
      </c>
      <c r="AX560" s="14" t="s">
        <v>71</v>
      </c>
      <c r="AY560" s="239" t="s">
        <v>160</v>
      </c>
    </row>
    <row r="561" spans="2:65" s="11" customFormat="1" x14ac:dyDescent="0.3">
      <c r="B561" s="194"/>
      <c r="C561" s="195"/>
      <c r="D561" s="196" t="s">
        <v>169</v>
      </c>
      <c r="E561" s="197" t="s">
        <v>19</v>
      </c>
      <c r="F561" s="198" t="s">
        <v>1688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x14ac:dyDescent="0.3">
      <c r="B562" s="206"/>
      <c r="C562" s="207"/>
      <c r="D562" s="196" t="s">
        <v>169</v>
      </c>
      <c r="E562" s="208" t="s">
        <v>19</v>
      </c>
      <c r="F562" s="209" t="s">
        <v>1927</v>
      </c>
      <c r="G562" s="207"/>
      <c r="H562" s="210">
        <v>31.98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4" customFormat="1" x14ac:dyDescent="0.3">
      <c r="B563" s="229"/>
      <c r="C563" s="230"/>
      <c r="D563" s="196" t="s">
        <v>169</v>
      </c>
      <c r="E563" s="231" t="s">
        <v>19</v>
      </c>
      <c r="F563" s="232" t="s">
        <v>234</v>
      </c>
      <c r="G563" s="230"/>
      <c r="H563" s="233">
        <v>31.98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169</v>
      </c>
      <c r="AU563" s="239" t="s">
        <v>81</v>
      </c>
      <c r="AV563" s="14" t="s">
        <v>186</v>
      </c>
      <c r="AW563" s="14" t="s">
        <v>35</v>
      </c>
      <c r="AX563" s="14" t="s">
        <v>71</v>
      </c>
      <c r="AY563" s="239" t="s">
        <v>160</v>
      </c>
    </row>
    <row r="564" spans="2:65" s="13" customFormat="1" x14ac:dyDescent="0.3">
      <c r="B564" s="217"/>
      <c r="C564" s="218"/>
      <c r="D564" s="219" t="s">
        <v>169</v>
      </c>
      <c r="E564" s="220" t="s">
        <v>19</v>
      </c>
      <c r="F564" s="221" t="s">
        <v>182</v>
      </c>
      <c r="G564" s="218"/>
      <c r="H564" s="222">
        <v>4248.78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169</v>
      </c>
      <c r="AU564" s="228" t="s">
        <v>81</v>
      </c>
      <c r="AV564" s="13" t="s">
        <v>167</v>
      </c>
      <c r="AW564" s="13" t="s">
        <v>35</v>
      </c>
      <c r="AX564" s="13" t="s">
        <v>78</v>
      </c>
      <c r="AY564" s="228" t="s">
        <v>160</v>
      </c>
    </row>
    <row r="565" spans="2:65" s="1" customFormat="1" ht="22.5" customHeight="1" x14ac:dyDescent="0.3">
      <c r="B565" s="35"/>
      <c r="C565" s="182" t="s">
        <v>763</v>
      </c>
      <c r="D565" s="182" t="s">
        <v>162</v>
      </c>
      <c r="E565" s="183" t="s">
        <v>764</v>
      </c>
      <c r="F565" s="184" t="s">
        <v>765</v>
      </c>
      <c r="G565" s="185" t="s">
        <v>248</v>
      </c>
      <c r="H565" s="186">
        <v>8465.58</v>
      </c>
      <c r="I565" s="187"/>
      <c r="J565" s="188">
        <f>ROUND(I565*H565,2)</f>
        <v>0</v>
      </c>
      <c r="K565" s="184" t="s">
        <v>166</v>
      </c>
      <c r="L565" s="55"/>
      <c r="M565" s="189" t="s">
        <v>19</v>
      </c>
      <c r="N565" s="190" t="s">
        <v>42</v>
      </c>
      <c r="O565" s="36"/>
      <c r="P565" s="191">
        <f>O565*H565</f>
        <v>0</v>
      </c>
      <c r="Q565" s="191">
        <v>7.1000000000000002E-4</v>
      </c>
      <c r="R565" s="191">
        <f>Q565*H565</f>
        <v>6.0105618000000005</v>
      </c>
      <c r="S565" s="191">
        <v>0</v>
      </c>
      <c r="T565" s="192">
        <f>S565*H565</f>
        <v>0</v>
      </c>
      <c r="AR565" s="18" t="s">
        <v>167</v>
      </c>
      <c r="AT565" s="18" t="s">
        <v>162</v>
      </c>
      <c r="AU565" s="18" t="s">
        <v>81</v>
      </c>
      <c r="AY565" s="18" t="s">
        <v>160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8" t="s">
        <v>78</v>
      </c>
      <c r="BK565" s="193">
        <f>ROUND(I565*H565,2)</f>
        <v>0</v>
      </c>
      <c r="BL565" s="18" t="s">
        <v>167</v>
      </c>
      <c r="BM565" s="18" t="s">
        <v>1942</v>
      </c>
    </row>
    <row r="566" spans="2:65" s="11" customFormat="1" x14ac:dyDescent="0.3">
      <c r="B566" s="194"/>
      <c r="C566" s="195"/>
      <c r="D566" s="196" t="s">
        <v>169</v>
      </c>
      <c r="E566" s="197" t="s">
        <v>19</v>
      </c>
      <c r="F566" s="198" t="s">
        <v>352</v>
      </c>
      <c r="G566" s="195"/>
      <c r="H566" s="199" t="s">
        <v>19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169</v>
      </c>
      <c r="AU566" s="205" t="s">
        <v>81</v>
      </c>
      <c r="AV566" s="11" t="s">
        <v>78</v>
      </c>
      <c r="AW566" s="11" t="s">
        <v>35</v>
      </c>
      <c r="AX566" s="11" t="s">
        <v>71</v>
      </c>
      <c r="AY566" s="205" t="s">
        <v>160</v>
      </c>
    </row>
    <row r="567" spans="2:65" s="12" customFormat="1" x14ac:dyDescent="0.3">
      <c r="B567" s="206"/>
      <c r="C567" s="207"/>
      <c r="D567" s="196" t="s">
        <v>169</v>
      </c>
      <c r="E567" s="208" t="s">
        <v>19</v>
      </c>
      <c r="F567" s="209" t="s">
        <v>1678</v>
      </c>
      <c r="G567" s="207"/>
      <c r="H567" s="210">
        <v>4216.8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x14ac:dyDescent="0.3">
      <c r="B568" s="206"/>
      <c r="C568" s="207"/>
      <c r="D568" s="196" t="s">
        <v>169</v>
      </c>
      <c r="E568" s="208" t="s">
        <v>19</v>
      </c>
      <c r="F568" s="209" t="s">
        <v>1878</v>
      </c>
      <c r="G568" s="207"/>
      <c r="H568" s="210">
        <v>4216.8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4" customFormat="1" x14ac:dyDescent="0.3">
      <c r="B569" s="229"/>
      <c r="C569" s="230"/>
      <c r="D569" s="196" t="s">
        <v>169</v>
      </c>
      <c r="E569" s="231" t="s">
        <v>19</v>
      </c>
      <c r="F569" s="232" t="s">
        <v>234</v>
      </c>
      <c r="G569" s="230"/>
      <c r="H569" s="233">
        <v>8433.6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169</v>
      </c>
      <c r="AU569" s="239" t="s">
        <v>81</v>
      </c>
      <c r="AV569" s="14" t="s">
        <v>186</v>
      </c>
      <c r="AW569" s="14" t="s">
        <v>35</v>
      </c>
      <c r="AX569" s="14" t="s">
        <v>71</v>
      </c>
      <c r="AY569" s="239" t="s">
        <v>160</v>
      </c>
    </row>
    <row r="570" spans="2:65" s="11" customFormat="1" x14ac:dyDescent="0.3">
      <c r="B570" s="194"/>
      <c r="C570" s="195"/>
      <c r="D570" s="196" t="s">
        <v>169</v>
      </c>
      <c r="E570" s="197" t="s">
        <v>19</v>
      </c>
      <c r="F570" s="198" t="s">
        <v>1688</v>
      </c>
      <c r="G570" s="195"/>
      <c r="H570" s="199" t="s">
        <v>19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169</v>
      </c>
      <c r="AU570" s="205" t="s">
        <v>81</v>
      </c>
      <c r="AV570" s="11" t="s">
        <v>78</v>
      </c>
      <c r="AW570" s="11" t="s">
        <v>35</v>
      </c>
      <c r="AX570" s="11" t="s">
        <v>71</v>
      </c>
      <c r="AY570" s="205" t="s">
        <v>160</v>
      </c>
    </row>
    <row r="571" spans="2:65" s="12" customFormat="1" x14ac:dyDescent="0.3">
      <c r="B571" s="206"/>
      <c r="C571" s="207"/>
      <c r="D571" s="196" t="s">
        <v>169</v>
      </c>
      <c r="E571" s="208" t="s">
        <v>19</v>
      </c>
      <c r="F571" s="209" t="s">
        <v>1927</v>
      </c>
      <c r="G571" s="207"/>
      <c r="H571" s="210">
        <v>31.98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4" customFormat="1" x14ac:dyDescent="0.3">
      <c r="B572" s="229"/>
      <c r="C572" s="230"/>
      <c r="D572" s="196" t="s">
        <v>169</v>
      </c>
      <c r="E572" s="231" t="s">
        <v>19</v>
      </c>
      <c r="F572" s="232" t="s">
        <v>234</v>
      </c>
      <c r="G572" s="230"/>
      <c r="H572" s="233">
        <v>31.98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169</v>
      </c>
      <c r="AU572" s="239" t="s">
        <v>81</v>
      </c>
      <c r="AV572" s="14" t="s">
        <v>186</v>
      </c>
      <c r="AW572" s="14" t="s">
        <v>35</v>
      </c>
      <c r="AX572" s="14" t="s">
        <v>71</v>
      </c>
      <c r="AY572" s="239" t="s">
        <v>160</v>
      </c>
    </row>
    <row r="573" spans="2:65" s="13" customFormat="1" x14ac:dyDescent="0.3">
      <c r="B573" s="217"/>
      <c r="C573" s="218"/>
      <c r="D573" s="219" t="s">
        <v>169</v>
      </c>
      <c r="E573" s="220" t="s">
        <v>19</v>
      </c>
      <c r="F573" s="221" t="s">
        <v>182</v>
      </c>
      <c r="G573" s="218"/>
      <c r="H573" s="222">
        <v>8465.58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169</v>
      </c>
      <c r="AU573" s="228" t="s">
        <v>81</v>
      </c>
      <c r="AV573" s="13" t="s">
        <v>167</v>
      </c>
      <c r="AW573" s="13" t="s">
        <v>35</v>
      </c>
      <c r="AX573" s="13" t="s">
        <v>78</v>
      </c>
      <c r="AY573" s="228" t="s">
        <v>160</v>
      </c>
    </row>
    <row r="574" spans="2:65" s="1" customFormat="1" ht="31.5" customHeight="1" x14ac:dyDescent="0.3">
      <c r="B574" s="35"/>
      <c r="C574" s="182" t="s">
        <v>767</v>
      </c>
      <c r="D574" s="182" t="s">
        <v>162</v>
      </c>
      <c r="E574" s="183" t="s">
        <v>1943</v>
      </c>
      <c r="F574" s="184" t="s">
        <v>1944</v>
      </c>
      <c r="G574" s="185" t="s">
        <v>248</v>
      </c>
      <c r="H574" s="186">
        <v>31.98</v>
      </c>
      <c r="I574" s="187"/>
      <c r="J574" s="188">
        <f>ROUND(I574*H574,2)</f>
        <v>0</v>
      </c>
      <c r="K574" s="184" t="s">
        <v>166</v>
      </c>
      <c r="L574" s="55"/>
      <c r="M574" s="189" t="s">
        <v>19</v>
      </c>
      <c r="N574" s="190" t="s">
        <v>42</v>
      </c>
      <c r="O574" s="36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AR574" s="18" t="s">
        <v>167</v>
      </c>
      <c r="AT574" s="18" t="s">
        <v>162</v>
      </c>
      <c r="AU574" s="18" t="s">
        <v>81</v>
      </c>
      <c r="AY574" s="18" t="s">
        <v>160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78</v>
      </c>
      <c r="BK574" s="193">
        <f>ROUND(I574*H574,2)</f>
        <v>0</v>
      </c>
      <c r="BL574" s="18" t="s">
        <v>167</v>
      </c>
      <c r="BM574" s="18" t="s">
        <v>1945</v>
      </c>
    </row>
    <row r="575" spans="2:65" s="11" customFormat="1" x14ac:dyDescent="0.3">
      <c r="B575" s="194"/>
      <c r="C575" s="195"/>
      <c r="D575" s="196" t="s">
        <v>169</v>
      </c>
      <c r="E575" s="197" t="s">
        <v>19</v>
      </c>
      <c r="F575" s="198" t="s">
        <v>1688</v>
      </c>
      <c r="G575" s="195"/>
      <c r="H575" s="199" t="s">
        <v>19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169</v>
      </c>
      <c r="AU575" s="205" t="s">
        <v>81</v>
      </c>
      <c r="AV575" s="11" t="s">
        <v>78</v>
      </c>
      <c r="AW575" s="11" t="s">
        <v>35</v>
      </c>
      <c r="AX575" s="11" t="s">
        <v>71</v>
      </c>
      <c r="AY575" s="205" t="s">
        <v>160</v>
      </c>
    </row>
    <row r="576" spans="2:65" s="12" customFormat="1" x14ac:dyDescent="0.3">
      <c r="B576" s="206"/>
      <c r="C576" s="207"/>
      <c r="D576" s="196" t="s">
        <v>169</v>
      </c>
      <c r="E576" s="208" t="s">
        <v>19</v>
      </c>
      <c r="F576" s="209" t="s">
        <v>1927</v>
      </c>
      <c r="G576" s="207"/>
      <c r="H576" s="210">
        <v>31.98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169</v>
      </c>
      <c r="AU576" s="216" t="s">
        <v>81</v>
      </c>
      <c r="AV576" s="12" t="s">
        <v>81</v>
      </c>
      <c r="AW576" s="12" t="s">
        <v>35</v>
      </c>
      <c r="AX576" s="12" t="s">
        <v>71</v>
      </c>
      <c r="AY576" s="216" t="s">
        <v>160</v>
      </c>
    </row>
    <row r="577" spans="2:65" s="13" customFormat="1" x14ac:dyDescent="0.3">
      <c r="B577" s="217"/>
      <c r="C577" s="218"/>
      <c r="D577" s="219" t="s">
        <v>169</v>
      </c>
      <c r="E577" s="220" t="s">
        <v>19</v>
      </c>
      <c r="F577" s="221" t="s">
        <v>182</v>
      </c>
      <c r="G577" s="218"/>
      <c r="H577" s="222">
        <v>31.98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169</v>
      </c>
      <c r="AU577" s="228" t="s">
        <v>81</v>
      </c>
      <c r="AV577" s="13" t="s">
        <v>167</v>
      </c>
      <c r="AW577" s="13" t="s">
        <v>35</v>
      </c>
      <c r="AX577" s="13" t="s">
        <v>78</v>
      </c>
      <c r="AY577" s="228" t="s">
        <v>160</v>
      </c>
    </row>
    <row r="578" spans="2:65" s="1" customFormat="1" ht="31.5" customHeight="1" x14ac:dyDescent="0.3">
      <c r="B578" s="35"/>
      <c r="C578" s="182" t="s">
        <v>771</v>
      </c>
      <c r="D578" s="182" t="s">
        <v>162</v>
      </c>
      <c r="E578" s="183" t="s">
        <v>768</v>
      </c>
      <c r="F578" s="184" t="s">
        <v>769</v>
      </c>
      <c r="G578" s="185" t="s">
        <v>248</v>
      </c>
      <c r="H578" s="186">
        <v>4216.8</v>
      </c>
      <c r="I578" s="187"/>
      <c r="J578" s="188">
        <f>ROUND(I578*H578,2)</f>
        <v>0</v>
      </c>
      <c r="K578" s="184" t="s">
        <v>166</v>
      </c>
      <c r="L578" s="55"/>
      <c r="M578" s="189" t="s">
        <v>19</v>
      </c>
      <c r="N578" s="190" t="s">
        <v>42</v>
      </c>
      <c r="O578" s="36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AR578" s="18" t="s">
        <v>167</v>
      </c>
      <c r="AT578" s="18" t="s">
        <v>162</v>
      </c>
      <c r="AU578" s="18" t="s">
        <v>81</v>
      </c>
      <c r="AY578" s="18" t="s">
        <v>160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78</v>
      </c>
      <c r="BK578" s="193">
        <f>ROUND(I578*H578,2)</f>
        <v>0</v>
      </c>
      <c r="BL578" s="18" t="s">
        <v>167</v>
      </c>
      <c r="BM578" s="18" t="s">
        <v>1946</v>
      </c>
    </row>
    <row r="579" spans="2:65" s="11" customFormat="1" x14ac:dyDescent="0.3">
      <c r="B579" s="194"/>
      <c r="C579" s="195"/>
      <c r="D579" s="196" t="s">
        <v>169</v>
      </c>
      <c r="E579" s="197" t="s">
        <v>19</v>
      </c>
      <c r="F579" s="198" t="s">
        <v>352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169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160</v>
      </c>
    </row>
    <row r="580" spans="2:65" s="12" customFormat="1" x14ac:dyDescent="0.3">
      <c r="B580" s="206"/>
      <c r="C580" s="207"/>
      <c r="D580" s="196" t="s">
        <v>169</v>
      </c>
      <c r="E580" s="208" t="s">
        <v>19</v>
      </c>
      <c r="F580" s="209" t="s">
        <v>1678</v>
      </c>
      <c r="G580" s="207"/>
      <c r="H580" s="210">
        <v>4216.8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3" customFormat="1" x14ac:dyDescent="0.3">
      <c r="B581" s="217"/>
      <c r="C581" s="218"/>
      <c r="D581" s="219" t="s">
        <v>169</v>
      </c>
      <c r="E581" s="220" t="s">
        <v>19</v>
      </c>
      <c r="F581" s="221" t="s">
        <v>182</v>
      </c>
      <c r="G581" s="218"/>
      <c r="H581" s="222">
        <v>4216.8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169</v>
      </c>
      <c r="AU581" s="228" t="s">
        <v>81</v>
      </c>
      <c r="AV581" s="13" t="s">
        <v>167</v>
      </c>
      <c r="AW581" s="13" t="s">
        <v>35</v>
      </c>
      <c r="AX581" s="13" t="s">
        <v>78</v>
      </c>
      <c r="AY581" s="228" t="s">
        <v>160</v>
      </c>
    </row>
    <row r="582" spans="2:65" s="1" customFormat="1" ht="22.5" customHeight="1" x14ac:dyDescent="0.3">
      <c r="B582" s="35"/>
      <c r="C582" s="182" t="s">
        <v>775</v>
      </c>
      <c r="D582" s="182" t="s">
        <v>162</v>
      </c>
      <c r="E582" s="183" t="s">
        <v>772</v>
      </c>
      <c r="F582" s="184" t="s">
        <v>773</v>
      </c>
      <c r="G582" s="185" t="s">
        <v>248</v>
      </c>
      <c r="H582" s="186">
        <v>4216.8</v>
      </c>
      <c r="I582" s="187"/>
      <c r="J582" s="188">
        <f>ROUND(I582*H582,2)</f>
        <v>0</v>
      </c>
      <c r="K582" s="184" t="s">
        <v>166</v>
      </c>
      <c r="L582" s="55"/>
      <c r="M582" s="189" t="s">
        <v>19</v>
      </c>
      <c r="N582" s="190" t="s">
        <v>42</v>
      </c>
      <c r="O582" s="36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8" t="s">
        <v>167</v>
      </c>
      <c r="AT582" s="18" t="s">
        <v>162</v>
      </c>
      <c r="AU582" s="18" t="s">
        <v>81</v>
      </c>
      <c r="AY582" s="18" t="s">
        <v>160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18" t="s">
        <v>78</v>
      </c>
      <c r="BK582" s="193">
        <f>ROUND(I582*H582,2)</f>
        <v>0</v>
      </c>
      <c r="BL582" s="18" t="s">
        <v>167</v>
      </c>
      <c r="BM582" s="18" t="s">
        <v>1947</v>
      </c>
    </row>
    <row r="583" spans="2:65" s="11" customFormat="1" x14ac:dyDescent="0.3">
      <c r="B583" s="194"/>
      <c r="C583" s="195"/>
      <c r="D583" s="196" t="s">
        <v>169</v>
      </c>
      <c r="E583" s="197" t="s">
        <v>19</v>
      </c>
      <c r="F583" s="198" t="s">
        <v>352</v>
      </c>
      <c r="G583" s="195"/>
      <c r="H583" s="199" t="s">
        <v>19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169</v>
      </c>
      <c r="AU583" s="205" t="s">
        <v>81</v>
      </c>
      <c r="AV583" s="11" t="s">
        <v>78</v>
      </c>
      <c r="AW583" s="11" t="s">
        <v>35</v>
      </c>
      <c r="AX583" s="11" t="s">
        <v>71</v>
      </c>
      <c r="AY583" s="205" t="s">
        <v>160</v>
      </c>
    </row>
    <row r="584" spans="2:65" s="12" customFormat="1" x14ac:dyDescent="0.3">
      <c r="B584" s="206"/>
      <c r="C584" s="207"/>
      <c r="D584" s="196" t="s">
        <v>169</v>
      </c>
      <c r="E584" s="208" t="s">
        <v>19</v>
      </c>
      <c r="F584" s="209" t="s">
        <v>1678</v>
      </c>
      <c r="G584" s="207"/>
      <c r="H584" s="210">
        <v>4216.8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3" customFormat="1" x14ac:dyDescent="0.3">
      <c r="B585" s="217"/>
      <c r="C585" s="218"/>
      <c r="D585" s="219" t="s">
        <v>169</v>
      </c>
      <c r="E585" s="220" t="s">
        <v>19</v>
      </c>
      <c r="F585" s="221" t="s">
        <v>182</v>
      </c>
      <c r="G585" s="218"/>
      <c r="H585" s="222">
        <v>4216.8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169</v>
      </c>
      <c r="AU585" s="228" t="s">
        <v>81</v>
      </c>
      <c r="AV585" s="13" t="s">
        <v>167</v>
      </c>
      <c r="AW585" s="13" t="s">
        <v>35</v>
      </c>
      <c r="AX585" s="13" t="s">
        <v>78</v>
      </c>
      <c r="AY585" s="228" t="s">
        <v>160</v>
      </c>
    </row>
    <row r="586" spans="2:65" s="1" customFormat="1" ht="22.5" customHeight="1" x14ac:dyDescent="0.3">
      <c r="B586" s="35"/>
      <c r="C586" s="182" t="s">
        <v>781</v>
      </c>
      <c r="D586" s="182" t="s">
        <v>162</v>
      </c>
      <c r="E586" s="183" t="s">
        <v>1948</v>
      </c>
      <c r="F586" s="184" t="s">
        <v>1949</v>
      </c>
      <c r="G586" s="185" t="s">
        <v>248</v>
      </c>
      <c r="H586" s="186">
        <v>7.42</v>
      </c>
      <c r="I586" s="187"/>
      <c r="J586" s="188">
        <f>ROUND(I586*H586,2)</f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167</v>
      </c>
      <c r="BM586" s="18" t="s">
        <v>1950</v>
      </c>
    </row>
    <row r="587" spans="2:65" s="11" customFormat="1" x14ac:dyDescent="0.3">
      <c r="B587" s="194"/>
      <c r="C587" s="195"/>
      <c r="D587" s="196" t="s">
        <v>169</v>
      </c>
      <c r="E587" s="197" t="s">
        <v>19</v>
      </c>
      <c r="F587" s="198" t="s">
        <v>1730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169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160</v>
      </c>
    </row>
    <row r="588" spans="2:65" s="12" customFormat="1" x14ac:dyDescent="0.3">
      <c r="B588" s="206"/>
      <c r="C588" s="207"/>
      <c r="D588" s="196" t="s">
        <v>169</v>
      </c>
      <c r="E588" s="208" t="s">
        <v>19</v>
      </c>
      <c r="F588" s="209" t="s">
        <v>1925</v>
      </c>
      <c r="G588" s="207"/>
      <c r="H588" s="210">
        <v>7.42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169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160</v>
      </c>
    </row>
    <row r="589" spans="2:65" s="13" customFormat="1" x14ac:dyDescent="0.3">
      <c r="B589" s="217"/>
      <c r="C589" s="218"/>
      <c r="D589" s="219" t="s">
        <v>169</v>
      </c>
      <c r="E589" s="220" t="s">
        <v>19</v>
      </c>
      <c r="F589" s="221" t="s">
        <v>182</v>
      </c>
      <c r="G589" s="218"/>
      <c r="H589" s="222">
        <v>7.42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169</v>
      </c>
      <c r="AU589" s="228" t="s">
        <v>81</v>
      </c>
      <c r="AV589" s="13" t="s">
        <v>167</v>
      </c>
      <c r="AW589" s="13" t="s">
        <v>35</v>
      </c>
      <c r="AX589" s="13" t="s">
        <v>78</v>
      </c>
      <c r="AY589" s="228" t="s">
        <v>160</v>
      </c>
    </row>
    <row r="590" spans="2:65" s="1" customFormat="1" ht="22.5" customHeight="1" x14ac:dyDescent="0.3">
      <c r="B590" s="35"/>
      <c r="C590" s="182" t="s">
        <v>786</v>
      </c>
      <c r="D590" s="182" t="s">
        <v>162</v>
      </c>
      <c r="E590" s="183" t="s">
        <v>1951</v>
      </c>
      <c r="F590" s="184" t="s">
        <v>1952</v>
      </c>
      <c r="G590" s="185" t="s">
        <v>248</v>
      </c>
      <c r="H590" s="186">
        <v>3.5</v>
      </c>
      <c r="I590" s="187"/>
      <c r="J590" s="188">
        <f>ROUND(I590*H590,2)</f>
        <v>0</v>
      </c>
      <c r="K590" s="184" t="s">
        <v>166</v>
      </c>
      <c r="L590" s="55"/>
      <c r="M590" s="189" t="s">
        <v>19</v>
      </c>
      <c r="N590" s="190" t="s">
        <v>42</v>
      </c>
      <c r="O590" s="36"/>
      <c r="P590" s="191">
        <f>O590*H590</f>
        <v>0</v>
      </c>
      <c r="Q590" s="191">
        <v>0.1837</v>
      </c>
      <c r="R590" s="191">
        <f>Q590*H590</f>
        <v>0.64295000000000002</v>
      </c>
      <c r="S590" s="191">
        <v>0</v>
      </c>
      <c r="T590" s="192">
        <f>S590*H590</f>
        <v>0</v>
      </c>
      <c r="AR590" s="18" t="s">
        <v>167</v>
      </c>
      <c r="AT590" s="18" t="s">
        <v>162</v>
      </c>
      <c r="AU590" s="18" t="s">
        <v>81</v>
      </c>
      <c r="AY590" s="18" t="s">
        <v>160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78</v>
      </c>
      <c r="BK590" s="193">
        <f>ROUND(I590*H590,2)</f>
        <v>0</v>
      </c>
      <c r="BL590" s="18" t="s">
        <v>167</v>
      </c>
      <c r="BM590" s="18" t="s">
        <v>1953</v>
      </c>
    </row>
    <row r="591" spans="2:65" s="11" customFormat="1" x14ac:dyDescent="0.3">
      <c r="B591" s="194"/>
      <c r="C591" s="195"/>
      <c r="D591" s="196" t="s">
        <v>169</v>
      </c>
      <c r="E591" s="197" t="s">
        <v>19</v>
      </c>
      <c r="F591" s="198" t="s">
        <v>1676</v>
      </c>
      <c r="G591" s="195"/>
      <c r="H591" s="199" t="s">
        <v>19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169</v>
      </c>
      <c r="AU591" s="205" t="s">
        <v>81</v>
      </c>
      <c r="AV591" s="11" t="s">
        <v>78</v>
      </c>
      <c r="AW591" s="11" t="s">
        <v>35</v>
      </c>
      <c r="AX591" s="11" t="s">
        <v>71</v>
      </c>
      <c r="AY591" s="205" t="s">
        <v>160</v>
      </c>
    </row>
    <row r="592" spans="2:65" s="12" customFormat="1" x14ac:dyDescent="0.3">
      <c r="B592" s="206"/>
      <c r="C592" s="207"/>
      <c r="D592" s="196" t="s">
        <v>169</v>
      </c>
      <c r="E592" s="208" t="s">
        <v>19</v>
      </c>
      <c r="F592" s="209" t="s">
        <v>1607</v>
      </c>
      <c r="G592" s="207"/>
      <c r="H592" s="210">
        <v>3.5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169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160</v>
      </c>
    </row>
    <row r="593" spans="2:65" s="13" customFormat="1" x14ac:dyDescent="0.3">
      <c r="B593" s="217"/>
      <c r="C593" s="218"/>
      <c r="D593" s="219" t="s">
        <v>169</v>
      </c>
      <c r="E593" s="220" t="s">
        <v>19</v>
      </c>
      <c r="F593" s="221" t="s">
        <v>182</v>
      </c>
      <c r="G593" s="218"/>
      <c r="H593" s="222">
        <v>3.5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169</v>
      </c>
      <c r="AU593" s="228" t="s">
        <v>81</v>
      </c>
      <c r="AV593" s="13" t="s">
        <v>167</v>
      </c>
      <c r="AW593" s="13" t="s">
        <v>35</v>
      </c>
      <c r="AX593" s="13" t="s">
        <v>78</v>
      </c>
      <c r="AY593" s="228" t="s">
        <v>160</v>
      </c>
    </row>
    <row r="594" spans="2:65" s="1" customFormat="1" ht="22.5" customHeight="1" x14ac:dyDescent="0.3">
      <c r="B594" s="35"/>
      <c r="C594" s="182" t="s">
        <v>791</v>
      </c>
      <c r="D594" s="182" t="s">
        <v>162</v>
      </c>
      <c r="E594" s="183" t="s">
        <v>776</v>
      </c>
      <c r="F594" s="184" t="s">
        <v>777</v>
      </c>
      <c r="G594" s="185" t="s">
        <v>248</v>
      </c>
      <c r="H594" s="186">
        <v>82.275000000000006</v>
      </c>
      <c r="I594" s="187"/>
      <c r="J594" s="188">
        <f>ROUND(I594*H594,2)</f>
        <v>0</v>
      </c>
      <c r="K594" s="184" t="s">
        <v>166</v>
      </c>
      <c r="L594" s="55"/>
      <c r="M594" s="189" t="s">
        <v>19</v>
      </c>
      <c r="N594" s="190" t="s">
        <v>42</v>
      </c>
      <c r="O594" s="36"/>
      <c r="P594" s="191">
        <f>O594*H594</f>
        <v>0</v>
      </c>
      <c r="Q594" s="191">
        <v>8.4250000000000005E-2</v>
      </c>
      <c r="R594" s="191">
        <f>Q594*H594</f>
        <v>6.9316687500000009</v>
      </c>
      <c r="S594" s="191">
        <v>0</v>
      </c>
      <c r="T594" s="192">
        <f>S594*H594</f>
        <v>0</v>
      </c>
      <c r="AR594" s="18" t="s">
        <v>167</v>
      </c>
      <c r="AT594" s="18" t="s">
        <v>162</v>
      </c>
      <c r="AU594" s="18" t="s">
        <v>81</v>
      </c>
      <c r="AY594" s="18" t="s">
        <v>160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78</v>
      </c>
      <c r="BK594" s="193">
        <f>ROUND(I594*H594,2)</f>
        <v>0</v>
      </c>
      <c r="BL594" s="18" t="s">
        <v>167</v>
      </c>
      <c r="BM594" s="18" t="s">
        <v>1954</v>
      </c>
    </row>
    <row r="595" spans="2:65" s="11" customFormat="1" x14ac:dyDescent="0.3">
      <c r="B595" s="194"/>
      <c r="C595" s="195"/>
      <c r="D595" s="196" t="s">
        <v>169</v>
      </c>
      <c r="E595" s="197" t="s">
        <v>19</v>
      </c>
      <c r="F595" s="198" t="s">
        <v>342</v>
      </c>
      <c r="G595" s="195"/>
      <c r="H595" s="199" t="s">
        <v>19</v>
      </c>
      <c r="I595" s="200"/>
      <c r="J595" s="195"/>
      <c r="K595" s="195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169</v>
      </c>
      <c r="AU595" s="205" t="s">
        <v>81</v>
      </c>
      <c r="AV595" s="11" t="s">
        <v>78</v>
      </c>
      <c r="AW595" s="11" t="s">
        <v>35</v>
      </c>
      <c r="AX595" s="11" t="s">
        <v>71</v>
      </c>
      <c r="AY595" s="205" t="s">
        <v>160</v>
      </c>
    </row>
    <row r="596" spans="2:65" s="12" customFormat="1" x14ac:dyDescent="0.3">
      <c r="B596" s="206"/>
      <c r="C596" s="207"/>
      <c r="D596" s="196" t="s">
        <v>169</v>
      </c>
      <c r="E596" s="208" t="s">
        <v>19</v>
      </c>
      <c r="F596" s="209" t="s">
        <v>1665</v>
      </c>
      <c r="G596" s="207"/>
      <c r="H596" s="210">
        <v>1.325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4" customFormat="1" x14ac:dyDescent="0.3">
      <c r="B597" s="229"/>
      <c r="C597" s="230"/>
      <c r="D597" s="196" t="s">
        <v>169</v>
      </c>
      <c r="E597" s="231" t="s">
        <v>19</v>
      </c>
      <c r="F597" s="232" t="s">
        <v>234</v>
      </c>
      <c r="G597" s="230"/>
      <c r="H597" s="233">
        <v>1.325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169</v>
      </c>
      <c r="AU597" s="239" t="s">
        <v>81</v>
      </c>
      <c r="AV597" s="14" t="s">
        <v>186</v>
      </c>
      <c r="AW597" s="14" t="s">
        <v>35</v>
      </c>
      <c r="AX597" s="14" t="s">
        <v>71</v>
      </c>
      <c r="AY597" s="239" t="s">
        <v>160</v>
      </c>
    </row>
    <row r="598" spans="2:65" s="11" customFormat="1" x14ac:dyDescent="0.3">
      <c r="B598" s="194"/>
      <c r="C598" s="195"/>
      <c r="D598" s="196" t="s">
        <v>169</v>
      </c>
      <c r="E598" s="197" t="s">
        <v>19</v>
      </c>
      <c r="F598" s="198" t="s">
        <v>347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169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160</v>
      </c>
    </row>
    <row r="599" spans="2:65" s="12" customFormat="1" x14ac:dyDescent="0.3">
      <c r="B599" s="206"/>
      <c r="C599" s="207"/>
      <c r="D599" s="196" t="s">
        <v>169</v>
      </c>
      <c r="E599" s="208" t="s">
        <v>19</v>
      </c>
      <c r="F599" s="209" t="s">
        <v>1666</v>
      </c>
      <c r="G599" s="207"/>
      <c r="H599" s="210">
        <v>6.375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169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160</v>
      </c>
    </row>
    <row r="600" spans="2:65" s="12" customFormat="1" x14ac:dyDescent="0.3">
      <c r="B600" s="206"/>
      <c r="C600" s="207"/>
      <c r="D600" s="196" t="s">
        <v>169</v>
      </c>
      <c r="E600" s="208" t="s">
        <v>19</v>
      </c>
      <c r="F600" s="209" t="s">
        <v>1667</v>
      </c>
      <c r="G600" s="207"/>
      <c r="H600" s="210">
        <v>0.85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x14ac:dyDescent="0.3">
      <c r="B601" s="206"/>
      <c r="C601" s="207"/>
      <c r="D601" s="196" t="s">
        <v>169</v>
      </c>
      <c r="E601" s="208" t="s">
        <v>19</v>
      </c>
      <c r="F601" s="209" t="s">
        <v>1668</v>
      </c>
      <c r="G601" s="207"/>
      <c r="H601" s="210">
        <v>27.7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4" customFormat="1" x14ac:dyDescent="0.3">
      <c r="B602" s="229"/>
      <c r="C602" s="230"/>
      <c r="D602" s="196" t="s">
        <v>169</v>
      </c>
      <c r="E602" s="231" t="s">
        <v>19</v>
      </c>
      <c r="F602" s="232" t="s">
        <v>234</v>
      </c>
      <c r="G602" s="230"/>
      <c r="H602" s="233">
        <v>34.924999999999997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169</v>
      </c>
      <c r="AU602" s="239" t="s">
        <v>81</v>
      </c>
      <c r="AV602" s="14" t="s">
        <v>186</v>
      </c>
      <c r="AW602" s="14" t="s">
        <v>35</v>
      </c>
      <c r="AX602" s="14" t="s">
        <v>71</v>
      </c>
      <c r="AY602" s="239" t="s">
        <v>160</v>
      </c>
    </row>
    <row r="603" spans="2:65" s="11" customFormat="1" x14ac:dyDescent="0.3">
      <c r="B603" s="194"/>
      <c r="C603" s="195"/>
      <c r="D603" s="196" t="s">
        <v>169</v>
      </c>
      <c r="E603" s="197" t="s">
        <v>19</v>
      </c>
      <c r="F603" s="198" t="s">
        <v>1669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169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160</v>
      </c>
    </row>
    <row r="604" spans="2:65" s="12" customFormat="1" x14ac:dyDescent="0.3">
      <c r="B604" s="206"/>
      <c r="C604" s="207"/>
      <c r="D604" s="196" t="s">
        <v>169</v>
      </c>
      <c r="E604" s="208" t="s">
        <v>19</v>
      </c>
      <c r="F604" s="209" t="s">
        <v>1607</v>
      </c>
      <c r="G604" s="207"/>
      <c r="H604" s="210">
        <v>3.5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2" customFormat="1" x14ac:dyDescent="0.3">
      <c r="B605" s="206"/>
      <c r="C605" s="207"/>
      <c r="D605" s="196" t="s">
        <v>169</v>
      </c>
      <c r="E605" s="208" t="s">
        <v>19</v>
      </c>
      <c r="F605" s="209" t="s">
        <v>1670</v>
      </c>
      <c r="G605" s="207"/>
      <c r="H605" s="210">
        <v>42.524999999999999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169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160</v>
      </c>
    </row>
    <row r="606" spans="2:65" s="14" customFormat="1" x14ac:dyDescent="0.3">
      <c r="B606" s="229"/>
      <c r="C606" s="230"/>
      <c r="D606" s="196" t="s">
        <v>169</v>
      </c>
      <c r="E606" s="231" t="s">
        <v>19</v>
      </c>
      <c r="F606" s="232" t="s">
        <v>234</v>
      </c>
      <c r="G606" s="230"/>
      <c r="H606" s="233">
        <v>46.024999999999999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169</v>
      </c>
      <c r="AU606" s="239" t="s">
        <v>81</v>
      </c>
      <c r="AV606" s="14" t="s">
        <v>186</v>
      </c>
      <c r="AW606" s="14" t="s">
        <v>35</v>
      </c>
      <c r="AX606" s="14" t="s">
        <v>71</v>
      </c>
      <c r="AY606" s="239" t="s">
        <v>160</v>
      </c>
    </row>
    <row r="607" spans="2:65" s="13" customFormat="1" x14ac:dyDescent="0.3">
      <c r="B607" s="217"/>
      <c r="C607" s="218"/>
      <c r="D607" s="219" t="s">
        <v>169</v>
      </c>
      <c r="E607" s="220" t="s">
        <v>19</v>
      </c>
      <c r="F607" s="221" t="s">
        <v>182</v>
      </c>
      <c r="G607" s="218"/>
      <c r="H607" s="222">
        <v>82.275000000000006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169</v>
      </c>
      <c r="AU607" s="228" t="s">
        <v>81</v>
      </c>
      <c r="AV607" s="13" t="s">
        <v>167</v>
      </c>
      <c r="AW607" s="13" t="s">
        <v>35</v>
      </c>
      <c r="AX607" s="13" t="s">
        <v>78</v>
      </c>
      <c r="AY607" s="228" t="s">
        <v>160</v>
      </c>
    </row>
    <row r="608" spans="2:65" s="1" customFormat="1" ht="31.5" customHeight="1" x14ac:dyDescent="0.3">
      <c r="B608" s="35"/>
      <c r="C608" s="247" t="s">
        <v>800</v>
      </c>
      <c r="D608" s="247" t="s">
        <v>548</v>
      </c>
      <c r="E608" s="248" t="s">
        <v>1476</v>
      </c>
      <c r="F608" s="249" t="s">
        <v>1477</v>
      </c>
      <c r="G608" s="250" t="s">
        <v>248</v>
      </c>
      <c r="H608" s="251">
        <v>4.7409999999999997</v>
      </c>
      <c r="I608" s="252"/>
      <c r="J608" s="253">
        <f>ROUND(I608*H608,2)</f>
        <v>0</v>
      </c>
      <c r="K608" s="249" t="s">
        <v>19</v>
      </c>
      <c r="L608" s="254"/>
      <c r="M608" s="255" t="s">
        <v>19</v>
      </c>
      <c r="N608" s="256" t="s">
        <v>42</v>
      </c>
      <c r="O608" s="36"/>
      <c r="P608" s="191">
        <f>O608*H608</f>
        <v>0</v>
      </c>
      <c r="Q608" s="191">
        <v>0.13100000000000001</v>
      </c>
      <c r="R608" s="191">
        <f>Q608*H608</f>
        <v>0.62107099999999993</v>
      </c>
      <c r="S608" s="191">
        <v>0</v>
      </c>
      <c r="T608" s="192">
        <f>S608*H608</f>
        <v>0</v>
      </c>
      <c r="AR608" s="18" t="s">
        <v>235</v>
      </c>
      <c r="AT608" s="18" t="s">
        <v>548</v>
      </c>
      <c r="AU608" s="18" t="s">
        <v>81</v>
      </c>
      <c r="AY608" s="18" t="s">
        <v>160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78</v>
      </c>
      <c r="BK608" s="193">
        <f>ROUND(I608*H608,2)</f>
        <v>0</v>
      </c>
      <c r="BL608" s="18" t="s">
        <v>167</v>
      </c>
      <c r="BM608" s="18" t="s">
        <v>1955</v>
      </c>
    </row>
    <row r="609" spans="2:65" s="11" customFormat="1" x14ac:dyDescent="0.3">
      <c r="B609" s="194"/>
      <c r="C609" s="195"/>
      <c r="D609" s="196" t="s">
        <v>169</v>
      </c>
      <c r="E609" s="197" t="s">
        <v>19</v>
      </c>
      <c r="F609" s="198" t="s">
        <v>1956</v>
      </c>
      <c r="G609" s="195"/>
      <c r="H609" s="199" t="s">
        <v>19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169</v>
      </c>
      <c r="AU609" s="205" t="s">
        <v>81</v>
      </c>
      <c r="AV609" s="11" t="s">
        <v>78</v>
      </c>
      <c r="AW609" s="11" t="s">
        <v>35</v>
      </c>
      <c r="AX609" s="11" t="s">
        <v>71</v>
      </c>
      <c r="AY609" s="205" t="s">
        <v>160</v>
      </c>
    </row>
    <row r="610" spans="2:65" s="12" customFormat="1" x14ac:dyDescent="0.3">
      <c r="B610" s="206"/>
      <c r="C610" s="207"/>
      <c r="D610" s="196" t="s">
        <v>169</v>
      </c>
      <c r="E610" s="208" t="s">
        <v>19</v>
      </c>
      <c r="F610" s="209" t="s">
        <v>1957</v>
      </c>
      <c r="G610" s="207"/>
      <c r="H610" s="210">
        <v>4.7409999999999997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3" customFormat="1" x14ac:dyDescent="0.3">
      <c r="B611" s="217"/>
      <c r="C611" s="218"/>
      <c r="D611" s="219" t="s">
        <v>169</v>
      </c>
      <c r="E611" s="220" t="s">
        <v>19</v>
      </c>
      <c r="F611" s="221" t="s">
        <v>182</v>
      </c>
      <c r="G611" s="218"/>
      <c r="H611" s="222">
        <v>4.7409999999999997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169</v>
      </c>
      <c r="AU611" s="228" t="s">
        <v>81</v>
      </c>
      <c r="AV611" s="13" t="s">
        <v>167</v>
      </c>
      <c r="AW611" s="13" t="s">
        <v>35</v>
      </c>
      <c r="AX611" s="13" t="s">
        <v>78</v>
      </c>
      <c r="AY611" s="228" t="s">
        <v>160</v>
      </c>
    </row>
    <row r="612" spans="2:65" s="1" customFormat="1" ht="31.5" customHeight="1" x14ac:dyDescent="0.3">
      <c r="B612" s="35"/>
      <c r="C612" s="247" t="s">
        <v>809</v>
      </c>
      <c r="D612" s="247" t="s">
        <v>548</v>
      </c>
      <c r="E612" s="248" t="s">
        <v>792</v>
      </c>
      <c r="F612" s="249" t="s">
        <v>793</v>
      </c>
      <c r="G612" s="250" t="s">
        <v>248</v>
      </c>
      <c r="H612" s="251">
        <v>3.597</v>
      </c>
      <c r="I612" s="252"/>
      <c r="J612" s="253">
        <f>ROUND(I612*H612,2)</f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>O612*H612</f>
        <v>0</v>
      </c>
      <c r="Q612" s="191">
        <v>0.106</v>
      </c>
      <c r="R612" s="191">
        <f>Q612*H612</f>
        <v>0.38128200000000001</v>
      </c>
      <c r="S612" s="191">
        <v>0</v>
      </c>
      <c r="T612" s="192">
        <f>S612*H612</f>
        <v>0</v>
      </c>
      <c r="AR612" s="18" t="s">
        <v>235</v>
      </c>
      <c r="AT612" s="18" t="s">
        <v>548</v>
      </c>
      <c r="AU612" s="18" t="s">
        <v>81</v>
      </c>
      <c r="AY612" s="18" t="s">
        <v>160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8" t="s">
        <v>78</v>
      </c>
      <c r="BK612" s="193">
        <f>ROUND(I612*H612,2)</f>
        <v>0</v>
      </c>
      <c r="BL612" s="18" t="s">
        <v>167</v>
      </c>
      <c r="BM612" s="18" t="s">
        <v>1958</v>
      </c>
    </row>
    <row r="613" spans="2:65" s="11" customFormat="1" x14ac:dyDescent="0.3">
      <c r="B613" s="194"/>
      <c r="C613" s="195"/>
      <c r="D613" s="196" t="s">
        <v>169</v>
      </c>
      <c r="E613" s="197" t="s">
        <v>19</v>
      </c>
      <c r="F613" s="198" t="s">
        <v>798</v>
      </c>
      <c r="G613" s="195"/>
      <c r="H613" s="199" t="s">
        <v>19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169</v>
      </c>
      <c r="AU613" s="205" t="s">
        <v>81</v>
      </c>
      <c r="AV613" s="11" t="s">
        <v>78</v>
      </c>
      <c r="AW613" s="11" t="s">
        <v>35</v>
      </c>
      <c r="AX613" s="11" t="s">
        <v>71</v>
      </c>
      <c r="AY613" s="205" t="s">
        <v>160</v>
      </c>
    </row>
    <row r="614" spans="2:65" s="12" customFormat="1" x14ac:dyDescent="0.3">
      <c r="B614" s="206"/>
      <c r="C614" s="207"/>
      <c r="D614" s="196" t="s">
        <v>169</v>
      </c>
      <c r="E614" s="208" t="s">
        <v>19</v>
      </c>
      <c r="F614" s="209" t="s">
        <v>1959</v>
      </c>
      <c r="G614" s="207"/>
      <c r="H614" s="210">
        <v>3.597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65" s="13" customFormat="1" x14ac:dyDescent="0.3">
      <c r="B615" s="217"/>
      <c r="C615" s="218"/>
      <c r="D615" s="219" t="s">
        <v>169</v>
      </c>
      <c r="E615" s="220" t="s">
        <v>19</v>
      </c>
      <c r="F615" s="221" t="s">
        <v>182</v>
      </c>
      <c r="G615" s="218"/>
      <c r="H615" s="222">
        <v>3.597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169</v>
      </c>
      <c r="AU615" s="228" t="s">
        <v>81</v>
      </c>
      <c r="AV615" s="13" t="s">
        <v>167</v>
      </c>
      <c r="AW615" s="13" t="s">
        <v>35</v>
      </c>
      <c r="AX615" s="13" t="s">
        <v>78</v>
      </c>
      <c r="AY615" s="228" t="s">
        <v>160</v>
      </c>
    </row>
    <row r="616" spans="2:65" s="1" customFormat="1" ht="31.5" customHeight="1" x14ac:dyDescent="0.3">
      <c r="B616" s="35"/>
      <c r="C616" s="247" t="s">
        <v>813</v>
      </c>
      <c r="D616" s="247" t="s">
        <v>548</v>
      </c>
      <c r="E616" s="248" t="s">
        <v>801</v>
      </c>
      <c r="F616" s="249" t="s">
        <v>802</v>
      </c>
      <c r="G616" s="250" t="s">
        <v>248</v>
      </c>
      <c r="H616" s="251">
        <v>0.13600000000000001</v>
      </c>
      <c r="I616" s="252"/>
      <c r="J616" s="253">
        <f>ROUND(I616*H616,2)</f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>O616*H616</f>
        <v>0</v>
      </c>
      <c r="Q616" s="191">
        <v>0.106</v>
      </c>
      <c r="R616" s="191">
        <f>Q616*H616</f>
        <v>1.4416E-2</v>
      </c>
      <c r="S616" s="191">
        <v>0</v>
      </c>
      <c r="T616" s="192">
        <f>S616*H616</f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167</v>
      </c>
      <c r="BM616" s="18" t="s">
        <v>1960</v>
      </c>
    </row>
    <row r="617" spans="2:65" s="11" customFormat="1" x14ac:dyDescent="0.3">
      <c r="B617" s="194"/>
      <c r="C617" s="195"/>
      <c r="D617" s="196" t="s">
        <v>169</v>
      </c>
      <c r="E617" s="197" t="s">
        <v>19</v>
      </c>
      <c r="F617" s="198" t="s">
        <v>807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169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160</v>
      </c>
    </row>
    <row r="618" spans="2:65" s="12" customFormat="1" x14ac:dyDescent="0.3">
      <c r="B618" s="206"/>
      <c r="C618" s="207"/>
      <c r="D618" s="196" t="s">
        <v>169</v>
      </c>
      <c r="E618" s="208" t="s">
        <v>19</v>
      </c>
      <c r="F618" s="209" t="s">
        <v>1961</v>
      </c>
      <c r="G618" s="207"/>
      <c r="H618" s="210">
        <v>0.13600000000000001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65" s="13" customFormat="1" x14ac:dyDescent="0.3">
      <c r="B619" s="217"/>
      <c r="C619" s="218"/>
      <c r="D619" s="219" t="s">
        <v>169</v>
      </c>
      <c r="E619" s="220" t="s">
        <v>19</v>
      </c>
      <c r="F619" s="221" t="s">
        <v>182</v>
      </c>
      <c r="G619" s="218"/>
      <c r="H619" s="222">
        <v>0.13600000000000001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169</v>
      </c>
      <c r="AU619" s="228" t="s">
        <v>81</v>
      </c>
      <c r="AV619" s="13" t="s">
        <v>167</v>
      </c>
      <c r="AW619" s="13" t="s">
        <v>35</v>
      </c>
      <c r="AX619" s="13" t="s">
        <v>78</v>
      </c>
      <c r="AY619" s="228" t="s">
        <v>160</v>
      </c>
    </row>
    <row r="620" spans="2:65" s="1" customFormat="1" ht="22.5" customHeight="1" x14ac:dyDescent="0.3">
      <c r="B620" s="35"/>
      <c r="C620" s="182" t="s">
        <v>818</v>
      </c>
      <c r="D620" s="182" t="s">
        <v>162</v>
      </c>
      <c r="E620" s="183" t="s">
        <v>1962</v>
      </c>
      <c r="F620" s="184" t="s">
        <v>1963</v>
      </c>
      <c r="G620" s="185" t="s">
        <v>248</v>
      </c>
      <c r="H620" s="186">
        <v>14.9</v>
      </c>
      <c r="I620" s="187"/>
      <c r="J620" s="188">
        <f>ROUND(I620*H620,2)</f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0.10362</v>
      </c>
      <c r="R620" s="191">
        <f>Q620*H620</f>
        <v>1.543938</v>
      </c>
      <c r="S620" s="191">
        <v>0</v>
      </c>
      <c r="T620" s="192">
        <f>S620*H620</f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167</v>
      </c>
      <c r="BM620" s="18" t="s">
        <v>1964</v>
      </c>
    </row>
    <row r="621" spans="2:65" s="11" customFormat="1" x14ac:dyDescent="0.3">
      <c r="B621" s="194"/>
      <c r="C621" s="195"/>
      <c r="D621" s="196" t="s">
        <v>169</v>
      </c>
      <c r="E621" s="197" t="s">
        <v>19</v>
      </c>
      <c r="F621" s="198" t="s">
        <v>1671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169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160</v>
      </c>
    </row>
    <row r="622" spans="2:65" s="12" customFormat="1" x14ac:dyDescent="0.3">
      <c r="B622" s="206"/>
      <c r="C622" s="207"/>
      <c r="D622" s="196" t="s">
        <v>169</v>
      </c>
      <c r="E622" s="208" t="s">
        <v>19</v>
      </c>
      <c r="F622" s="209" t="s">
        <v>1672</v>
      </c>
      <c r="G622" s="207"/>
      <c r="H622" s="210">
        <v>14.9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x14ac:dyDescent="0.3">
      <c r="B623" s="217"/>
      <c r="C623" s="218"/>
      <c r="D623" s="219" t="s">
        <v>169</v>
      </c>
      <c r="E623" s="220" t="s">
        <v>19</v>
      </c>
      <c r="F623" s="221" t="s">
        <v>182</v>
      </c>
      <c r="G623" s="218"/>
      <c r="H623" s="222">
        <v>14.9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" customFormat="1" ht="31.5" customHeight="1" x14ac:dyDescent="0.3">
      <c r="B624" s="35"/>
      <c r="C624" s="247" t="s">
        <v>824</v>
      </c>
      <c r="D624" s="247" t="s">
        <v>548</v>
      </c>
      <c r="E624" s="248" t="s">
        <v>1965</v>
      </c>
      <c r="F624" s="249" t="s">
        <v>1966</v>
      </c>
      <c r="G624" s="250" t="s">
        <v>248</v>
      </c>
      <c r="H624" s="251">
        <v>7.6740000000000004</v>
      </c>
      <c r="I624" s="252"/>
      <c r="J624" s="253">
        <f>ROUND(I624*H624,2)</f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>O624*H624</f>
        <v>0</v>
      </c>
      <c r="Q624" s="191">
        <v>0.17599999999999999</v>
      </c>
      <c r="R624" s="191">
        <f>Q624*H624</f>
        <v>1.350624</v>
      </c>
      <c r="S624" s="191">
        <v>0</v>
      </c>
      <c r="T624" s="192">
        <f>S624*H624</f>
        <v>0</v>
      </c>
      <c r="AR624" s="18" t="s">
        <v>235</v>
      </c>
      <c r="AT624" s="18" t="s">
        <v>548</v>
      </c>
      <c r="AU624" s="18" t="s">
        <v>81</v>
      </c>
      <c r="AY624" s="18" t="s">
        <v>160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167</v>
      </c>
      <c r="BM624" s="18" t="s">
        <v>1967</v>
      </c>
    </row>
    <row r="625" spans="2:65" s="12" customFormat="1" x14ac:dyDescent="0.3">
      <c r="B625" s="206"/>
      <c r="C625" s="207"/>
      <c r="D625" s="196" t="s">
        <v>169</v>
      </c>
      <c r="E625" s="208" t="s">
        <v>19</v>
      </c>
      <c r="F625" s="209" t="s">
        <v>1968</v>
      </c>
      <c r="G625" s="207"/>
      <c r="H625" s="210">
        <v>7.6740000000000004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169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160</v>
      </c>
    </row>
    <row r="626" spans="2:65" s="13" customFormat="1" x14ac:dyDescent="0.3">
      <c r="B626" s="217"/>
      <c r="C626" s="218"/>
      <c r="D626" s="196" t="s">
        <v>169</v>
      </c>
      <c r="E626" s="240" t="s">
        <v>19</v>
      </c>
      <c r="F626" s="241" t="s">
        <v>182</v>
      </c>
      <c r="G626" s="218"/>
      <c r="H626" s="242">
        <v>7.6740000000000004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169</v>
      </c>
      <c r="AU626" s="228" t="s">
        <v>81</v>
      </c>
      <c r="AV626" s="13" t="s">
        <v>167</v>
      </c>
      <c r="AW626" s="13" t="s">
        <v>35</v>
      </c>
      <c r="AX626" s="13" t="s">
        <v>78</v>
      </c>
      <c r="AY626" s="228" t="s">
        <v>160</v>
      </c>
    </row>
    <row r="627" spans="2:65" s="10" customFormat="1" ht="29.85" customHeight="1" x14ac:dyDescent="0.3">
      <c r="B627" s="165"/>
      <c r="C627" s="166"/>
      <c r="D627" s="179" t="s">
        <v>70</v>
      </c>
      <c r="E627" s="180" t="s">
        <v>235</v>
      </c>
      <c r="F627" s="180" t="s">
        <v>823</v>
      </c>
      <c r="G627" s="166"/>
      <c r="H627" s="166"/>
      <c r="I627" s="169"/>
      <c r="J627" s="181">
        <f>BK627</f>
        <v>0</v>
      </c>
      <c r="K627" s="166"/>
      <c r="L627" s="171"/>
      <c r="M627" s="172"/>
      <c r="N627" s="173"/>
      <c r="O627" s="173"/>
      <c r="P627" s="174">
        <f>SUM(P628:P688)</f>
        <v>0</v>
      </c>
      <c r="Q627" s="173"/>
      <c r="R627" s="174">
        <f>SUM(R628:R688)</f>
        <v>31.139094580000005</v>
      </c>
      <c r="S627" s="173"/>
      <c r="T627" s="175">
        <f>SUM(T628:T688)</f>
        <v>1.35</v>
      </c>
      <c r="AR627" s="176" t="s">
        <v>78</v>
      </c>
      <c r="AT627" s="177" t="s">
        <v>70</v>
      </c>
      <c r="AU627" s="177" t="s">
        <v>78</v>
      </c>
      <c r="AY627" s="176" t="s">
        <v>160</v>
      </c>
      <c r="BK627" s="178">
        <f>SUM(BK628:BK688)</f>
        <v>0</v>
      </c>
    </row>
    <row r="628" spans="2:65" s="1" customFormat="1" ht="31.5" customHeight="1" x14ac:dyDescent="0.3">
      <c r="B628" s="35"/>
      <c r="C628" s="182" t="s">
        <v>830</v>
      </c>
      <c r="D628" s="182" t="s">
        <v>162</v>
      </c>
      <c r="E628" s="183" t="s">
        <v>825</v>
      </c>
      <c r="F628" s="184" t="s">
        <v>826</v>
      </c>
      <c r="G628" s="185" t="s">
        <v>189</v>
      </c>
      <c r="H628" s="186">
        <v>9.5</v>
      </c>
      <c r="I628" s="187"/>
      <c r="J628" s="188">
        <f>ROUND(I628*H628,2)</f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1.2500000000000001E-6</v>
      </c>
      <c r="R628" s="191">
        <f>Q628*H628</f>
        <v>1.1875000000000001E-5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1969</v>
      </c>
    </row>
    <row r="629" spans="2:65" s="12" customFormat="1" x14ac:dyDescent="0.3">
      <c r="B629" s="206"/>
      <c r="C629" s="207"/>
      <c r="D629" s="196" t="s">
        <v>169</v>
      </c>
      <c r="E629" s="208" t="s">
        <v>19</v>
      </c>
      <c r="F629" s="209" t="s">
        <v>828</v>
      </c>
      <c r="G629" s="207"/>
      <c r="H629" s="210">
        <v>1.5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169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160</v>
      </c>
    </row>
    <row r="630" spans="2:65" s="12" customFormat="1" x14ac:dyDescent="0.3">
      <c r="B630" s="206"/>
      <c r="C630" s="207"/>
      <c r="D630" s="196" t="s">
        <v>169</v>
      </c>
      <c r="E630" s="208" t="s">
        <v>19</v>
      </c>
      <c r="F630" s="209" t="s">
        <v>1970</v>
      </c>
      <c r="G630" s="207"/>
      <c r="H630" s="210">
        <v>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9.5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247" t="s">
        <v>834</v>
      </c>
      <c r="D632" s="247" t="s">
        <v>548</v>
      </c>
      <c r="E632" s="248" t="s">
        <v>831</v>
      </c>
      <c r="F632" s="249" t="s">
        <v>832</v>
      </c>
      <c r="G632" s="250" t="s">
        <v>165</v>
      </c>
      <c r="H632" s="251">
        <v>19.285</v>
      </c>
      <c r="I632" s="252"/>
      <c r="J632" s="253">
        <f>ROUND(I632*H632,2)</f>
        <v>0</v>
      </c>
      <c r="K632" s="249" t="s">
        <v>166</v>
      </c>
      <c r="L632" s="254"/>
      <c r="M632" s="255" t="s">
        <v>19</v>
      </c>
      <c r="N632" s="256" t="s">
        <v>42</v>
      </c>
      <c r="O632" s="36"/>
      <c r="P632" s="191">
        <f>O632*H632</f>
        <v>0</v>
      </c>
      <c r="Q632" s="191">
        <v>1.6000000000000001E-3</v>
      </c>
      <c r="R632" s="191">
        <f>Q632*H632</f>
        <v>3.0856000000000001E-2</v>
      </c>
      <c r="S632" s="191">
        <v>0</v>
      </c>
      <c r="T632" s="192">
        <f>S632*H632</f>
        <v>0</v>
      </c>
      <c r="AR632" s="18" t="s">
        <v>235</v>
      </c>
      <c r="AT632" s="18" t="s">
        <v>548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1971</v>
      </c>
    </row>
    <row r="633" spans="2:65" s="1" customFormat="1" ht="31.5" customHeight="1" x14ac:dyDescent="0.3">
      <c r="B633" s="35"/>
      <c r="C633" s="182" t="s">
        <v>843</v>
      </c>
      <c r="D633" s="182" t="s">
        <v>162</v>
      </c>
      <c r="E633" s="183" t="s">
        <v>835</v>
      </c>
      <c r="F633" s="184" t="s">
        <v>836</v>
      </c>
      <c r="G633" s="185" t="s">
        <v>189</v>
      </c>
      <c r="H633" s="186">
        <v>60.45</v>
      </c>
      <c r="I633" s="187"/>
      <c r="J633" s="188">
        <f>ROUND(I633*H633,2)</f>
        <v>0</v>
      </c>
      <c r="K633" s="184" t="s">
        <v>166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1.9E-6</v>
      </c>
      <c r="R633" s="191">
        <f>Q633*H633</f>
        <v>1.1485500000000001E-4</v>
      </c>
      <c r="S633" s="191">
        <v>0</v>
      </c>
      <c r="T633" s="192">
        <f>S633*H633</f>
        <v>0</v>
      </c>
      <c r="AR633" s="18" t="s">
        <v>167</v>
      </c>
      <c r="AT633" s="18" t="s">
        <v>162</v>
      </c>
      <c r="AU633" s="18" t="s">
        <v>81</v>
      </c>
      <c r="AY633" s="18" t="s">
        <v>160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167</v>
      </c>
      <c r="BM633" s="18" t="s">
        <v>1972</v>
      </c>
    </row>
    <row r="634" spans="2:65" s="11" customFormat="1" x14ac:dyDescent="0.3">
      <c r="B634" s="194"/>
      <c r="C634" s="195"/>
      <c r="D634" s="196" t="s">
        <v>169</v>
      </c>
      <c r="E634" s="197" t="s">
        <v>19</v>
      </c>
      <c r="F634" s="198" t="s">
        <v>1754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169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160</v>
      </c>
    </row>
    <row r="635" spans="2:65" s="12" customFormat="1" x14ac:dyDescent="0.3">
      <c r="B635" s="206"/>
      <c r="C635" s="207"/>
      <c r="D635" s="196" t="s">
        <v>169</v>
      </c>
      <c r="E635" s="208" t="s">
        <v>19</v>
      </c>
      <c r="F635" s="209" t="s">
        <v>1973</v>
      </c>
      <c r="G635" s="207"/>
      <c r="H635" s="210">
        <v>2.44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169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160</v>
      </c>
    </row>
    <row r="636" spans="2:65" s="12" customFormat="1" x14ac:dyDescent="0.3">
      <c r="B636" s="206"/>
      <c r="C636" s="207"/>
      <c r="D636" s="196" t="s">
        <v>169</v>
      </c>
      <c r="E636" s="208" t="s">
        <v>19</v>
      </c>
      <c r="F636" s="209" t="s">
        <v>1974</v>
      </c>
      <c r="G636" s="207"/>
      <c r="H636" s="210">
        <v>1.1100000000000001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169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160</v>
      </c>
    </row>
    <row r="637" spans="2:65" s="12" customFormat="1" x14ac:dyDescent="0.3">
      <c r="B637" s="206"/>
      <c r="C637" s="207"/>
      <c r="D637" s="196" t="s">
        <v>169</v>
      </c>
      <c r="E637" s="208" t="s">
        <v>19</v>
      </c>
      <c r="F637" s="209" t="s">
        <v>1975</v>
      </c>
      <c r="G637" s="207"/>
      <c r="H637" s="210">
        <v>1.59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169</v>
      </c>
      <c r="AU637" s="216" t="s">
        <v>81</v>
      </c>
      <c r="AV637" s="12" t="s">
        <v>81</v>
      </c>
      <c r="AW637" s="12" t="s">
        <v>35</v>
      </c>
      <c r="AX637" s="12" t="s">
        <v>71</v>
      </c>
      <c r="AY637" s="216" t="s">
        <v>160</v>
      </c>
    </row>
    <row r="638" spans="2:65" s="12" customFormat="1" x14ac:dyDescent="0.3">
      <c r="B638" s="206"/>
      <c r="C638" s="207"/>
      <c r="D638" s="196" t="s">
        <v>169</v>
      </c>
      <c r="E638" s="208" t="s">
        <v>19</v>
      </c>
      <c r="F638" s="209" t="s">
        <v>1976</v>
      </c>
      <c r="G638" s="207"/>
      <c r="H638" s="210">
        <v>1.64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x14ac:dyDescent="0.3">
      <c r="B639" s="206"/>
      <c r="C639" s="207"/>
      <c r="D639" s="196" t="s">
        <v>169</v>
      </c>
      <c r="E639" s="208" t="s">
        <v>19</v>
      </c>
      <c r="F639" s="209" t="s">
        <v>1977</v>
      </c>
      <c r="G639" s="207"/>
      <c r="H639" s="210">
        <v>1.63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x14ac:dyDescent="0.3">
      <c r="B640" s="206"/>
      <c r="C640" s="207"/>
      <c r="D640" s="196" t="s">
        <v>169</v>
      </c>
      <c r="E640" s="208" t="s">
        <v>19</v>
      </c>
      <c r="F640" s="209" t="s">
        <v>1978</v>
      </c>
      <c r="G640" s="207"/>
      <c r="H640" s="210">
        <v>5.66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x14ac:dyDescent="0.3">
      <c r="B641" s="206"/>
      <c r="C641" s="207"/>
      <c r="D641" s="196" t="s">
        <v>169</v>
      </c>
      <c r="E641" s="208" t="s">
        <v>19</v>
      </c>
      <c r="F641" s="209" t="s">
        <v>1979</v>
      </c>
      <c r="G641" s="207"/>
      <c r="H641" s="210">
        <v>4.78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2" customFormat="1" x14ac:dyDescent="0.3">
      <c r="B642" s="206"/>
      <c r="C642" s="207"/>
      <c r="D642" s="196" t="s">
        <v>169</v>
      </c>
      <c r="E642" s="208" t="s">
        <v>19</v>
      </c>
      <c r="F642" s="209" t="s">
        <v>1977</v>
      </c>
      <c r="G642" s="207"/>
      <c r="H642" s="210">
        <v>1.63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2" customFormat="1" x14ac:dyDescent="0.3">
      <c r="B643" s="206"/>
      <c r="C643" s="207"/>
      <c r="D643" s="196" t="s">
        <v>169</v>
      </c>
      <c r="E643" s="208" t="s">
        <v>19</v>
      </c>
      <c r="F643" s="209" t="s">
        <v>1980</v>
      </c>
      <c r="G643" s="207"/>
      <c r="H643" s="210">
        <v>4.03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169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160</v>
      </c>
    </row>
    <row r="644" spans="2:65" s="12" customFormat="1" x14ac:dyDescent="0.3">
      <c r="B644" s="206"/>
      <c r="C644" s="207"/>
      <c r="D644" s="196" t="s">
        <v>169</v>
      </c>
      <c r="E644" s="208" t="s">
        <v>19</v>
      </c>
      <c r="F644" s="209" t="s">
        <v>1981</v>
      </c>
      <c r="G644" s="207"/>
      <c r="H644" s="210">
        <v>1.04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2" customFormat="1" x14ac:dyDescent="0.3">
      <c r="B645" s="206"/>
      <c r="C645" s="207"/>
      <c r="D645" s="196" t="s">
        <v>169</v>
      </c>
      <c r="E645" s="208" t="s">
        <v>19</v>
      </c>
      <c r="F645" s="209" t="s">
        <v>1982</v>
      </c>
      <c r="G645" s="207"/>
      <c r="H645" s="210">
        <v>1.89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169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160</v>
      </c>
    </row>
    <row r="646" spans="2:65" s="12" customFormat="1" x14ac:dyDescent="0.3">
      <c r="B646" s="206"/>
      <c r="C646" s="207"/>
      <c r="D646" s="196" t="s">
        <v>169</v>
      </c>
      <c r="E646" s="208" t="s">
        <v>19</v>
      </c>
      <c r="F646" s="209" t="s">
        <v>1983</v>
      </c>
      <c r="G646" s="207"/>
      <c r="H646" s="210">
        <v>1.94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2" customFormat="1" x14ac:dyDescent="0.3">
      <c r="B647" s="206"/>
      <c r="C647" s="207"/>
      <c r="D647" s="196" t="s">
        <v>169</v>
      </c>
      <c r="E647" s="208" t="s">
        <v>19</v>
      </c>
      <c r="F647" s="209" t="s">
        <v>1984</v>
      </c>
      <c r="G647" s="207"/>
      <c r="H647" s="210">
        <v>4.8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169</v>
      </c>
      <c r="AU647" s="216" t="s">
        <v>81</v>
      </c>
      <c r="AV647" s="12" t="s">
        <v>81</v>
      </c>
      <c r="AW647" s="12" t="s">
        <v>35</v>
      </c>
      <c r="AX647" s="12" t="s">
        <v>71</v>
      </c>
      <c r="AY647" s="216" t="s">
        <v>160</v>
      </c>
    </row>
    <row r="648" spans="2:65" s="12" customFormat="1" x14ac:dyDescent="0.3">
      <c r="B648" s="206"/>
      <c r="C648" s="207"/>
      <c r="D648" s="196" t="s">
        <v>169</v>
      </c>
      <c r="E648" s="208" t="s">
        <v>19</v>
      </c>
      <c r="F648" s="209" t="s">
        <v>1985</v>
      </c>
      <c r="G648" s="207"/>
      <c r="H648" s="210">
        <v>5.48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2" customFormat="1" x14ac:dyDescent="0.3">
      <c r="B649" s="206"/>
      <c r="C649" s="207"/>
      <c r="D649" s="196" t="s">
        <v>169</v>
      </c>
      <c r="E649" s="208" t="s">
        <v>19</v>
      </c>
      <c r="F649" s="209" t="s">
        <v>1986</v>
      </c>
      <c r="G649" s="207"/>
      <c r="H649" s="210">
        <v>5.91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2" customFormat="1" x14ac:dyDescent="0.3">
      <c r="B650" s="206"/>
      <c r="C650" s="207"/>
      <c r="D650" s="196" t="s">
        <v>169</v>
      </c>
      <c r="E650" s="208" t="s">
        <v>19</v>
      </c>
      <c r="F650" s="209" t="s">
        <v>1987</v>
      </c>
      <c r="G650" s="207"/>
      <c r="H650" s="210">
        <v>3.52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169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160</v>
      </c>
    </row>
    <row r="651" spans="2:65" s="12" customFormat="1" x14ac:dyDescent="0.3">
      <c r="B651" s="206"/>
      <c r="C651" s="207"/>
      <c r="D651" s="196" t="s">
        <v>169</v>
      </c>
      <c r="E651" s="208" t="s">
        <v>19</v>
      </c>
      <c r="F651" s="209" t="s">
        <v>1988</v>
      </c>
      <c r="G651" s="207"/>
      <c r="H651" s="210">
        <v>1.85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1" customFormat="1" x14ac:dyDescent="0.3">
      <c r="B652" s="194"/>
      <c r="C652" s="195"/>
      <c r="D652" s="196" t="s">
        <v>169</v>
      </c>
      <c r="E652" s="197" t="s">
        <v>19</v>
      </c>
      <c r="F652" s="198" t="s">
        <v>1772</v>
      </c>
      <c r="G652" s="195"/>
      <c r="H652" s="199" t="s">
        <v>19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169</v>
      </c>
      <c r="AU652" s="205" t="s">
        <v>81</v>
      </c>
      <c r="AV652" s="11" t="s">
        <v>78</v>
      </c>
      <c r="AW652" s="11" t="s">
        <v>35</v>
      </c>
      <c r="AX652" s="11" t="s">
        <v>71</v>
      </c>
      <c r="AY652" s="205" t="s">
        <v>160</v>
      </c>
    </row>
    <row r="653" spans="2:65" s="12" customFormat="1" x14ac:dyDescent="0.3">
      <c r="B653" s="206"/>
      <c r="C653" s="207"/>
      <c r="D653" s="196" t="s">
        <v>169</v>
      </c>
      <c r="E653" s="208" t="s">
        <v>19</v>
      </c>
      <c r="F653" s="209" t="s">
        <v>1989</v>
      </c>
      <c r="G653" s="207"/>
      <c r="H653" s="210">
        <v>4.0999999999999996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169</v>
      </c>
      <c r="AU653" s="216" t="s">
        <v>81</v>
      </c>
      <c r="AV653" s="12" t="s">
        <v>81</v>
      </c>
      <c r="AW653" s="12" t="s">
        <v>35</v>
      </c>
      <c r="AX653" s="12" t="s">
        <v>71</v>
      </c>
      <c r="AY653" s="216" t="s">
        <v>160</v>
      </c>
    </row>
    <row r="654" spans="2:65" s="12" customFormat="1" x14ac:dyDescent="0.3">
      <c r="B654" s="206"/>
      <c r="C654" s="207"/>
      <c r="D654" s="196" t="s">
        <v>169</v>
      </c>
      <c r="E654" s="208" t="s">
        <v>19</v>
      </c>
      <c r="F654" s="209" t="s">
        <v>1990</v>
      </c>
      <c r="G654" s="207"/>
      <c r="H654" s="210">
        <v>5.41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3" customFormat="1" x14ac:dyDescent="0.3">
      <c r="B655" s="217"/>
      <c r="C655" s="218"/>
      <c r="D655" s="219" t="s">
        <v>169</v>
      </c>
      <c r="E655" s="220" t="s">
        <v>19</v>
      </c>
      <c r="F655" s="221" t="s">
        <v>182</v>
      </c>
      <c r="G655" s="218"/>
      <c r="H655" s="222">
        <v>60.45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169</v>
      </c>
      <c r="AU655" s="228" t="s">
        <v>81</v>
      </c>
      <c r="AV655" s="13" t="s">
        <v>167</v>
      </c>
      <c r="AW655" s="13" t="s">
        <v>35</v>
      </c>
      <c r="AX655" s="13" t="s">
        <v>78</v>
      </c>
      <c r="AY655" s="228" t="s">
        <v>160</v>
      </c>
    </row>
    <row r="656" spans="2:65" s="1" customFormat="1" ht="22.5" customHeight="1" x14ac:dyDescent="0.3">
      <c r="B656" s="35"/>
      <c r="C656" s="247" t="s">
        <v>847</v>
      </c>
      <c r="D656" s="247" t="s">
        <v>548</v>
      </c>
      <c r="E656" s="248" t="s">
        <v>844</v>
      </c>
      <c r="F656" s="249" t="s">
        <v>845</v>
      </c>
      <c r="G656" s="250" t="s">
        <v>165</v>
      </c>
      <c r="H656" s="251">
        <v>6.09</v>
      </c>
      <c r="I656" s="252"/>
      <c r="J656" s="253">
        <f t="shared" ref="J656:J688" si="10">ROUND(I656*H656,2)</f>
        <v>0</v>
      </c>
      <c r="K656" s="249" t="s">
        <v>166</v>
      </c>
      <c r="L656" s="254"/>
      <c r="M656" s="255" t="s">
        <v>19</v>
      </c>
      <c r="N656" s="256" t="s">
        <v>42</v>
      </c>
      <c r="O656" s="36"/>
      <c r="P656" s="191">
        <f t="shared" ref="P656:P688" si="11">O656*H656</f>
        <v>0</v>
      </c>
      <c r="Q656" s="191">
        <v>2.5999999999999999E-3</v>
      </c>
      <c r="R656" s="191">
        <f t="shared" ref="R656:R688" si="12">Q656*H656</f>
        <v>1.5833999999999997E-2</v>
      </c>
      <c r="S656" s="191">
        <v>0</v>
      </c>
      <c r="T656" s="192">
        <f t="shared" ref="T656:T688" si="13">S656*H656</f>
        <v>0</v>
      </c>
      <c r="AR656" s="18" t="s">
        <v>235</v>
      </c>
      <c r="AT656" s="18" t="s">
        <v>548</v>
      </c>
      <c r="AU656" s="18" t="s">
        <v>81</v>
      </c>
      <c r="AY656" s="18" t="s">
        <v>160</v>
      </c>
      <c r="BE656" s="193">
        <f t="shared" ref="BE656:BE688" si="14">IF(N656="základní",J656,0)</f>
        <v>0</v>
      </c>
      <c r="BF656" s="193">
        <f t="shared" ref="BF656:BF688" si="15">IF(N656="snížená",J656,0)</f>
        <v>0</v>
      </c>
      <c r="BG656" s="193">
        <f t="shared" ref="BG656:BG688" si="16">IF(N656="zákl. přenesená",J656,0)</f>
        <v>0</v>
      </c>
      <c r="BH656" s="193">
        <f t="shared" ref="BH656:BH688" si="17">IF(N656="sníž. přenesená",J656,0)</f>
        <v>0</v>
      </c>
      <c r="BI656" s="193">
        <f t="shared" ref="BI656:BI688" si="18">IF(N656="nulová",J656,0)</f>
        <v>0</v>
      </c>
      <c r="BJ656" s="18" t="s">
        <v>78</v>
      </c>
      <c r="BK656" s="193">
        <f t="shared" ref="BK656:BK688" si="19">ROUND(I656*H656,2)</f>
        <v>0</v>
      </c>
      <c r="BL656" s="18" t="s">
        <v>167</v>
      </c>
      <c r="BM656" s="18" t="s">
        <v>1991</v>
      </c>
    </row>
    <row r="657" spans="2:65" s="1" customFormat="1" ht="22.5" customHeight="1" x14ac:dyDescent="0.3">
      <c r="B657" s="35"/>
      <c r="C657" s="247" t="s">
        <v>851</v>
      </c>
      <c r="D657" s="247" t="s">
        <v>548</v>
      </c>
      <c r="E657" s="248" t="s">
        <v>848</v>
      </c>
      <c r="F657" s="249" t="s">
        <v>849</v>
      </c>
      <c r="G657" s="250" t="s">
        <v>165</v>
      </c>
      <c r="H657" s="251">
        <v>7.1050000000000004</v>
      </c>
      <c r="I657" s="252"/>
      <c r="J657" s="253">
        <f t="shared" si="10"/>
        <v>0</v>
      </c>
      <c r="K657" s="249" t="s">
        <v>166</v>
      </c>
      <c r="L657" s="254"/>
      <c r="M657" s="255" t="s">
        <v>19</v>
      </c>
      <c r="N657" s="256" t="s">
        <v>42</v>
      </c>
      <c r="O657" s="36"/>
      <c r="P657" s="191">
        <f t="shared" si="11"/>
        <v>0</v>
      </c>
      <c r="Q657" s="191">
        <v>4.6899999999999997E-3</v>
      </c>
      <c r="R657" s="191">
        <f t="shared" si="12"/>
        <v>3.3322450000000003E-2</v>
      </c>
      <c r="S657" s="191">
        <v>0</v>
      </c>
      <c r="T657" s="192">
        <f t="shared" si="13"/>
        <v>0</v>
      </c>
      <c r="AR657" s="18" t="s">
        <v>235</v>
      </c>
      <c r="AT657" s="18" t="s">
        <v>548</v>
      </c>
      <c r="AU657" s="18" t="s">
        <v>81</v>
      </c>
      <c r="AY657" s="18" t="s">
        <v>160</v>
      </c>
      <c r="BE657" s="193">
        <f t="shared" si="14"/>
        <v>0</v>
      </c>
      <c r="BF657" s="193">
        <f t="shared" si="15"/>
        <v>0</v>
      </c>
      <c r="BG657" s="193">
        <f t="shared" si="16"/>
        <v>0</v>
      </c>
      <c r="BH657" s="193">
        <f t="shared" si="17"/>
        <v>0</v>
      </c>
      <c r="BI657" s="193">
        <f t="shared" si="18"/>
        <v>0</v>
      </c>
      <c r="BJ657" s="18" t="s">
        <v>78</v>
      </c>
      <c r="BK657" s="193">
        <f t="shared" si="19"/>
        <v>0</v>
      </c>
      <c r="BL657" s="18" t="s">
        <v>167</v>
      </c>
      <c r="BM657" s="18" t="s">
        <v>1992</v>
      </c>
    </row>
    <row r="658" spans="2:65" s="1" customFormat="1" ht="22.5" customHeight="1" x14ac:dyDescent="0.3">
      <c r="B658" s="35"/>
      <c r="C658" s="247" t="s">
        <v>855</v>
      </c>
      <c r="D658" s="247" t="s">
        <v>548</v>
      </c>
      <c r="E658" s="248" t="s">
        <v>852</v>
      </c>
      <c r="F658" s="249" t="s">
        <v>853</v>
      </c>
      <c r="G658" s="250" t="s">
        <v>165</v>
      </c>
      <c r="H658" s="251">
        <v>10.15</v>
      </c>
      <c r="I658" s="252"/>
      <c r="J658" s="253">
        <f t="shared" si="10"/>
        <v>0</v>
      </c>
      <c r="K658" s="249" t="s">
        <v>166</v>
      </c>
      <c r="L658" s="254"/>
      <c r="M658" s="255" t="s">
        <v>19</v>
      </c>
      <c r="N658" s="256" t="s">
        <v>42</v>
      </c>
      <c r="O658" s="36"/>
      <c r="P658" s="191">
        <f t="shared" si="11"/>
        <v>0</v>
      </c>
      <c r="Q658" s="191">
        <v>8.8500000000000002E-3</v>
      </c>
      <c r="R658" s="191">
        <f t="shared" si="12"/>
        <v>8.9827500000000005E-2</v>
      </c>
      <c r="S658" s="191">
        <v>0</v>
      </c>
      <c r="T658" s="192">
        <f t="shared" si="13"/>
        <v>0</v>
      </c>
      <c r="AR658" s="18" t="s">
        <v>235</v>
      </c>
      <c r="AT658" s="18" t="s">
        <v>548</v>
      </c>
      <c r="AU658" s="18" t="s">
        <v>81</v>
      </c>
      <c r="AY658" s="18" t="s">
        <v>160</v>
      </c>
      <c r="BE658" s="193">
        <f t="shared" si="14"/>
        <v>0</v>
      </c>
      <c r="BF658" s="193">
        <f t="shared" si="15"/>
        <v>0</v>
      </c>
      <c r="BG658" s="193">
        <f t="shared" si="16"/>
        <v>0</v>
      </c>
      <c r="BH658" s="193">
        <f t="shared" si="17"/>
        <v>0</v>
      </c>
      <c r="BI658" s="193">
        <f t="shared" si="18"/>
        <v>0</v>
      </c>
      <c r="BJ658" s="18" t="s">
        <v>78</v>
      </c>
      <c r="BK658" s="193">
        <f t="shared" si="19"/>
        <v>0</v>
      </c>
      <c r="BL658" s="18" t="s">
        <v>167</v>
      </c>
      <c r="BM658" s="18" t="s">
        <v>1993</v>
      </c>
    </row>
    <row r="659" spans="2:65" s="1" customFormat="1" ht="22.5" customHeight="1" x14ac:dyDescent="0.3">
      <c r="B659" s="35"/>
      <c r="C659" s="247" t="s">
        <v>859</v>
      </c>
      <c r="D659" s="247" t="s">
        <v>548</v>
      </c>
      <c r="E659" s="248" t="s">
        <v>856</v>
      </c>
      <c r="F659" s="249" t="s">
        <v>857</v>
      </c>
      <c r="G659" s="250" t="s">
        <v>165</v>
      </c>
      <c r="H659" s="251">
        <v>2.0299999999999998</v>
      </c>
      <c r="I659" s="252"/>
      <c r="J659" s="253">
        <f t="shared" si="10"/>
        <v>0</v>
      </c>
      <c r="K659" s="249" t="s">
        <v>166</v>
      </c>
      <c r="L659" s="254"/>
      <c r="M659" s="255" t="s">
        <v>19</v>
      </c>
      <c r="N659" s="256" t="s">
        <v>42</v>
      </c>
      <c r="O659" s="36"/>
      <c r="P659" s="191">
        <f t="shared" si="11"/>
        <v>0</v>
      </c>
      <c r="Q659" s="191">
        <v>1.281E-2</v>
      </c>
      <c r="R659" s="191">
        <f t="shared" si="12"/>
        <v>2.6004299999999998E-2</v>
      </c>
      <c r="S659" s="191">
        <v>0</v>
      </c>
      <c r="T659" s="192">
        <f t="shared" si="13"/>
        <v>0</v>
      </c>
      <c r="AR659" s="18" t="s">
        <v>235</v>
      </c>
      <c r="AT659" s="18" t="s">
        <v>548</v>
      </c>
      <c r="AU659" s="18" t="s">
        <v>81</v>
      </c>
      <c r="AY659" s="18" t="s">
        <v>160</v>
      </c>
      <c r="BE659" s="193">
        <f t="shared" si="14"/>
        <v>0</v>
      </c>
      <c r="BF659" s="193">
        <f t="shared" si="15"/>
        <v>0</v>
      </c>
      <c r="BG659" s="193">
        <f t="shared" si="16"/>
        <v>0</v>
      </c>
      <c r="BH659" s="193">
        <f t="shared" si="17"/>
        <v>0</v>
      </c>
      <c r="BI659" s="193">
        <f t="shared" si="18"/>
        <v>0</v>
      </c>
      <c r="BJ659" s="18" t="s">
        <v>78</v>
      </c>
      <c r="BK659" s="193">
        <f t="shared" si="19"/>
        <v>0</v>
      </c>
      <c r="BL659" s="18" t="s">
        <v>167</v>
      </c>
      <c r="BM659" s="18" t="s">
        <v>1994</v>
      </c>
    </row>
    <row r="660" spans="2:65" s="1" customFormat="1" ht="22.5" customHeight="1" x14ac:dyDescent="0.3">
      <c r="B660" s="35"/>
      <c r="C660" s="247" t="s">
        <v>863</v>
      </c>
      <c r="D660" s="247" t="s">
        <v>548</v>
      </c>
      <c r="E660" s="248" t="s">
        <v>860</v>
      </c>
      <c r="F660" s="249" t="s">
        <v>861</v>
      </c>
      <c r="G660" s="250" t="s">
        <v>165</v>
      </c>
      <c r="H660" s="251">
        <v>6.09</v>
      </c>
      <c r="I660" s="252"/>
      <c r="J660" s="253">
        <f t="shared" si="10"/>
        <v>0</v>
      </c>
      <c r="K660" s="249" t="s">
        <v>166</v>
      </c>
      <c r="L660" s="254"/>
      <c r="M660" s="255" t="s">
        <v>19</v>
      </c>
      <c r="N660" s="256" t="s">
        <v>42</v>
      </c>
      <c r="O660" s="36"/>
      <c r="P660" s="191">
        <f t="shared" si="11"/>
        <v>0</v>
      </c>
      <c r="Q660" s="191">
        <v>2.1340000000000001E-2</v>
      </c>
      <c r="R660" s="191">
        <f t="shared" si="12"/>
        <v>0.12996060000000001</v>
      </c>
      <c r="S660" s="191">
        <v>0</v>
      </c>
      <c r="T660" s="192">
        <f t="shared" si="13"/>
        <v>0</v>
      </c>
      <c r="AR660" s="18" t="s">
        <v>235</v>
      </c>
      <c r="AT660" s="18" t="s">
        <v>548</v>
      </c>
      <c r="AU660" s="18" t="s">
        <v>81</v>
      </c>
      <c r="AY660" s="18" t="s">
        <v>160</v>
      </c>
      <c r="BE660" s="193">
        <f t="shared" si="14"/>
        <v>0</v>
      </c>
      <c r="BF660" s="193">
        <f t="shared" si="15"/>
        <v>0</v>
      </c>
      <c r="BG660" s="193">
        <f t="shared" si="16"/>
        <v>0</v>
      </c>
      <c r="BH660" s="193">
        <f t="shared" si="17"/>
        <v>0</v>
      </c>
      <c r="BI660" s="193">
        <f t="shared" si="18"/>
        <v>0</v>
      </c>
      <c r="BJ660" s="18" t="s">
        <v>78</v>
      </c>
      <c r="BK660" s="193">
        <f t="shared" si="19"/>
        <v>0</v>
      </c>
      <c r="BL660" s="18" t="s">
        <v>167</v>
      </c>
      <c r="BM660" s="18" t="s">
        <v>1995</v>
      </c>
    </row>
    <row r="661" spans="2:65" s="1" customFormat="1" ht="31.5" customHeight="1" x14ac:dyDescent="0.3">
      <c r="B661" s="35"/>
      <c r="C661" s="182" t="s">
        <v>867</v>
      </c>
      <c r="D661" s="182" t="s">
        <v>162</v>
      </c>
      <c r="E661" s="183" t="s">
        <v>864</v>
      </c>
      <c r="F661" s="184" t="s">
        <v>865</v>
      </c>
      <c r="G661" s="185" t="s">
        <v>165</v>
      </c>
      <c r="H661" s="186">
        <v>19</v>
      </c>
      <c r="I661" s="187"/>
      <c r="J661" s="188">
        <f t="shared" si="10"/>
        <v>0</v>
      </c>
      <c r="K661" s="184" t="s">
        <v>166</v>
      </c>
      <c r="L661" s="55"/>
      <c r="M661" s="189" t="s">
        <v>19</v>
      </c>
      <c r="N661" s="190" t="s">
        <v>42</v>
      </c>
      <c r="O661" s="36"/>
      <c r="P661" s="191">
        <f t="shared" si="11"/>
        <v>0</v>
      </c>
      <c r="Q661" s="191">
        <v>3.7500000000000001E-6</v>
      </c>
      <c r="R661" s="191">
        <f t="shared" si="12"/>
        <v>7.1249999999999997E-5</v>
      </c>
      <c r="S661" s="191">
        <v>0</v>
      </c>
      <c r="T661" s="192">
        <f t="shared" si="13"/>
        <v>0</v>
      </c>
      <c r="AR661" s="18" t="s">
        <v>167</v>
      </c>
      <c r="AT661" s="18" t="s">
        <v>162</v>
      </c>
      <c r="AU661" s="18" t="s">
        <v>81</v>
      </c>
      <c r="AY661" s="18" t="s">
        <v>160</v>
      </c>
      <c r="BE661" s="193">
        <f t="shared" si="14"/>
        <v>0</v>
      </c>
      <c r="BF661" s="193">
        <f t="shared" si="15"/>
        <v>0</v>
      </c>
      <c r="BG661" s="193">
        <f t="shared" si="16"/>
        <v>0</v>
      </c>
      <c r="BH661" s="193">
        <f t="shared" si="17"/>
        <v>0</v>
      </c>
      <c r="BI661" s="193">
        <f t="shared" si="18"/>
        <v>0</v>
      </c>
      <c r="BJ661" s="18" t="s">
        <v>78</v>
      </c>
      <c r="BK661" s="193">
        <f t="shared" si="19"/>
        <v>0</v>
      </c>
      <c r="BL661" s="18" t="s">
        <v>167</v>
      </c>
      <c r="BM661" s="18" t="s">
        <v>1996</v>
      </c>
    </row>
    <row r="662" spans="2:65" s="1" customFormat="1" ht="22.5" customHeight="1" x14ac:dyDescent="0.3">
      <c r="B662" s="35"/>
      <c r="C662" s="247" t="s">
        <v>871</v>
      </c>
      <c r="D662" s="247" t="s">
        <v>548</v>
      </c>
      <c r="E662" s="248" t="s">
        <v>868</v>
      </c>
      <c r="F662" s="249" t="s">
        <v>869</v>
      </c>
      <c r="G662" s="250" t="s">
        <v>165</v>
      </c>
      <c r="H662" s="251">
        <v>19.285</v>
      </c>
      <c r="I662" s="252"/>
      <c r="J662" s="253">
        <f t="shared" si="10"/>
        <v>0</v>
      </c>
      <c r="K662" s="249" t="s">
        <v>166</v>
      </c>
      <c r="L662" s="254"/>
      <c r="M662" s="255" t="s">
        <v>19</v>
      </c>
      <c r="N662" s="256" t="s">
        <v>42</v>
      </c>
      <c r="O662" s="36"/>
      <c r="P662" s="191">
        <f t="shared" si="11"/>
        <v>0</v>
      </c>
      <c r="Q662" s="191">
        <v>4.8000000000000001E-4</v>
      </c>
      <c r="R662" s="191">
        <f t="shared" si="12"/>
        <v>9.2568000000000008E-3</v>
      </c>
      <c r="S662" s="191">
        <v>0</v>
      </c>
      <c r="T662" s="192">
        <f t="shared" si="13"/>
        <v>0</v>
      </c>
      <c r="AR662" s="18" t="s">
        <v>235</v>
      </c>
      <c r="AT662" s="18" t="s">
        <v>548</v>
      </c>
      <c r="AU662" s="18" t="s">
        <v>81</v>
      </c>
      <c r="AY662" s="18" t="s">
        <v>160</v>
      </c>
      <c r="BE662" s="193">
        <f t="shared" si="14"/>
        <v>0</v>
      </c>
      <c r="BF662" s="193">
        <f t="shared" si="15"/>
        <v>0</v>
      </c>
      <c r="BG662" s="193">
        <f t="shared" si="16"/>
        <v>0</v>
      </c>
      <c r="BH662" s="193">
        <f t="shared" si="17"/>
        <v>0</v>
      </c>
      <c r="BI662" s="193">
        <f t="shared" si="18"/>
        <v>0</v>
      </c>
      <c r="BJ662" s="18" t="s">
        <v>78</v>
      </c>
      <c r="BK662" s="193">
        <f t="shared" si="19"/>
        <v>0</v>
      </c>
      <c r="BL662" s="18" t="s">
        <v>167</v>
      </c>
      <c r="BM662" s="18" t="s">
        <v>1997</v>
      </c>
    </row>
    <row r="663" spans="2:65" s="1" customFormat="1" ht="31.5" customHeight="1" x14ac:dyDescent="0.3">
      <c r="B663" s="35"/>
      <c r="C663" s="182" t="s">
        <v>875</v>
      </c>
      <c r="D663" s="182" t="s">
        <v>162</v>
      </c>
      <c r="E663" s="183" t="s">
        <v>872</v>
      </c>
      <c r="F663" s="184" t="s">
        <v>873</v>
      </c>
      <c r="G663" s="185" t="s">
        <v>165</v>
      </c>
      <c r="H663" s="186">
        <v>50</v>
      </c>
      <c r="I663" s="187"/>
      <c r="J663" s="188">
        <f t="shared" si="10"/>
        <v>0</v>
      </c>
      <c r="K663" s="184" t="s">
        <v>166</v>
      </c>
      <c r="L663" s="55"/>
      <c r="M663" s="189" t="s">
        <v>19</v>
      </c>
      <c r="N663" s="190" t="s">
        <v>42</v>
      </c>
      <c r="O663" s="36"/>
      <c r="P663" s="191">
        <f t="shared" si="11"/>
        <v>0</v>
      </c>
      <c r="Q663" s="191">
        <v>5.75E-6</v>
      </c>
      <c r="R663" s="191">
        <f t="shared" si="12"/>
        <v>2.875E-4</v>
      </c>
      <c r="S663" s="191">
        <v>0</v>
      </c>
      <c r="T663" s="192">
        <f t="shared" si="13"/>
        <v>0</v>
      </c>
      <c r="AR663" s="18" t="s">
        <v>167</v>
      </c>
      <c r="AT663" s="18" t="s">
        <v>162</v>
      </c>
      <c r="AU663" s="18" t="s">
        <v>81</v>
      </c>
      <c r="AY663" s="18" t="s">
        <v>160</v>
      </c>
      <c r="BE663" s="193">
        <f t="shared" si="14"/>
        <v>0</v>
      </c>
      <c r="BF663" s="193">
        <f t="shared" si="15"/>
        <v>0</v>
      </c>
      <c r="BG663" s="193">
        <f t="shared" si="16"/>
        <v>0</v>
      </c>
      <c r="BH663" s="193">
        <f t="shared" si="17"/>
        <v>0</v>
      </c>
      <c r="BI663" s="193">
        <f t="shared" si="18"/>
        <v>0</v>
      </c>
      <c r="BJ663" s="18" t="s">
        <v>78</v>
      </c>
      <c r="BK663" s="193">
        <f t="shared" si="19"/>
        <v>0</v>
      </c>
      <c r="BL663" s="18" t="s">
        <v>167</v>
      </c>
      <c r="BM663" s="18" t="s">
        <v>1998</v>
      </c>
    </row>
    <row r="664" spans="2:65" s="1" customFormat="1" ht="22.5" customHeight="1" x14ac:dyDescent="0.3">
      <c r="B664" s="35"/>
      <c r="C664" s="247" t="s">
        <v>879</v>
      </c>
      <c r="D664" s="247" t="s">
        <v>548</v>
      </c>
      <c r="E664" s="248" t="s">
        <v>876</v>
      </c>
      <c r="F664" s="249" t="s">
        <v>877</v>
      </c>
      <c r="G664" s="250" t="s">
        <v>165</v>
      </c>
      <c r="H664" s="251">
        <v>17.254999999999999</v>
      </c>
      <c r="I664" s="252"/>
      <c r="J664" s="253">
        <f t="shared" si="10"/>
        <v>0</v>
      </c>
      <c r="K664" s="249" t="s">
        <v>166</v>
      </c>
      <c r="L664" s="254"/>
      <c r="M664" s="255" t="s">
        <v>19</v>
      </c>
      <c r="N664" s="256" t="s">
        <v>42</v>
      </c>
      <c r="O664" s="36"/>
      <c r="P664" s="191">
        <f t="shared" si="11"/>
        <v>0</v>
      </c>
      <c r="Q664" s="191">
        <v>1.1000000000000001E-3</v>
      </c>
      <c r="R664" s="191">
        <f t="shared" si="12"/>
        <v>1.8980500000000001E-2</v>
      </c>
      <c r="S664" s="191">
        <v>0</v>
      </c>
      <c r="T664" s="192">
        <f t="shared" si="13"/>
        <v>0</v>
      </c>
      <c r="AR664" s="18" t="s">
        <v>235</v>
      </c>
      <c r="AT664" s="18" t="s">
        <v>548</v>
      </c>
      <c r="AU664" s="18" t="s">
        <v>81</v>
      </c>
      <c r="AY664" s="18" t="s">
        <v>160</v>
      </c>
      <c r="BE664" s="193">
        <f t="shared" si="14"/>
        <v>0</v>
      </c>
      <c r="BF664" s="193">
        <f t="shared" si="15"/>
        <v>0</v>
      </c>
      <c r="BG664" s="193">
        <f t="shared" si="16"/>
        <v>0</v>
      </c>
      <c r="BH664" s="193">
        <f t="shared" si="17"/>
        <v>0</v>
      </c>
      <c r="BI664" s="193">
        <f t="shared" si="18"/>
        <v>0</v>
      </c>
      <c r="BJ664" s="18" t="s">
        <v>78</v>
      </c>
      <c r="BK664" s="193">
        <f t="shared" si="19"/>
        <v>0</v>
      </c>
      <c r="BL664" s="18" t="s">
        <v>167</v>
      </c>
      <c r="BM664" s="18" t="s">
        <v>1999</v>
      </c>
    </row>
    <row r="665" spans="2:65" s="1" customFormat="1" ht="22.5" customHeight="1" x14ac:dyDescent="0.3">
      <c r="B665" s="35"/>
      <c r="C665" s="247" t="s">
        <v>883</v>
      </c>
      <c r="D665" s="247" t="s">
        <v>548</v>
      </c>
      <c r="E665" s="248" t="s">
        <v>880</v>
      </c>
      <c r="F665" s="249" t="s">
        <v>881</v>
      </c>
      <c r="G665" s="250" t="s">
        <v>165</v>
      </c>
      <c r="H665" s="251">
        <v>17.254999999999999</v>
      </c>
      <c r="I665" s="252"/>
      <c r="J665" s="253">
        <f t="shared" si="10"/>
        <v>0</v>
      </c>
      <c r="K665" s="249" t="s">
        <v>166</v>
      </c>
      <c r="L665" s="254"/>
      <c r="M665" s="255" t="s">
        <v>19</v>
      </c>
      <c r="N665" s="256" t="s">
        <v>42</v>
      </c>
      <c r="O665" s="36"/>
      <c r="P665" s="191">
        <f t="shared" si="11"/>
        <v>0</v>
      </c>
      <c r="Q665" s="191">
        <v>1.2099999999999999E-3</v>
      </c>
      <c r="R665" s="191">
        <f t="shared" si="12"/>
        <v>2.0878549999999996E-2</v>
      </c>
      <c r="S665" s="191">
        <v>0</v>
      </c>
      <c r="T665" s="192">
        <f t="shared" si="13"/>
        <v>0</v>
      </c>
      <c r="AR665" s="18" t="s">
        <v>235</v>
      </c>
      <c r="AT665" s="18" t="s">
        <v>548</v>
      </c>
      <c r="AU665" s="18" t="s">
        <v>81</v>
      </c>
      <c r="AY665" s="18" t="s">
        <v>160</v>
      </c>
      <c r="BE665" s="193">
        <f t="shared" si="14"/>
        <v>0</v>
      </c>
      <c r="BF665" s="193">
        <f t="shared" si="15"/>
        <v>0</v>
      </c>
      <c r="BG665" s="193">
        <f t="shared" si="16"/>
        <v>0</v>
      </c>
      <c r="BH665" s="193">
        <f t="shared" si="17"/>
        <v>0</v>
      </c>
      <c r="BI665" s="193">
        <f t="shared" si="18"/>
        <v>0</v>
      </c>
      <c r="BJ665" s="18" t="s">
        <v>78</v>
      </c>
      <c r="BK665" s="193">
        <f t="shared" si="19"/>
        <v>0</v>
      </c>
      <c r="BL665" s="18" t="s">
        <v>167</v>
      </c>
      <c r="BM665" s="18" t="s">
        <v>2000</v>
      </c>
    </row>
    <row r="666" spans="2:65" s="1" customFormat="1" ht="22.5" customHeight="1" x14ac:dyDescent="0.3">
      <c r="B666" s="35"/>
      <c r="C666" s="247" t="s">
        <v>887</v>
      </c>
      <c r="D666" s="247" t="s">
        <v>548</v>
      </c>
      <c r="E666" s="248" t="s">
        <v>884</v>
      </c>
      <c r="F666" s="249" t="s">
        <v>885</v>
      </c>
      <c r="G666" s="250" t="s">
        <v>165</v>
      </c>
      <c r="H666" s="251">
        <v>16.239999999999998</v>
      </c>
      <c r="I666" s="252"/>
      <c r="J666" s="253">
        <f t="shared" si="10"/>
        <v>0</v>
      </c>
      <c r="K666" s="249" t="s">
        <v>166</v>
      </c>
      <c r="L666" s="254"/>
      <c r="M666" s="255" t="s">
        <v>19</v>
      </c>
      <c r="N666" s="256" t="s">
        <v>42</v>
      </c>
      <c r="O666" s="36"/>
      <c r="P666" s="191">
        <f t="shared" si="11"/>
        <v>0</v>
      </c>
      <c r="Q666" s="191">
        <v>1.4E-3</v>
      </c>
      <c r="R666" s="191">
        <f t="shared" si="12"/>
        <v>2.2735999999999999E-2</v>
      </c>
      <c r="S666" s="191">
        <v>0</v>
      </c>
      <c r="T666" s="192">
        <f t="shared" si="13"/>
        <v>0</v>
      </c>
      <c r="AR666" s="18" t="s">
        <v>235</v>
      </c>
      <c r="AT666" s="18" t="s">
        <v>548</v>
      </c>
      <c r="AU666" s="18" t="s">
        <v>81</v>
      </c>
      <c r="AY666" s="18" t="s">
        <v>160</v>
      </c>
      <c r="BE666" s="193">
        <f t="shared" si="14"/>
        <v>0</v>
      </c>
      <c r="BF666" s="193">
        <f t="shared" si="15"/>
        <v>0</v>
      </c>
      <c r="BG666" s="193">
        <f t="shared" si="16"/>
        <v>0</v>
      </c>
      <c r="BH666" s="193">
        <f t="shared" si="17"/>
        <v>0</v>
      </c>
      <c r="BI666" s="193">
        <f t="shared" si="18"/>
        <v>0</v>
      </c>
      <c r="BJ666" s="18" t="s">
        <v>78</v>
      </c>
      <c r="BK666" s="193">
        <f t="shared" si="19"/>
        <v>0</v>
      </c>
      <c r="BL666" s="18" t="s">
        <v>167</v>
      </c>
      <c r="BM666" s="18" t="s">
        <v>2001</v>
      </c>
    </row>
    <row r="667" spans="2:65" s="1" customFormat="1" ht="22.5" customHeight="1" x14ac:dyDescent="0.3">
      <c r="B667" s="35"/>
      <c r="C667" s="182" t="s">
        <v>891</v>
      </c>
      <c r="D667" s="182" t="s">
        <v>162</v>
      </c>
      <c r="E667" s="183" t="s">
        <v>888</v>
      </c>
      <c r="F667" s="184" t="s">
        <v>889</v>
      </c>
      <c r="G667" s="185" t="s">
        <v>165</v>
      </c>
      <c r="H667" s="186">
        <v>3</v>
      </c>
      <c r="I667" s="187"/>
      <c r="J667" s="188">
        <f t="shared" si="10"/>
        <v>0</v>
      </c>
      <c r="K667" s="184" t="s">
        <v>166</v>
      </c>
      <c r="L667" s="55"/>
      <c r="M667" s="189" t="s">
        <v>19</v>
      </c>
      <c r="N667" s="190" t="s">
        <v>42</v>
      </c>
      <c r="O667" s="36"/>
      <c r="P667" s="191">
        <f t="shared" si="11"/>
        <v>0</v>
      </c>
      <c r="Q667" s="191">
        <v>3.9061449999999998E-2</v>
      </c>
      <c r="R667" s="191">
        <f t="shared" si="12"/>
        <v>0.11718434999999999</v>
      </c>
      <c r="S667" s="191">
        <v>0</v>
      </c>
      <c r="T667" s="192">
        <f t="shared" si="13"/>
        <v>0</v>
      </c>
      <c r="AR667" s="18" t="s">
        <v>167</v>
      </c>
      <c r="AT667" s="18" t="s">
        <v>162</v>
      </c>
      <c r="AU667" s="18" t="s">
        <v>81</v>
      </c>
      <c r="AY667" s="18" t="s">
        <v>160</v>
      </c>
      <c r="BE667" s="193">
        <f t="shared" si="14"/>
        <v>0</v>
      </c>
      <c r="BF667" s="193">
        <f t="shared" si="15"/>
        <v>0</v>
      </c>
      <c r="BG667" s="193">
        <f t="shared" si="16"/>
        <v>0</v>
      </c>
      <c r="BH667" s="193">
        <f t="shared" si="17"/>
        <v>0</v>
      </c>
      <c r="BI667" s="193">
        <f t="shared" si="18"/>
        <v>0</v>
      </c>
      <c r="BJ667" s="18" t="s">
        <v>78</v>
      </c>
      <c r="BK667" s="193">
        <f t="shared" si="19"/>
        <v>0</v>
      </c>
      <c r="BL667" s="18" t="s">
        <v>167</v>
      </c>
      <c r="BM667" s="18" t="s">
        <v>2002</v>
      </c>
    </row>
    <row r="668" spans="2:65" s="1" customFormat="1" ht="31.5" customHeight="1" x14ac:dyDescent="0.3">
      <c r="B668" s="35"/>
      <c r="C668" s="182" t="s">
        <v>895</v>
      </c>
      <c r="D668" s="182" t="s">
        <v>162</v>
      </c>
      <c r="E668" s="183" t="s">
        <v>892</v>
      </c>
      <c r="F668" s="184" t="s">
        <v>893</v>
      </c>
      <c r="G668" s="185" t="s">
        <v>165</v>
      </c>
      <c r="H668" s="186">
        <v>3</v>
      </c>
      <c r="I668" s="187"/>
      <c r="J668" s="188">
        <f t="shared" si="10"/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 t="shared" si="11"/>
        <v>0</v>
      </c>
      <c r="Q668" s="191">
        <v>6.2014000000000001E-3</v>
      </c>
      <c r="R668" s="191">
        <f t="shared" si="12"/>
        <v>1.8604200000000001E-2</v>
      </c>
      <c r="S668" s="191">
        <v>0</v>
      </c>
      <c r="T668" s="192">
        <f t="shared" si="13"/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 t="shared" si="14"/>
        <v>0</v>
      </c>
      <c r="BF668" s="193">
        <f t="shared" si="15"/>
        <v>0</v>
      </c>
      <c r="BG668" s="193">
        <f t="shared" si="16"/>
        <v>0</v>
      </c>
      <c r="BH668" s="193">
        <f t="shared" si="17"/>
        <v>0</v>
      </c>
      <c r="BI668" s="193">
        <f t="shared" si="18"/>
        <v>0</v>
      </c>
      <c r="BJ668" s="18" t="s">
        <v>78</v>
      </c>
      <c r="BK668" s="193">
        <f t="shared" si="19"/>
        <v>0</v>
      </c>
      <c r="BL668" s="18" t="s">
        <v>167</v>
      </c>
      <c r="BM668" s="18" t="s">
        <v>2003</v>
      </c>
    </row>
    <row r="669" spans="2:65" s="1" customFormat="1" ht="22.5" customHeight="1" x14ac:dyDescent="0.3">
      <c r="B669" s="35"/>
      <c r="C669" s="182" t="s">
        <v>899</v>
      </c>
      <c r="D669" s="182" t="s">
        <v>162</v>
      </c>
      <c r="E669" s="183" t="s">
        <v>896</v>
      </c>
      <c r="F669" s="184" t="s">
        <v>897</v>
      </c>
      <c r="G669" s="185" t="s">
        <v>165</v>
      </c>
      <c r="H669" s="186">
        <v>3</v>
      </c>
      <c r="I669" s="187"/>
      <c r="J669" s="188">
        <f t="shared" si="10"/>
        <v>0</v>
      </c>
      <c r="K669" s="184" t="s">
        <v>166</v>
      </c>
      <c r="L669" s="55"/>
      <c r="M669" s="189" t="s">
        <v>19</v>
      </c>
      <c r="N669" s="190" t="s">
        <v>42</v>
      </c>
      <c r="O669" s="36"/>
      <c r="P669" s="191">
        <f t="shared" si="11"/>
        <v>0</v>
      </c>
      <c r="Q669" s="191">
        <v>3.7179499999999998E-3</v>
      </c>
      <c r="R669" s="191">
        <f t="shared" si="12"/>
        <v>1.115385E-2</v>
      </c>
      <c r="S669" s="191">
        <v>0</v>
      </c>
      <c r="T669" s="192">
        <f t="shared" si="13"/>
        <v>0</v>
      </c>
      <c r="AR669" s="18" t="s">
        <v>167</v>
      </c>
      <c r="AT669" s="18" t="s">
        <v>162</v>
      </c>
      <c r="AU669" s="18" t="s">
        <v>81</v>
      </c>
      <c r="AY669" s="18" t="s">
        <v>160</v>
      </c>
      <c r="BE669" s="193">
        <f t="shared" si="14"/>
        <v>0</v>
      </c>
      <c r="BF669" s="193">
        <f t="shared" si="15"/>
        <v>0</v>
      </c>
      <c r="BG669" s="193">
        <f t="shared" si="16"/>
        <v>0</v>
      </c>
      <c r="BH669" s="193">
        <f t="shared" si="17"/>
        <v>0</v>
      </c>
      <c r="BI669" s="193">
        <f t="shared" si="18"/>
        <v>0</v>
      </c>
      <c r="BJ669" s="18" t="s">
        <v>78</v>
      </c>
      <c r="BK669" s="193">
        <f t="shared" si="19"/>
        <v>0</v>
      </c>
      <c r="BL669" s="18" t="s">
        <v>167</v>
      </c>
      <c r="BM669" s="18" t="s">
        <v>2004</v>
      </c>
    </row>
    <row r="670" spans="2:65" s="1" customFormat="1" ht="22.5" customHeight="1" x14ac:dyDescent="0.3">
      <c r="B670" s="35"/>
      <c r="C670" s="182" t="s">
        <v>903</v>
      </c>
      <c r="D670" s="182" t="s">
        <v>162</v>
      </c>
      <c r="E670" s="183" t="s">
        <v>900</v>
      </c>
      <c r="F670" s="184" t="s">
        <v>901</v>
      </c>
      <c r="G670" s="185" t="s">
        <v>165</v>
      </c>
      <c r="H670" s="186">
        <v>3</v>
      </c>
      <c r="I670" s="187"/>
      <c r="J670" s="188">
        <f t="shared" si="10"/>
        <v>0</v>
      </c>
      <c r="K670" s="184" t="s">
        <v>166</v>
      </c>
      <c r="L670" s="55"/>
      <c r="M670" s="189" t="s">
        <v>19</v>
      </c>
      <c r="N670" s="190" t="s">
        <v>42</v>
      </c>
      <c r="O670" s="36"/>
      <c r="P670" s="191">
        <f t="shared" si="11"/>
        <v>0</v>
      </c>
      <c r="Q670" s="191">
        <v>0</v>
      </c>
      <c r="R670" s="191">
        <f t="shared" si="12"/>
        <v>0</v>
      </c>
      <c r="S670" s="191">
        <v>0</v>
      </c>
      <c r="T670" s="192">
        <f t="shared" si="13"/>
        <v>0</v>
      </c>
      <c r="AR670" s="18" t="s">
        <v>167</v>
      </c>
      <c r="AT670" s="18" t="s">
        <v>162</v>
      </c>
      <c r="AU670" s="18" t="s">
        <v>81</v>
      </c>
      <c r="AY670" s="18" t="s">
        <v>160</v>
      </c>
      <c r="BE670" s="193">
        <f t="shared" si="14"/>
        <v>0</v>
      </c>
      <c r="BF670" s="193">
        <f t="shared" si="15"/>
        <v>0</v>
      </c>
      <c r="BG670" s="193">
        <f t="shared" si="16"/>
        <v>0</v>
      </c>
      <c r="BH670" s="193">
        <f t="shared" si="17"/>
        <v>0</v>
      </c>
      <c r="BI670" s="193">
        <f t="shared" si="18"/>
        <v>0</v>
      </c>
      <c r="BJ670" s="18" t="s">
        <v>78</v>
      </c>
      <c r="BK670" s="193">
        <f t="shared" si="19"/>
        <v>0</v>
      </c>
      <c r="BL670" s="18" t="s">
        <v>167</v>
      </c>
      <c r="BM670" s="18" t="s">
        <v>2005</v>
      </c>
    </row>
    <row r="671" spans="2:65" s="1" customFormat="1" ht="31.5" customHeight="1" x14ac:dyDescent="0.3">
      <c r="B671" s="35"/>
      <c r="C671" s="182" t="s">
        <v>907</v>
      </c>
      <c r="D671" s="182" t="s">
        <v>162</v>
      </c>
      <c r="E671" s="183" t="s">
        <v>904</v>
      </c>
      <c r="F671" s="184" t="s">
        <v>905</v>
      </c>
      <c r="G671" s="185" t="s">
        <v>165</v>
      </c>
      <c r="H671" s="186">
        <v>3</v>
      </c>
      <c r="I671" s="187"/>
      <c r="J671" s="188">
        <f t="shared" si="10"/>
        <v>0</v>
      </c>
      <c r="K671" s="184" t="s">
        <v>166</v>
      </c>
      <c r="L671" s="55"/>
      <c r="M671" s="189" t="s">
        <v>19</v>
      </c>
      <c r="N671" s="190" t="s">
        <v>42</v>
      </c>
      <c r="O671" s="36"/>
      <c r="P671" s="191">
        <f t="shared" si="11"/>
        <v>0</v>
      </c>
      <c r="Q671" s="191">
        <v>2.5250000000000002E-2</v>
      </c>
      <c r="R671" s="191">
        <f t="shared" si="12"/>
        <v>7.5750000000000012E-2</v>
      </c>
      <c r="S671" s="191">
        <v>0</v>
      </c>
      <c r="T671" s="192">
        <f t="shared" si="13"/>
        <v>0</v>
      </c>
      <c r="AR671" s="18" t="s">
        <v>167</v>
      </c>
      <c r="AT671" s="18" t="s">
        <v>162</v>
      </c>
      <c r="AU671" s="18" t="s">
        <v>81</v>
      </c>
      <c r="AY671" s="18" t="s">
        <v>160</v>
      </c>
      <c r="BE671" s="193">
        <f t="shared" si="14"/>
        <v>0</v>
      </c>
      <c r="BF671" s="193">
        <f t="shared" si="15"/>
        <v>0</v>
      </c>
      <c r="BG671" s="193">
        <f t="shared" si="16"/>
        <v>0</v>
      </c>
      <c r="BH671" s="193">
        <f t="shared" si="17"/>
        <v>0</v>
      </c>
      <c r="BI671" s="193">
        <f t="shared" si="18"/>
        <v>0</v>
      </c>
      <c r="BJ671" s="18" t="s">
        <v>78</v>
      </c>
      <c r="BK671" s="193">
        <f t="shared" si="19"/>
        <v>0</v>
      </c>
      <c r="BL671" s="18" t="s">
        <v>167</v>
      </c>
      <c r="BM671" s="18" t="s">
        <v>2006</v>
      </c>
    </row>
    <row r="672" spans="2:65" s="1" customFormat="1" ht="22.5" customHeight="1" x14ac:dyDescent="0.3">
      <c r="B672" s="35"/>
      <c r="C672" s="182" t="s">
        <v>911</v>
      </c>
      <c r="D672" s="182" t="s">
        <v>162</v>
      </c>
      <c r="E672" s="183" t="s">
        <v>2007</v>
      </c>
      <c r="F672" s="184" t="s">
        <v>2008</v>
      </c>
      <c r="G672" s="185" t="s">
        <v>165</v>
      </c>
      <c r="H672" s="186">
        <v>2</v>
      </c>
      <c r="I672" s="187"/>
      <c r="J672" s="188">
        <f t="shared" si="10"/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 t="shared" si="11"/>
        <v>0</v>
      </c>
      <c r="Q672" s="191">
        <v>0.26807999999999998</v>
      </c>
      <c r="R672" s="191">
        <f t="shared" si="12"/>
        <v>0.53615999999999997</v>
      </c>
      <c r="S672" s="191">
        <v>0</v>
      </c>
      <c r="T672" s="192">
        <f t="shared" si="13"/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 t="shared" si="14"/>
        <v>0</v>
      </c>
      <c r="BF672" s="193">
        <f t="shared" si="15"/>
        <v>0</v>
      </c>
      <c r="BG672" s="193">
        <f t="shared" si="16"/>
        <v>0</v>
      </c>
      <c r="BH672" s="193">
        <f t="shared" si="17"/>
        <v>0</v>
      </c>
      <c r="BI672" s="193">
        <f t="shared" si="18"/>
        <v>0</v>
      </c>
      <c r="BJ672" s="18" t="s">
        <v>78</v>
      </c>
      <c r="BK672" s="193">
        <f t="shared" si="19"/>
        <v>0</v>
      </c>
      <c r="BL672" s="18" t="s">
        <v>167</v>
      </c>
      <c r="BM672" s="18" t="s">
        <v>2009</v>
      </c>
    </row>
    <row r="673" spans="2:65" s="1" customFormat="1" ht="22.5" customHeight="1" x14ac:dyDescent="0.3">
      <c r="B673" s="35"/>
      <c r="C673" s="247" t="s">
        <v>915</v>
      </c>
      <c r="D673" s="247" t="s">
        <v>548</v>
      </c>
      <c r="E673" s="248" t="s">
        <v>2010</v>
      </c>
      <c r="F673" s="249" t="s">
        <v>2011</v>
      </c>
      <c r="G673" s="250" t="s">
        <v>165</v>
      </c>
      <c r="H673" s="251">
        <v>2</v>
      </c>
      <c r="I673" s="252"/>
      <c r="J673" s="253">
        <f t="shared" si="10"/>
        <v>0</v>
      </c>
      <c r="K673" s="249" t="s">
        <v>19</v>
      </c>
      <c r="L673" s="254"/>
      <c r="M673" s="255" t="s">
        <v>19</v>
      </c>
      <c r="N673" s="256" t="s">
        <v>42</v>
      </c>
      <c r="O673" s="36"/>
      <c r="P673" s="191">
        <f t="shared" si="11"/>
        <v>0</v>
      </c>
      <c r="Q673" s="191">
        <v>2.4620000000000002</v>
      </c>
      <c r="R673" s="191">
        <f t="shared" si="12"/>
        <v>4.9240000000000004</v>
      </c>
      <c r="S673" s="191">
        <v>0</v>
      </c>
      <c r="T673" s="192">
        <f t="shared" si="13"/>
        <v>0</v>
      </c>
      <c r="AR673" s="18" t="s">
        <v>235</v>
      </c>
      <c r="AT673" s="18" t="s">
        <v>548</v>
      </c>
      <c r="AU673" s="18" t="s">
        <v>81</v>
      </c>
      <c r="AY673" s="18" t="s">
        <v>160</v>
      </c>
      <c r="BE673" s="193">
        <f t="shared" si="14"/>
        <v>0</v>
      </c>
      <c r="BF673" s="193">
        <f t="shared" si="15"/>
        <v>0</v>
      </c>
      <c r="BG673" s="193">
        <f t="shared" si="16"/>
        <v>0</v>
      </c>
      <c r="BH673" s="193">
        <f t="shared" si="17"/>
        <v>0</v>
      </c>
      <c r="BI673" s="193">
        <f t="shared" si="18"/>
        <v>0</v>
      </c>
      <c r="BJ673" s="18" t="s">
        <v>78</v>
      </c>
      <c r="BK673" s="193">
        <f t="shared" si="19"/>
        <v>0</v>
      </c>
      <c r="BL673" s="18" t="s">
        <v>167</v>
      </c>
      <c r="BM673" s="18" t="s">
        <v>2012</v>
      </c>
    </row>
    <row r="674" spans="2:65" s="1" customFormat="1" ht="22.5" customHeight="1" x14ac:dyDescent="0.3">
      <c r="B674" s="35"/>
      <c r="C674" s="182" t="s">
        <v>919</v>
      </c>
      <c r="D674" s="182" t="s">
        <v>162</v>
      </c>
      <c r="E674" s="183" t="s">
        <v>908</v>
      </c>
      <c r="F674" s="184" t="s">
        <v>909</v>
      </c>
      <c r="G674" s="185" t="s">
        <v>165</v>
      </c>
      <c r="H674" s="186">
        <v>17</v>
      </c>
      <c r="I674" s="187"/>
      <c r="J674" s="188">
        <f t="shared" si="10"/>
        <v>0</v>
      </c>
      <c r="K674" s="184" t="s">
        <v>166</v>
      </c>
      <c r="L674" s="55"/>
      <c r="M674" s="189" t="s">
        <v>19</v>
      </c>
      <c r="N674" s="190" t="s">
        <v>42</v>
      </c>
      <c r="O674" s="36"/>
      <c r="P674" s="191">
        <f t="shared" si="11"/>
        <v>0</v>
      </c>
      <c r="Q674" s="191">
        <v>0.34089999999999998</v>
      </c>
      <c r="R674" s="191">
        <f t="shared" si="12"/>
        <v>5.7952999999999992</v>
      </c>
      <c r="S674" s="191">
        <v>0</v>
      </c>
      <c r="T674" s="192">
        <f t="shared" si="13"/>
        <v>0</v>
      </c>
      <c r="AR674" s="18" t="s">
        <v>167</v>
      </c>
      <c r="AT674" s="18" t="s">
        <v>162</v>
      </c>
      <c r="AU674" s="18" t="s">
        <v>81</v>
      </c>
      <c r="AY674" s="18" t="s">
        <v>160</v>
      </c>
      <c r="BE674" s="193">
        <f t="shared" si="14"/>
        <v>0</v>
      </c>
      <c r="BF674" s="193">
        <f t="shared" si="15"/>
        <v>0</v>
      </c>
      <c r="BG674" s="193">
        <f t="shared" si="16"/>
        <v>0</v>
      </c>
      <c r="BH674" s="193">
        <f t="shared" si="17"/>
        <v>0</v>
      </c>
      <c r="BI674" s="193">
        <f t="shared" si="18"/>
        <v>0</v>
      </c>
      <c r="BJ674" s="18" t="s">
        <v>78</v>
      </c>
      <c r="BK674" s="193">
        <f t="shared" si="19"/>
        <v>0</v>
      </c>
      <c r="BL674" s="18" t="s">
        <v>167</v>
      </c>
      <c r="BM674" s="18" t="s">
        <v>2013</v>
      </c>
    </row>
    <row r="675" spans="2:65" s="1" customFormat="1" ht="22.5" customHeight="1" x14ac:dyDescent="0.3">
      <c r="B675" s="35"/>
      <c r="C675" s="247" t="s">
        <v>923</v>
      </c>
      <c r="D675" s="247" t="s">
        <v>548</v>
      </c>
      <c r="E675" s="248" t="s">
        <v>912</v>
      </c>
      <c r="F675" s="249" t="s">
        <v>913</v>
      </c>
      <c r="G675" s="250" t="s">
        <v>165</v>
      </c>
      <c r="H675" s="251">
        <v>17</v>
      </c>
      <c r="I675" s="252"/>
      <c r="J675" s="253">
        <f t="shared" si="10"/>
        <v>0</v>
      </c>
      <c r="K675" s="249" t="s">
        <v>166</v>
      </c>
      <c r="L675" s="254"/>
      <c r="M675" s="255" t="s">
        <v>19</v>
      </c>
      <c r="N675" s="256" t="s">
        <v>42</v>
      </c>
      <c r="O675" s="36"/>
      <c r="P675" s="191">
        <f t="shared" si="11"/>
        <v>0</v>
      </c>
      <c r="Q675" s="191">
        <v>2.7E-2</v>
      </c>
      <c r="R675" s="191">
        <f t="shared" si="12"/>
        <v>0.45900000000000002</v>
      </c>
      <c r="S675" s="191">
        <v>0</v>
      </c>
      <c r="T675" s="192">
        <f t="shared" si="13"/>
        <v>0</v>
      </c>
      <c r="AR675" s="18" t="s">
        <v>235</v>
      </c>
      <c r="AT675" s="18" t="s">
        <v>548</v>
      </c>
      <c r="AU675" s="18" t="s">
        <v>81</v>
      </c>
      <c r="AY675" s="18" t="s">
        <v>160</v>
      </c>
      <c r="BE675" s="193">
        <f t="shared" si="14"/>
        <v>0</v>
      </c>
      <c r="BF675" s="193">
        <f t="shared" si="15"/>
        <v>0</v>
      </c>
      <c r="BG675" s="193">
        <f t="shared" si="16"/>
        <v>0</v>
      </c>
      <c r="BH675" s="193">
        <f t="shared" si="17"/>
        <v>0</v>
      </c>
      <c r="BI675" s="193">
        <f t="shared" si="18"/>
        <v>0</v>
      </c>
      <c r="BJ675" s="18" t="s">
        <v>78</v>
      </c>
      <c r="BK675" s="193">
        <f t="shared" si="19"/>
        <v>0</v>
      </c>
      <c r="BL675" s="18" t="s">
        <v>167</v>
      </c>
      <c r="BM675" s="18" t="s">
        <v>2014</v>
      </c>
    </row>
    <row r="676" spans="2:65" s="1" customFormat="1" ht="22.5" customHeight="1" x14ac:dyDescent="0.3">
      <c r="B676" s="35"/>
      <c r="C676" s="247" t="s">
        <v>927</v>
      </c>
      <c r="D676" s="247" t="s">
        <v>548</v>
      </c>
      <c r="E676" s="248" t="s">
        <v>916</v>
      </c>
      <c r="F676" s="249" t="s">
        <v>917</v>
      </c>
      <c r="G676" s="250" t="s">
        <v>165</v>
      </c>
      <c r="H676" s="251">
        <v>17</v>
      </c>
      <c r="I676" s="252"/>
      <c r="J676" s="253">
        <f t="shared" si="10"/>
        <v>0</v>
      </c>
      <c r="K676" s="249" t="s">
        <v>166</v>
      </c>
      <c r="L676" s="254"/>
      <c r="M676" s="255" t="s">
        <v>19</v>
      </c>
      <c r="N676" s="256" t="s">
        <v>42</v>
      </c>
      <c r="O676" s="36"/>
      <c r="P676" s="191">
        <f t="shared" si="11"/>
        <v>0</v>
      </c>
      <c r="Q676" s="191">
        <v>0.111</v>
      </c>
      <c r="R676" s="191">
        <f t="shared" si="12"/>
        <v>1.887</v>
      </c>
      <c r="S676" s="191">
        <v>0</v>
      </c>
      <c r="T676" s="192">
        <f t="shared" si="13"/>
        <v>0</v>
      </c>
      <c r="AR676" s="18" t="s">
        <v>235</v>
      </c>
      <c r="AT676" s="18" t="s">
        <v>548</v>
      </c>
      <c r="AU676" s="18" t="s">
        <v>81</v>
      </c>
      <c r="AY676" s="18" t="s">
        <v>160</v>
      </c>
      <c r="BE676" s="193">
        <f t="shared" si="14"/>
        <v>0</v>
      </c>
      <c r="BF676" s="193">
        <f t="shared" si="15"/>
        <v>0</v>
      </c>
      <c r="BG676" s="193">
        <f t="shared" si="16"/>
        <v>0</v>
      </c>
      <c r="BH676" s="193">
        <f t="shared" si="17"/>
        <v>0</v>
      </c>
      <c r="BI676" s="193">
        <f t="shared" si="18"/>
        <v>0</v>
      </c>
      <c r="BJ676" s="18" t="s">
        <v>78</v>
      </c>
      <c r="BK676" s="193">
        <f t="shared" si="19"/>
        <v>0</v>
      </c>
      <c r="BL676" s="18" t="s">
        <v>167</v>
      </c>
      <c r="BM676" s="18" t="s">
        <v>2015</v>
      </c>
    </row>
    <row r="677" spans="2:65" s="1" customFormat="1" ht="31.5" customHeight="1" x14ac:dyDescent="0.3">
      <c r="B677" s="35"/>
      <c r="C677" s="247" t="s">
        <v>931</v>
      </c>
      <c r="D677" s="247" t="s">
        <v>548</v>
      </c>
      <c r="E677" s="248" t="s">
        <v>920</v>
      </c>
      <c r="F677" s="249" t="s">
        <v>921</v>
      </c>
      <c r="G677" s="250" t="s">
        <v>165</v>
      </c>
      <c r="H677" s="251">
        <v>16</v>
      </c>
      <c r="I677" s="252"/>
      <c r="J677" s="253">
        <f t="shared" si="10"/>
        <v>0</v>
      </c>
      <c r="K677" s="249" t="s">
        <v>166</v>
      </c>
      <c r="L677" s="254"/>
      <c r="M677" s="255" t="s">
        <v>19</v>
      </c>
      <c r="N677" s="256" t="s">
        <v>42</v>
      </c>
      <c r="O677" s="36"/>
      <c r="P677" s="191">
        <f t="shared" si="11"/>
        <v>0</v>
      </c>
      <c r="Q677" s="191">
        <v>0.08</v>
      </c>
      <c r="R677" s="191">
        <f t="shared" si="12"/>
        <v>1.28</v>
      </c>
      <c r="S677" s="191">
        <v>0</v>
      </c>
      <c r="T677" s="192">
        <f t="shared" si="13"/>
        <v>0</v>
      </c>
      <c r="AR677" s="18" t="s">
        <v>235</v>
      </c>
      <c r="AT677" s="18" t="s">
        <v>548</v>
      </c>
      <c r="AU677" s="18" t="s">
        <v>81</v>
      </c>
      <c r="AY677" s="18" t="s">
        <v>160</v>
      </c>
      <c r="BE677" s="193">
        <f t="shared" si="14"/>
        <v>0</v>
      </c>
      <c r="BF677" s="193">
        <f t="shared" si="15"/>
        <v>0</v>
      </c>
      <c r="BG677" s="193">
        <f t="shared" si="16"/>
        <v>0</v>
      </c>
      <c r="BH677" s="193">
        <f t="shared" si="17"/>
        <v>0</v>
      </c>
      <c r="BI677" s="193">
        <f t="shared" si="18"/>
        <v>0</v>
      </c>
      <c r="BJ677" s="18" t="s">
        <v>78</v>
      </c>
      <c r="BK677" s="193">
        <f t="shared" si="19"/>
        <v>0</v>
      </c>
      <c r="BL677" s="18" t="s">
        <v>167</v>
      </c>
      <c r="BM677" s="18" t="s">
        <v>2016</v>
      </c>
    </row>
    <row r="678" spans="2:65" s="1" customFormat="1" ht="22.5" customHeight="1" x14ac:dyDescent="0.3">
      <c r="B678" s="35"/>
      <c r="C678" s="247" t="s">
        <v>935</v>
      </c>
      <c r="D678" s="247" t="s">
        <v>548</v>
      </c>
      <c r="E678" s="248" t="s">
        <v>924</v>
      </c>
      <c r="F678" s="249" t="s">
        <v>925</v>
      </c>
      <c r="G678" s="250" t="s">
        <v>165</v>
      </c>
      <c r="H678" s="251">
        <v>1</v>
      </c>
      <c r="I678" s="252"/>
      <c r="J678" s="253">
        <f t="shared" si="10"/>
        <v>0</v>
      </c>
      <c r="K678" s="249" t="s">
        <v>166</v>
      </c>
      <c r="L678" s="254"/>
      <c r="M678" s="255" t="s">
        <v>19</v>
      </c>
      <c r="N678" s="256" t="s">
        <v>42</v>
      </c>
      <c r="O678" s="36"/>
      <c r="P678" s="191">
        <f t="shared" si="11"/>
        <v>0</v>
      </c>
      <c r="Q678" s="191">
        <v>5.7000000000000002E-2</v>
      </c>
      <c r="R678" s="191">
        <f t="shared" si="12"/>
        <v>5.7000000000000002E-2</v>
      </c>
      <c r="S678" s="191">
        <v>0</v>
      </c>
      <c r="T678" s="192">
        <f t="shared" si="13"/>
        <v>0</v>
      </c>
      <c r="AR678" s="18" t="s">
        <v>235</v>
      </c>
      <c r="AT678" s="18" t="s">
        <v>548</v>
      </c>
      <c r="AU678" s="18" t="s">
        <v>81</v>
      </c>
      <c r="AY678" s="18" t="s">
        <v>160</v>
      </c>
      <c r="BE678" s="193">
        <f t="shared" si="14"/>
        <v>0</v>
      </c>
      <c r="BF678" s="193">
        <f t="shared" si="15"/>
        <v>0</v>
      </c>
      <c r="BG678" s="193">
        <f t="shared" si="16"/>
        <v>0</v>
      </c>
      <c r="BH678" s="193">
        <f t="shared" si="17"/>
        <v>0</v>
      </c>
      <c r="BI678" s="193">
        <f t="shared" si="18"/>
        <v>0</v>
      </c>
      <c r="BJ678" s="18" t="s">
        <v>78</v>
      </c>
      <c r="BK678" s="193">
        <f t="shared" si="19"/>
        <v>0</v>
      </c>
      <c r="BL678" s="18" t="s">
        <v>167</v>
      </c>
      <c r="BM678" s="18" t="s">
        <v>2017</v>
      </c>
    </row>
    <row r="679" spans="2:65" s="1" customFormat="1" ht="31.5" customHeight="1" x14ac:dyDescent="0.3">
      <c r="B679" s="35"/>
      <c r="C679" s="247" t="s">
        <v>939</v>
      </c>
      <c r="D679" s="247" t="s">
        <v>548</v>
      </c>
      <c r="E679" s="248" t="s">
        <v>928</v>
      </c>
      <c r="F679" s="249" t="s">
        <v>929</v>
      </c>
      <c r="G679" s="250" t="s">
        <v>165</v>
      </c>
      <c r="H679" s="251">
        <v>17</v>
      </c>
      <c r="I679" s="252"/>
      <c r="J679" s="253">
        <f t="shared" si="10"/>
        <v>0</v>
      </c>
      <c r="K679" s="249" t="s">
        <v>19</v>
      </c>
      <c r="L679" s="254"/>
      <c r="M679" s="255" t="s">
        <v>19</v>
      </c>
      <c r="N679" s="256" t="s">
        <v>42</v>
      </c>
      <c r="O679" s="36"/>
      <c r="P679" s="191">
        <f t="shared" si="11"/>
        <v>0</v>
      </c>
      <c r="Q679" s="191">
        <v>9.7000000000000003E-2</v>
      </c>
      <c r="R679" s="191">
        <f t="shared" si="12"/>
        <v>1.649</v>
      </c>
      <c r="S679" s="191">
        <v>0</v>
      </c>
      <c r="T679" s="192">
        <f t="shared" si="13"/>
        <v>0</v>
      </c>
      <c r="AR679" s="18" t="s">
        <v>235</v>
      </c>
      <c r="AT679" s="18" t="s">
        <v>548</v>
      </c>
      <c r="AU679" s="18" t="s">
        <v>81</v>
      </c>
      <c r="AY679" s="18" t="s">
        <v>160</v>
      </c>
      <c r="BE679" s="193">
        <f t="shared" si="14"/>
        <v>0</v>
      </c>
      <c r="BF679" s="193">
        <f t="shared" si="15"/>
        <v>0</v>
      </c>
      <c r="BG679" s="193">
        <f t="shared" si="16"/>
        <v>0</v>
      </c>
      <c r="BH679" s="193">
        <f t="shared" si="17"/>
        <v>0</v>
      </c>
      <c r="BI679" s="193">
        <f t="shared" si="18"/>
        <v>0</v>
      </c>
      <c r="BJ679" s="18" t="s">
        <v>78</v>
      </c>
      <c r="BK679" s="193">
        <f t="shared" si="19"/>
        <v>0</v>
      </c>
      <c r="BL679" s="18" t="s">
        <v>167</v>
      </c>
      <c r="BM679" s="18" t="s">
        <v>2018</v>
      </c>
    </row>
    <row r="680" spans="2:65" s="1" customFormat="1" ht="22.5" customHeight="1" x14ac:dyDescent="0.3">
      <c r="B680" s="35"/>
      <c r="C680" s="182" t="s">
        <v>943</v>
      </c>
      <c r="D680" s="182" t="s">
        <v>162</v>
      </c>
      <c r="E680" s="183" t="s">
        <v>2019</v>
      </c>
      <c r="F680" s="184" t="s">
        <v>2020</v>
      </c>
      <c r="G680" s="185" t="s">
        <v>165</v>
      </c>
      <c r="H680" s="186">
        <v>2</v>
      </c>
      <c r="I680" s="187"/>
      <c r="J680" s="188">
        <f t="shared" si="10"/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 t="shared" si="11"/>
        <v>0</v>
      </c>
      <c r="Q680" s="191">
        <v>0</v>
      </c>
      <c r="R680" s="191">
        <f t="shared" si="12"/>
        <v>0</v>
      </c>
      <c r="S680" s="191">
        <v>0.15</v>
      </c>
      <c r="T680" s="192">
        <f t="shared" si="13"/>
        <v>0.3</v>
      </c>
      <c r="AR680" s="18" t="s">
        <v>167</v>
      </c>
      <c r="AT680" s="18" t="s">
        <v>162</v>
      </c>
      <c r="AU680" s="18" t="s">
        <v>81</v>
      </c>
      <c r="AY680" s="18" t="s">
        <v>160</v>
      </c>
      <c r="BE680" s="193">
        <f t="shared" si="14"/>
        <v>0</v>
      </c>
      <c r="BF680" s="193">
        <f t="shared" si="15"/>
        <v>0</v>
      </c>
      <c r="BG680" s="193">
        <f t="shared" si="16"/>
        <v>0</v>
      </c>
      <c r="BH680" s="193">
        <f t="shared" si="17"/>
        <v>0</v>
      </c>
      <c r="BI680" s="193">
        <f t="shared" si="18"/>
        <v>0</v>
      </c>
      <c r="BJ680" s="18" t="s">
        <v>78</v>
      </c>
      <c r="BK680" s="193">
        <f t="shared" si="19"/>
        <v>0</v>
      </c>
      <c r="BL680" s="18" t="s">
        <v>167</v>
      </c>
      <c r="BM680" s="18" t="s">
        <v>2021</v>
      </c>
    </row>
    <row r="681" spans="2:65" s="1" customFormat="1" ht="22.5" customHeight="1" x14ac:dyDescent="0.3">
      <c r="B681" s="35"/>
      <c r="C681" s="182" t="s">
        <v>947</v>
      </c>
      <c r="D681" s="182" t="s">
        <v>162</v>
      </c>
      <c r="E681" s="183" t="s">
        <v>936</v>
      </c>
      <c r="F681" s="184" t="s">
        <v>937</v>
      </c>
      <c r="G681" s="185" t="s">
        <v>165</v>
      </c>
      <c r="H681" s="186">
        <v>17</v>
      </c>
      <c r="I681" s="187"/>
      <c r="J681" s="188">
        <f t="shared" si="10"/>
        <v>0</v>
      </c>
      <c r="K681" s="184" t="s">
        <v>166</v>
      </c>
      <c r="L681" s="55"/>
      <c r="M681" s="189" t="s">
        <v>19</v>
      </c>
      <c r="N681" s="190" t="s">
        <v>42</v>
      </c>
      <c r="O681" s="36"/>
      <c r="P681" s="191">
        <f t="shared" si="11"/>
        <v>0</v>
      </c>
      <c r="Q681" s="191">
        <v>9.3600000000000003E-3</v>
      </c>
      <c r="R681" s="191">
        <f t="shared" si="12"/>
        <v>0.15912000000000001</v>
      </c>
      <c r="S681" s="191">
        <v>0</v>
      </c>
      <c r="T681" s="192">
        <f t="shared" si="13"/>
        <v>0</v>
      </c>
      <c r="AR681" s="18" t="s">
        <v>167</v>
      </c>
      <c r="AT681" s="18" t="s">
        <v>162</v>
      </c>
      <c r="AU681" s="18" t="s">
        <v>81</v>
      </c>
      <c r="AY681" s="18" t="s">
        <v>160</v>
      </c>
      <c r="BE681" s="193">
        <f t="shared" si="14"/>
        <v>0</v>
      </c>
      <c r="BF681" s="193">
        <f t="shared" si="15"/>
        <v>0</v>
      </c>
      <c r="BG681" s="193">
        <f t="shared" si="16"/>
        <v>0</v>
      </c>
      <c r="BH681" s="193">
        <f t="shared" si="17"/>
        <v>0</v>
      </c>
      <c r="BI681" s="193">
        <f t="shared" si="18"/>
        <v>0</v>
      </c>
      <c r="BJ681" s="18" t="s">
        <v>78</v>
      </c>
      <c r="BK681" s="193">
        <f t="shared" si="19"/>
        <v>0</v>
      </c>
      <c r="BL681" s="18" t="s">
        <v>167</v>
      </c>
      <c r="BM681" s="18" t="s">
        <v>2022</v>
      </c>
    </row>
    <row r="682" spans="2:65" s="1" customFormat="1" ht="22.5" customHeight="1" x14ac:dyDescent="0.3">
      <c r="B682" s="35"/>
      <c r="C682" s="247" t="s">
        <v>951</v>
      </c>
      <c r="D682" s="247" t="s">
        <v>548</v>
      </c>
      <c r="E682" s="248" t="s">
        <v>940</v>
      </c>
      <c r="F682" s="249" t="s">
        <v>941</v>
      </c>
      <c r="G682" s="250" t="s">
        <v>165</v>
      </c>
      <c r="H682" s="251">
        <v>17</v>
      </c>
      <c r="I682" s="252"/>
      <c r="J682" s="253">
        <f t="shared" si="10"/>
        <v>0</v>
      </c>
      <c r="K682" s="249" t="s">
        <v>19</v>
      </c>
      <c r="L682" s="254"/>
      <c r="M682" s="255" t="s">
        <v>19</v>
      </c>
      <c r="N682" s="256" t="s">
        <v>42</v>
      </c>
      <c r="O682" s="36"/>
      <c r="P682" s="191">
        <f t="shared" si="11"/>
        <v>0</v>
      </c>
      <c r="Q682" s="191">
        <v>6.0000000000000001E-3</v>
      </c>
      <c r="R682" s="191">
        <f t="shared" si="12"/>
        <v>0.10200000000000001</v>
      </c>
      <c r="S682" s="191">
        <v>0</v>
      </c>
      <c r="T682" s="192">
        <f t="shared" si="13"/>
        <v>0</v>
      </c>
      <c r="AR682" s="18" t="s">
        <v>235</v>
      </c>
      <c r="AT682" s="18" t="s">
        <v>548</v>
      </c>
      <c r="AU682" s="18" t="s">
        <v>81</v>
      </c>
      <c r="AY682" s="18" t="s">
        <v>160</v>
      </c>
      <c r="BE682" s="193">
        <f t="shared" si="14"/>
        <v>0</v>
      </c>
      <c r="BF682" s="193">
        <f t="shared" si="15"/>
        <v>0</v>
      </c>
      <c r="BG682" s="193">
        <f t="shared" si="16"/>
        <v>0</v>
      </c>
      <c r="BH682" s="193">
        <f t="shared" si="17"/>
        <v>0</v>
      </c>
      <c r="BI682" s="193">
        <f t="shared" si="18"/>
        <v>0</v>
      </c>
      <c r="BJ682" s="18" t="s">
        <v>78</v>
      </c>
      <c r="BK682" s="193">
        <f t="shared" si="19"/>
        <v>0</v>
      </c>
      <c r="BL682" s="18" t="s">
        <v>167</v>
      </c>
      <c r="BM682" s="18" t="s">
        <v>2023</v>
      </c>
    </row>
    <row r="683" spans="2:65" s="1" customFormat="1" ht="22.5" customHeight="1" x14ac:dyDescent="0.3">
      <c r="B683" s="35"/>
      <c r="C683" s="247" t="s">
        <v>955</v>
      </c>
      <c r="D683" s="247" t="s">
        <v>548</v>
      </c>
      <c r="E683" s="248" t="s">
        <v>944</v>
      </c>
      <c r="F683" s="249" t="s">
        <v>945</v>
      </c>
      <c r="G683" s="250" t="s">
        <v>165</v>
      </c>
      <c r="H683" s="251">
        <v>17</v>
      </c>
      <c r="I683" s="252"/>
      <c r="J683" s="253">
        <f t="shared" si="10"/>
        <v>0</v>
      </c>
      <c r="K683" s="249" t="s">
        <v>19</v>
      </c>
      <c r="L683" s="254"/>
      <c r="M683" s="255" t="s">
        <v>19</v>
      </c>
      <c r="N683" s="256" t="s">
        <v>42</v>
      </c>
      <c r="O683" s="36"/>
      <c r="P683" s="191">
        <f t="shared" si="11"/>
        <v>0</v>
      </c>
      <c r="Q683" s="191">
        <v>0.11</v>
      </c>
      <c r="R683" s="191">
        <f t="shared" si="12"/>
        <v>1.87</v>
      </c>
      <c r="S683" s="191">
        <v>0</v>
      </c>
      <c r="T683" s="192">
        <f t="shared" si="13"/>
        <v>0</v>
      </c>
      <c r="AR683" s="18" t="s">
        <v>235</v>
      </c>
      <c r="AT683" s="18" t="s">
        <v>548</v>
      </c>
      <c r="AU683" s="18" t="s">
        <v>81</v>
      </c>
      <c r="AY683" s="18" t="s">
        <v>160</v>
      </c>
      <c r="BE683" s="193">
        <f t="shared" si="14"/>
        <v>0</v>
      </c>
      <c r="BF683" s="193">
        <f t="shared" si="15"/>
        <v>0</v>
      </c>
      <c r="BG683" s="193">
        <f t="shared" si="16"/>
        <v>0</v>
      </c>
      <c r="BH683" s="193">
        <f t="shared" si="17"/>
        <v>0</v>
      </c>
      <c r="BI683" s="193">
        <f t="shared" si="18"/>
        <v>0</v>
      </c>
      <c r="BJ683" s="18" t="s">
        <v>78</v>
      </c>
      <c r="BK683" s="193">
        <f t="shared" si="19"/>
        <v>0</v>
      </c>
      <c r="BL683" s="18" t="s">
        <v>167</v>
      </c>
      <c r="BM683" s="18" t="s">
        <v>2024</v>
      </c>
    </row>
    <row r="684" spans="2:65" s="1" customFormat="1" ht="22.5" customHeight="1" x14ac:dyDescent="0.3">
      <c r="B684" s="35"/>
      <c r="C684" s="247" t="s">
        <v>959</v>
      </c>
      <c r="D684" s="247" t="s">
        <v>548</v>
      </c>
      <c r="E684" s="248" t="s">
        <v>2025</v>
      </c>
      <c r="F684" s="249" t="s">
        <v>2026</v>
      </c>
      <c r="G684" s="250" t="s">
        <v>165</v>
      </c>
      <c r="H684" s="251">
        <v>2</v>
      </c>
      <c r="I684" s="252"/>
      <c r="J684" s="253">
        <f t="shared" si="10"/>
        <v>0</v>
      </c>
      <c r="K684" s="249" t="s">
        <v>19</v>
      </c>
      <c r="L684" s="254"/>
      <c r="M684" s="255" t="s">
        <v>19</v>
      </c>
      <c r="N684" s="256" t="s">
        <v>42</v>
      </c>
      <c r="O684" s="36"/>
      <c r="P684" s="191">
        <f t="shared" si="11"/>
        <v>0</v>
      </c>
      <c r="Q684" s="191">
        <v>0.13500000000000001</v>
      </c>
      <c r="R684" s="191">
        <f t="shared" si="12"/>
        <v>0.27</v>
      </c>
      <c r="S684" s="191">
        <v>0</v>
      </c>
      <c r="T684" s="192">
        <f t="shared" si="13"/>
        <v>0</v>
      </c>
      <c r="AR684" s="18" t="s">
        <v>235</v>
      </c>
      <c r="AT684" s="18" t="s">
        <v>548</v>
      </c>
      <c r="AU684" s="18" t="s">
        <v>81</v>
      </c>
      <c r="AY684" s="18" t="s">
        <v>160</v>
      </c>
      <c r="BE684" s="193">
        <f t="shared" si="14"/>
        <v>0</v>
      </c>
      <c r="BF684" s="193">
        <f t="shared" si="15"/>
        <v>0</v>
      </c>
      <c r="BG684" s="193">
        <f t="shared" si="16"/>
        <v>0</v>
      </c>
      <c r="BH684" s="193">
        <f t="shared" si="17"/>
        <v>0</v>
      </c>
      <c r="BI684" s="193">
        <f t="shared" si="18"/>
        <v>0</v>
      </c>
      <c r="BJ684" s="18" t="s">
        <v>78</v>
      </c>
      <c r="BK684" s="193">
        <f t="shared" si="19"/>
        <v>0</v>
      </c>
      <c r="BL684" s="18" t="s">
        <v>167</v>
      </c>
      <c r="BM684" s="18" t="s">
        <v>2027</v>
      </c>
    </row>
    <row r="685" spans="2:65" s="1" customFormat="1" ht="22.5" customHeight="1" x14ac:dyDescent="0.3">
      <c r="B685" s="35"/>
      <c r="C685" s="182" t="s">
        <v>964</v>
      </c>
      <c r="D685" s="182" t="s">
        <v>162</v>
      </c>
      <c r="E685" s="183" t="s">
        <v>948</v>
      </c>
      <c r="F685" s="184" t="s">
        <v>949</v>
      </c>
      <c r="G685" s="185" t="s">
        <v>165</v>
      </c>
      <c r="H685" s="186">
        <v>7</v>
      </c>
      <c r="I685" s="187"/>
      <c r="J685" s="188">
        <f t="shared" si="10"/>
        <v>0</v>
      </c>
      <c r="K685" s="184" t="s">
        <v>166</v>
      </c>
      <c r="L685" s="55"/>
      <c r="M685" s="189" t="s">
        <v>19</v>
      </c>
      <c r="N685" s="190" t="s">
        <v>42</v>
      </c>
      <c r="O685" s="36"/>
      <c r="P685" s="191">
        <f t="shared" si="11"/>
        <v>0</v>
      </c>
      <c r="Q685" s="191">
        <v>0</v>
      </c>
      <c r="R685" s="191">
        <f t="shared" si="12"/>
        <v>0</v>
      </c>
      <c r="S685" s="191">
        <v>0.15</v>
      </c>
      <c r="T685" s="192">
        <f t="shared" si="13"/>
        <v>1.05</v>
      </c>
      <c r="AR685" s="18" t="s">
        <v>167</v>
      </c>
      <c r="AT685" s="18" t="s">
        <v>162</v>
      </c>
      <c r="AU685" s="18" t="s">
        <v>81</v>
      </c>
      <c r="AY685" s="18" t="s">
        <v>160</v>
      </c>
      <c r="BE685" s="193">
        <f t="shared" si="14"/>
        <v>0</v>
      </c>
      <c r="BF685" s="193">
        <f t="shared" si="15"/>
        <v>0</v>
      </c>
      <c r="BG685" s="193">
        <f t="shared" si="16"/>
        <v>0</v>
      </c>
      <c r="BH685" s="193">
        <f t="shared" si="17"/>
        <v>0</v>
      </c>
      <c r="BI685" s="193">
        <f t="shared" si="18"/>
        <v>0</v>
      </c>
      <c r="BJ685" s="18" t="s">
        <v>78</v>
      </c>
      <c r="BK685" s="193">
        <f t="shared" si="19"/>
        <v>0</v>
      </c>
      <c r="BL685" s="18" t="s">
        <v>167</v>
      </c>
      <c r="BM685" s="18" t="s">
        <v>2028</v>
      </c>
    </row>
    <row r="686" spans="2:65" s="1" customFormat="1" ht="22.5" customHeight="1" x14ac:dyDescent="0.3">
      <c r="B686" s="35"/>
      <c r="C686" s="182" t="s">
        <v>969</v>
      </c>
      <c r="D686" s="182" t="s">
        <v>162</v>
      </c>
      <c r="E686" s="183" t="s">
        <v>952</v>
      </c>
      <c r="F686" s="184" t="s">
        <v>953</v>
      </c>
      <c r="G686" s="185" t="s">
        <v>165</v>
      </c>
      <c r="H686" s="186">
        <v>1</v>
      </c>
      <c r="I686" s="187"/>
      <c r="J686" s="188">
        <f t="shared" si="10"/>
        <v>0</v>
      </c>
      <c r="K686" s="184" t="s">
        <v>166</v>
      </c>
      <c r="L686" s="55"/>
      <c r="M686" s="189" t="s">
        <v>19</v>
      </c>
      <c r="N686" s="190" t="s">
        <v>42</v>
      </c>
      <c r="O686" s="36"/>
      <c r="P686" s="191">
        <f t="shared" si="11"/>
        <v>0</v>
      </c>
      <c r="Q686" s="191">
        <v>0.42368</v>
      </c>
      <c r="R686" s="191">
        <f t="shared" si="12"/>
        <v>0.42368</v>
      </c>
      <c r="S686" s="191">
        <v>0</v>
      </c>
      <c r="T686" s="192">
        <f t="shared" si="13"/>
        <v>0</v>
      </c>
      <c r="AR686" s="18" t="s">
        <v>167</v>
      </c>
      <c r="AT686" s="18" t="s">
        <v>162</v>
      </c>
      <c r="AU686" s="18" t="s">
        <v>81</v>
      </c>
      <c r="AY686" s="18" t="s">
        <v>160</v>
      </c>
      <c r="BE686" s="193">
        <f t="shared" si="14"/>
        <v>0</v>
      </c>
      <c r="BF686" s="193">
        <f t="shared" si="15"/>
        <v>0</v>
      </c>
      <c r="BG686" s="193">
        <f t="shared" si="16"/>
        <v>0</v>
      </c>
      <c r="BH686" s="193">
        <f t="shared" si="17"/>
        <v>0</v>
      </c>
      <c r="BI686" s="193">
        <f t="shared" si="18"/>
        <v>0</v>
      </c>
      <c r="BJ686" s="18" t="s">
        <v>78</v>
      </c>
      <c r="BK686" s="193">
        <f t="shared" si="19"/>
        <v>0</v>
      </c>
      <c r="BL686" s="18" t="s">
        <v>167</v>
      </c>
      <c r="BM686" s="18" t="s">
        <v>2029</v>
      </c>
    </row>
    <row r="687" spans="2:65" s="1" customFormat="1" ht="22.5" customHeight="1" x14ac:dyDescent="0.3">
      <c r="B687" s="35"/>
      <c r="C687" s="182" t="s">
        <v>973</v>
      </c>
      <c r="D687" s="182" t="s">
        <v>162</v>
      </c>
      <c r="E687" s="183" t="s">
        <v>956</v>
      </c>
      <c r="F687" s="184" t="s">
        <v>957</v>
      </c>
      <c r="G687" s="185" t="s">
        <v>165</v>
      </c>
      <c r="H687" s="186">
        <v>19</v>
      </c>
      <c r="I687" s="187"/>
      <c r="J687" s="188">
        <f t="shared" si="10"/>
        <v>0</v>
      </c>
      <c r="K687" s="184" t="s">
        <v>166</v>
      </c>
      <c r="L687" s="55"/>
      <c r="M687" s="189" t="s">
        <v>19</v>
      </c>
      <c r="N687" s="190" t="s">
        <v>42</v>
      </c>
      <c r="O687" s="36"/>
      <c r="P687" s="191">
        <f t="shared" si="11"/>
        <v>0</v>
      </c>
      <c r="Q687" s="191">
        <v>0.42080000000000001</v>
      </c>
      <c r="R687" s="191">
        <f t="shared" si="12"/>
        <v>7.9952000000000005</v>
      </c>
      <c r="S687" s="191">
        <v>0</v>
      </c>
      <c r="T687" s="192">
        <f t="shared" si="13"/>
        <v>0</v>
      </c>
      <c r="AR687" s="18" t="s">
        <v>167</v>
      </c>
      <c r="AT687" s="18" t="s">
        <v>162</v>
      </c>
      <c r="AU687" s="18" t="s">
        <v>81</v>
      </c>
      <c r="AY687" s="18" t="s">
        <v>160</v>
      </c>
      <c r="BE687" s="193">
        <f t="shared" si="14"/>
        <v>0</v>
      </c>
      <c r="BF687" s="193">
        <f t="shared" si="15"/>
        <v>0</v>
      </c>
      <c r="BG687" s="193">
        <f t="shared" si="16"/>
        <v>0</v>
      </c>
      <c r="BH687" s="193">
        <f t="shared" si="17"/>
        <v>0</v>
      </c>
      <c r="BI687" s="193">
        <f t="shared" si="18"/>
        <v>0</v>
      </c>
      <c r="BJ687" s="18" t="s">
        <v>78</v>
      </c>
      <c r="BK687" s="193">
        <f t="shared" si="19"/>
        <v>0</v>
      </c>
      <c r="BL687" s="18" t="s">
        <v>167</v>
      </c>
      <c r="BM687" s="18" t="s">
        <v>2030</v>
      </c>
    </row>
    <row r="688" spans="2:65" s="1" customFormat="1" ht="31.5" customHeight="1" x14ac:dyDescent="0.3">
      <c r="B688" s="35"/>
      <c r="C688" s="182" t="s">
        <v>980</v>
      </c>
      <c r="D688" s="182" t="s">
        <v>162</v>
      </c>
      <c r="E688" s="183" t="s">
        <v>960</v>
      </c>
      <c r="F688" s="184" t="s">
        <v>961</v>
      </c>
      <c r="G688" s="185" t="s">
        <v>165</v>
      </c>
      <c r="H688" s="186">
        <v>10</v>
      </c>
      <c r="I688" s="187"/>
      <c r="J688" s="188">
        <f t="shared" si="10"/>
        <v>0</v>
      </c>
      <c r="K688" s="184" t="s">
        <v>166</v>
      </c>
      <c r="L688" s="55"/>
      <c r="M688" s="189" t="s">
        <v>19</v>
      </c>
      <c r="N688" s="190" t="s">
        <v>42</v>
      </c>
      <c r="O688" s="36"/>
      <c r="P688" s="191">
        <f t="shared" si="11"/>
        <v>0</v>
      </c>
      <c r="Q688" s="191">
        <v>0.31108000000000002</v>
      </c>
      <c r="R688" s="191">
        <f t="shared" si="12"/>
        <v>3.1108000000000002</v>
      </c>
      <c r="S688" s="191">
        <v>0</v>
      </c>
      <c r="T688" s="192">
        <f t="shared" si="13"/>
        <v>0</v>
      </c>
      <c r="AR688" s="18" t="s">
        <v>167</v>
      </c>
      <c r="AT688" s="18" t="s">
        <v>162</v>
      </c>
      <c r="AU688" s="18" t="s">
        <v>81</v>
      </c>
      <c r="AY688" s="18" t="s">
        <v>160</v>
      </c>
      <c r="BE688" s="193">
        <f t="shared" si="14"/>
        <v>0</v>
      </c>
      <c r="BF688" s="193">
        <f t="shared" si="15"/>
        <v>0</v>
      </c>
      <c r="BG688" s="193">
        <f t="shared" si="16"/>
        <v>0</v>
      </c>
      <c r="BH688" s="193">
        <f t="shared" si="17"/>
        <v>0</v>
      </c>
      <c r="BI688" s="193">
        <f t="shared" si="18"/>
        <v>0</v>
      </c>
      <c r="BJ688" s="18" t="s">
        <v>78</v>
      </c>
      <c r="BK688" s="193">
        <f t="shared" si="19"/>
        <v>0</v>
      </c>
      <c r="BL688" s="18" t="s">
        <v>167</v>
      </c>
      <c r="BM688" s="18" t="s">
        <v>2031</v>
      </c>
    </row>
    <row r="689" spans="2:65" s="10" customFormat="1" ht="29.85" customHeight="1" x14ac:dyDescent="0.3">
      <c r="B689" s="165"/>
      <c r="C689" s="166"/>
      <c r="D689" s="179" t="s">
        <v>70</v>
      </c>
      <c r="E689" s="180" t="s">
        <v>241</v>
      </c>
      <c r="F689" s="180" t="s">
        <v>963</v>
      </c>
      <c r="G689" s="166"/>
      <c r="H689" s="166"/>
      <c r="I689" s="169"/>
      <c r="J689" s="181">
        <f>BK689</f>
        <v>0</v>
      </c>
      <c r="K689" s="166"/>
      <c r="L689" s="171"/>
      <c r="M689" s="172"/>
      <c r="N689" s="173"/>
      <c r="O689" s="173"/>
      <c r="P689" s="174">
        <f>SUM(P690:P859)</f>
        <v>0</v>
      </c>
      <c r="Q689" s="173"/>
      <c r="R689" s="174">
        <f>SUM(R690:R859)</f>
        <v>327.59650743505</v>
      </c>
      <c r="S689" s="173"/>
      <c r="T689" s="175">
        <f>SUM(T690:T859)</f>
        <v>38.513950000000001</v>
      </c>
      <c r="AR689" s="176" t="s">
        <v>78</v>
      </c>
      <c r="AT689" s="177" t="s">
        <v>70</v>
      </c>
      <c r="AU689" s="177" t="s">
        <v>78</v>
      </c>
      <c r="AY689" s="176" t="s">
        <v>160</v>
      </c>
      <c r="BK689" s="178">
        <f>SUM(BK690:BK859)</f>
        <v>0</v>
      </c>
    </row>
    <row r="690" spans="2:65" s="1" customFormat="1" ht="22.5" customHeight="1" x14ac:dyDescent="0.3">
      <c r="B690" s="35"/>
      <c r="C690" s="182" t="s">
        <v>984</v>
      </c>
      <c r="D690" s="182" t="s">
        <v>162</v>
      </c>
      <c r="E690" s="183" t="s">
        <v>965</v>
      </c>
      <c r="F690" s="184" t="s">
        <v>966</v>
      </c>
      <c r="G690" s="185" t="s">
        <v>189</v>
      </c>
      <c r="H690" s="186">
        <v>19.5</v>
      </c>
      <c r="I690" s="187"/>
      <c r="J690" s="188">
        <f>ROUND(I690*H690,2)</f>
        <v>0</v>
      </c>
      <c r="K690" s="184" t="s">
        <v>166</v>
      </c>
      <c r="L690" s="55"/>
      <c r="M690" s="189" t="s">
        <v>19</v>
      </c>
      <c r="N690" s="190" t="s">
        <v>42</v>
      </c>
      <c r="O690" s="36"/>
      <c r="P690" s="191">
        <f>O690*H690</f>
        <v>0</v>
      </c>
      <c r="Q690" s="191">
        <v>4.0078500000000003E-2</v>
      </c>
      <c r="R690" s="191">
        <f>Q690*H690</f>
        <v>0.78153075000000005</v>
      </c>
      <c r="S690" s="191">
        <v>0</v>
      </c>
      <c r="T690" s="192">
        <f>S690*H690</f>
        <v>0</v>
      </c>
      <c r="AR690" s="18" t="s">
        <v>167</v>
      </c>
      <c r="AT690" s="18" t="s">
        <v>162</v>
      </c>
      <c r="AU690" s="18" t="s">
        <v>81</v>
      </c>
      <c r="AY690" s="18" t="s">
        <v>160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167</v>
      </c>
      <c r="BM690" s="18" t="s">
        <v>2032</v>
      </c>
    </row>
    <row r="691" spans="2:65" s="12" customFormat="1" x14ac:dyDescent="0.3">
      <c r="B691" s="206"/>
      <c r="C691" s="207"/>
      <c r="D691" s="196" t="s">
        <v>169</v>
      </c>
      <c r="E691" s="208" t="s">
        <v>19</v>
      </c>
      <c r="F691" s="209" t="s">
        <v>2033</v>
      </c>
      <c r="G691" s="207"/>
      <c r="H691" s="210">
        <v>19.5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65" s="13" customFormat="1" x14ac:dyDescent="0.3">
      <c r="B692" s="217"/>
      <c r="C692" s="218"/>
      <c r="D692" s="219" t="s">
        <v>169</v>
      </c>
      <c r="E692" s="220" t="s">
        <v>19</v>
      </c>
      <c r="F692" s="221" t="s">
        <v>182</v>
      </c>
      <c r="G692" s="218"/>
      <c r="H692" s="222">
        <v>19.5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169</v>
      </c>
      <c r="AU692" s="228" t="s">
        <v>81</v>
      </c>
      <c r="AV692" s="13" t="s">
        <v>167</v>
      </c>
      <c r="AW692" s="13" t="s">
        <v>35</v>
      </c>
      <c r="AX692" s="13" t="s">
        <v>78</v>
      </c>
      <c r="AY692" s="228" t="s">
        <v>160</v>
      </c>
    </row>
    <row r="693" spans="2:65" s="1" customFormat="1" ht="31.5" customHeight="1" x14ac:dyDescent="0.3">
      <c r="B693" s="35"/>
      <c r="C693" s="247" t="s">
        <v>988</v>
      </c>
      <c r="D693" s="247" t="s">
        <v>548</v>
      </c>
      <c r="E693" s="248" t="s">
        <v>970</v>
      </c>
      <c r="F693" s="249" t="s">
        <v>971</v>
      </c>
      <c r="G693" s="250" t="s">
        <v>189</v>
      </c>
      <c r="H693" s="251">
        <v>19.5</v>
      </c>
      <c r="I693" s="252"/>
      <c r="J693" s="253">
        <f>ROUND(I693*H693,2)</f>
        <v>0</v>
      </c>
      <c r="K693" s="249" t="s">
        <v>19</v>
      </c>
      <c r="L693" s="254"/>
      <c r="M693" s="255" t="s">
        <v>19</v>
      </c>
      <c r="N693" s="256" t="s">
        <v>42</v>
      </c>
      <c r="O693" s="36"/>
      <c r="P693" s="191">
        <f>O693*H693</f>
        <v>0</v>
      </c>
      <c r="Q693" s="191">
        <v>1.0619999999999999E-2</v>
      </c>
      <c r="R693" s="191">
        <f>Q693*H693</f>
        <v>0.20709</v>
      </c>
      <c r="S693" s="191">
        <v>0</v>
      </c>
      <c r="T693" s="192">
        <f>S693*H693</f>
        <v>0</v>
      </c>
      <c r="AR693" s="18" t="s">
        <v>235</v>
      </c>
      <c r="AT693" s="18" t="s">
        <v>548</v>
      </c>
      <c r="AU693" s="18" t="s">
        <v>81</v>
      </c>
      <c r="AY693" s="18" t="s">
        <v>160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167</v>
      </c>
      <c r="BM693" s="18" t="s">
        <v>2034</v>
      </c>
    </row>
    <row r="694" spans="2:65" s="1" customFormat="1" ht="31.5" customHeight="1" x14ac:dyDescent="0.3">
      <c r="B694" s="35"/>
      <c r="C694" s="182" t="s">
        <v>992</v>
      </c>
      <c r="D694" s="182" t="s">
        <v>162</v>
      </c>
      <c r="E694" s="183" t="s">
        <v>2035</v>
      </c>
      <c r="F694" s="184" t="s">
        <v>2036</v>
      </c>
      <c r="G694" s="185" t="s">
        <v>189</v>
      </c>
      <c r="H694" s="186">
        <v>133</v>
      </c>
      <c r="I694" s="187"/>
      <c r="J694" s="188">
        <f>ROUND(I694*H694,2)</f>
        <v>0</v>
      </c>
      <c r="K694" s="184" t="s">
        <v>166</v>
      </c>
      <c r="L694" s="55"/>
      <c r="M694" s="189" t="s">
        <v>19</v>
      </c>
      <c r="N694" s="190" t="s">
        <v>42</v>
      </c>
      <c r="O694" s="36"/>
      <c r="P694" s="191">
        <f>O694*H694</f>
        <v>0</v>
      </c>
      <c r="Q694" s="191">
        <v>2.3099999999999999E-2</v>
      </c>
      <c r="R694" s="191">
        <f>Q694*H694</f>
        <v>3.0722999999999998</v>
      </c>
      <c r="S694" s="191">
        <v>0</v>
      </c>
      <c r="T694" s="192">
        <f>S694*H694</f>
        <v>0</v>
      </c>
      <c r="AR694" s="18" t="s">
        <v>167</v>
      </c>
      <c r="AT694" s="18" t="s">
        <v>162</v>
      </c>
      <c r="AU694" s="18" t="s">
        <v>81</v>
      </c>
      <c r="AY694" s="18" t="s">
        <v>160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78</v>
      </c>
      <c r="BK694" s="193">
        <f>ROUND(I694*H694,2)</f>
        <v>0</v>
      </c>
      <c r="BL694" s="18" t="s">
        <v>167</v>
      </c>
      <c r="BM694" s="18" t="s">
        <v>2037</v>
      </c>
    </row>
    <row r="695" spans="2:65" s="12" customFormat="1" x14ac:dyDescent="0.3">
      <c r="B695" s="206"/>
      <c r="C695" s="207"/>
      <c r="D695" s="196" t="s">
        <v>169</v>
      </c>
      <c r="E695" s="208" t="s">
        <v>19</v>
      </c>
      <c r="F695" s="209" t="s">
        <v>2038</v>
      </c>
      <c r="G695" s="207"/>
      <c r="H695" s="210">
        <v>165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2" customFormat="1" x14ac:dyDescent="0.3">
      <c r="B696" s="206"/>
      <c r="C696" s="207"/>
      <c r="D696" s="196" t="s">
        <v>169</v>
      </c>
      <c r="E696" s="208" t="s">
        <v>19</v>
      </c>
      <c r="F696" s="209" t="s">
        <v>2039</v>
      </c>
      <c r="G696" s="207"/>
      <c r="H696" s="210">
        <v>-32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65" s="13" customFormat="1" x14ac:dyDescent="0.3">
      <c r="B697" s="217"/>
      <c r="C697" s="218"/>
      <c r="D697" s="219" t="s">
        <v>169</v>
      </c>
      <c r="E697" s="220" t="s">
        <v>19</v>
      </c>
      <c r="F697" s="221" t="s">
        <v>182</v>
      </c>
      <c r="G697" s="218"/>
      <c r="H697" s="222">
        <v>133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169</v>
      </c>
      <c r="AU697" s="228" t="s">
        <v>81</v>
      </c>
      <c r="AV697" s="13" t="s">
        <v>167</v>
      </c>
      <c r="AW697" s="13" t="s">
        <v>35</v>
      </c>
      <c r="AX697" s="13" t="s">
        <v>78</v>
      </c>
      <c r="AY697" s="228" t="s">
        <v>160</v>
      </c>
    </row>
    <row r="698" spans="2:65" s="1" customFormat="1" ht="31.5" customHeight="1" x14ac:dyDescent="0.3">
      <c r="B698" s="35"/>
      <c r="C698" s="182" t="s">
        <v>996</v>
      </c>
      <c r="D698" s="182" t="s">
        <v>162</v>
      </c>
      <c r="E698" s="183" t="s">
        <v>2040</v>
      </c>
      <c r="F698" s="184" t="s">
        <v>2041</v>
      </c>
      <c r="G698" s="185" t="s">
        <v>189</v>
      </c>
      <c r="H698" s="186">
        <v>32</v>
      </c>
      <c r="I698" s="187"/>
      <c r="J698" s="188">
        <f>ROUND(I698*H698,2)</f>
        <v>0</v>
      </c>
      <c r="K698" s="184" t="s">
        <v>166</v>
      </c>
      <c r="L698" s="55"/>
      <c r="M698" s="189" t="s">
        <v>19</v>
      </c>
      <c r="N698" s="190" t="s">
        <v>42</v>
      </c>
      <c r="O698" s="36"/>
      <c r="P698" s="191">
        <f>O698*H698</f>
        <v>0</v>
      </c>
      <c r="Q698" s="191">
        <v>2.7799999999999998E-2</v>
      </c>
      <c r="R698" s="191">
        <f>Q698*H698</f>
        <v>0.88959999999999995</v>
      </c>
      <c r="S698" s="191">
        <v>0</v>
      </c>
      <c r="T698" s="192">
        <f>S698*H698</f>
        <v>0</v>
      </c>
      <c r="AR698" s="18" t="s">
        <v>167</v>
      </c>
      <c r="AT698" s="18" t="s">
        <v>162</v>
      </c>
      <c r="AU698" s="18" t="s">
        <v>81</v>
      </c>
      <c r="AY698" s="18" t="s">
        <v>160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78</v>
      </c>
      <c r="BK698" s="193">
        <f>ROUND(I698*H698,2)</f>
        <v>0</v>
      </c>
      <c r="BL698" s="18" t="s">
        <v>167</v>
      </c>
      <c r="BM698" s="18" t="s">
        <v>2042</v>
      </c>
    </row>
    <row r="699" spans="2:65" s="12" customFormat="1" x14ac:dyDescent="0.3">
      <c r="B699" s="206"/>
      <c r="C699" s="207"/>
      <c r="D699" s="196" t="s">
        <v>169</v>
      </c>
      <c r="E699" s="208" t="s">
        <v>19</v>
      </c>
      <c r="F699" s="209" t="s">
        <v>2043</v>
      </c>
      <c r="G699" s="207"/>
      <c r="H699" s="210">
        <v>32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3" customFormat="1" x14ac:dyDescent="0.3">
      <c r="B700" s="217"/>
      <c r="C700" s="218"/>
      <c r="D700" s="219" t="s">
        <v>169</v>
      </c>
      <c r="E700" s="220" t="s">
        <v>19</v>
      </c>
      <c r="F700" s="221" t="s">
        <v>182</v>
      </c>
      <c r="G700" s="218"/>
      <c r="H700" s="222">
        <v>32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169</v>
      </c>
      <c r="AU700" s="228" t="s">
        <v>81</v>
      </c>
      <c r="AV700" s="13" t="s">
        <v>167</v>
      </c>
      <c r="AW700" s="13" t="s">
        <v>35</v>
      </c>
      <c r="AX700" s="13" t="s">
        <v>78</v>
      </c>
      <c r="AY700" s="228" t="s">
        <v>160</v>
      </c>
    </row>
    <row r="701" spans="2:65" s="1" customFormat="1" ht="22.5" customHeight="1" x14ac:dyDescent="0.3">
      <c r="B701" s="35"/>
      <c r="C701" s="182" t="s">
        <v>1000</v>
      </c>
      <c r="D701" s="182" t="s">
        <v>162</v>
      </c>
      <c r="E701" s="183" t="s">
        <v>974</v>
      </c>
      <c r="F701" s="184" t="s">
        <v>975</v>
      </c>
      <c r="G701" s="185" t="s">
        <v>165</v>
      </c>
      <c r="H701" s="186">
        <v>29</v>
      </c>
      <c r="I701" s="187"/>
      <c r="J701" s="188">
        <f>ROUND(I701*H701,2)</f>
        <v>0</v>
      </c>
      <c r="K701" s="184" t="s">
        <v>166</v>
      </c>
      <c r="L701" s="55"/>
      <c r="M701" s="189" t="s">
        <v>19</v>
      </c>
      <c r="N701" s="190" t="s">
        <v>42</v>
      </c>
      <c r="O701" s="36"/>
      <c r="P701" s="191">
        <f>O701*H701</f>
        <v>0</v>
      </c>
      <c r="Q701" s="191">
        <v>6.9999999999999999E-4</v>
      </c>
      <c r="R701" s="191">
        <f>Q701*H701</f>
        <v>2.0299999999999999E-2</v>
      </c>
      <c r="S701" s="191">
        <v>0</v>
      </c>
      <c r="T701" s="192">
        <f>S701*H701</f>
        <v>0</v>
      </c>
      <c r="AR701" s="18" t="s">
        <v>167</v>
      </c>
      <c r="AT701" s="18" t="s">
        <v>162</v>
      </c>
      <c r="AU701" s="18" t="s">
        <v>81</v>
      </c>
      <c r="AY701" s="18" t="s">
        <v>160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78</v>
      </c>
      <c r="BK701" s="193">
        <f>ROUND(I701*H701,2)</f>
        <v>0</v>
      </c>
      <c r="BL701" s="18" t="s">
        <v>167</v>
      </c>
      <c r="BM701" s="18" t="s">
        <v>2044</v>
      </c>
    </row>
    <row r="702" spans="2:65" s="11" customFormat="1" x14ac:dyDescent="0.3">
      <c r="B702" s="194"/>
      <c r="C702" s="195"/>
      <c r="D702" s="196" t="s">
        <v>169</v>
      </c>
      <c r="E702" s="197" t="s">
        <v>19</v>
      </c>
      <c r="F702" s="198" t="s">
        <v>977</v>
      </c>
      <c r="G702" s="195"/>
      <c r="H702" s="199" t="s">
        <v>19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169</v>
      </c>
      <c r="AU702" s="205" t="s">
        <v>81</v>
      </c>
      <c r="AV702" s="11" t="s">
        <v>78</v>
      </c>
      <c r="AW702" s="11" t="s">
        <v>35</v>
      </c>
      <c r="AX702" s="11" t="s">
        <v>71</v>
      </c>
      <c r="AY702" s="205" t="s">
        <v>160</v>
      </c>
    </row>
    <row r="703" spans="2:65" s="12" customFormat="1" x14ac:dyDescent="0.3">
      <c r="B703" s="206"/>
      <c r="C703" s="207"/>
      <c r="D703" s="196" t="s">
        <v>169</v>
      </c>
      <c r="E703" s="208" t="s">
        <v>19</v>
      </c>
      <c r="F703" s="209" t="s">
        <v>429</v>
      </c>
      <c r="G703" s="207"/>
      <c r="H703" s="210">
        <v>17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1" customFormat="1" x14ac:dyDescent="0.3">
      <c r="B704" s="194"/>
      <c r="C704" s="195"/>
      <c r="D704" s="196" t="s">
        <v>169</v>
      </c>
      <c r="E704" s="197" t="s">
        <v>19</v>
      </c>
      <c r="F704" s="198" t="s">
        <v>978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169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160</v>
      </c>
    </row>
    <row r="705" spans="2:65" s="12" customFormat="1" x14ac:dyDescent="0.3">
      <c r="B705" s="206"/>
      <c r="C705" s="207"/>
      <c r="D705" s="196" t="s">
        <v>169</v>
      </c>
      <c r="E705" s="208" t="s">
        <v>19</v>
      </c>
      <c r="F705" s="209" t="s">
        <v>262</v>
      </c>
      <c r="G705" s="207"/>
      <c r="H705" s="210">
        <v>12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65" s="13" customFormat="1" x14ac:dyDescent="0.3">
      <c r="B706" s="217"/>
      <c r="C706" s="218"/>
      <c r="D706" s="219" t="s">
        <v>169</v>
      </c>
      <c r="E706" s="220" t="s">
        <v>19</v>
      </c>
      <c r="F706" s="221" t="s">
        <v>182</v>
      </c>
      <c r="G706" s="218"/>
      <c r="H706" s="222">
        <v>29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169</v>
      </c>
      <c r="AU706" s="228" t="s">
        <v>81</v>
      </c>
      <c r="AV706" s="13" t="s">
        <v>167</v>
      </c>
      <c r="AW706" s="13" t="s">
        <v>35</v>
      </c>
      <c r="AX706" s="13" t="s">
        <v>78</v>
      </c>
      <c r="AY706" s="228" t="s">
        <v>160</v>
      </c>
    </row>
    <row r="707" spans="2:65" s="1" customFormat="1" ht="22.5" customHeight="1" x14ac:dyDescent="0.3">
      <c r="B707" s="35"/>
      <c r="C707" s="247" t="s">
        <v>1004</v>
      </c>
      <c r="D707" s="247" t="s">
        <v>548</v>
      </c>
      <c r="E707" s="248" t="s">
        <v>2045</v>
      </c>
      <c r="F707" s="249" t="s">
        <v>2046</v>
      </c>
      <c r="G707" s="250" t="s">
        <v>165</v>
      </c>
      <c r="H707" s="251">
        <v>2</v>
      </c>
      <c r="I707" s="252"/>
      <c r="J707" s="253">
        <f t="shared" ref="J707:J715" si="20">ROUND(I707*H707,2)</f>
        <v>0</v>
      </c>
      <c r="K707" s="249" t="s">
        <v>19</v>
      </c>
      <c r="L707" s="254"/>
      <c r="M707" s="255" t="s">
        <v>19</v>
      </c>
      <c r="N707" s="256" t="s">
        <v>42</v>
      </c>
      <c r="O707" s="36"/>
      <c r="P707" s="191">
        <f t="shared" ref="P707:P715" si="21">O707*H707</f>
        <v>0</v>
      </c>
      <c r="Q707" s="191">
        <v>3.0000000000000001E-3</v>
      </c>
      <c r="R707" s="191">
        <f t="shared" ref="R707:R715" si="22">Q707*H707</f>
        <v>6.0000000000000001E-3</v>
      </c>
      <c r="S707" s="191">
        <v>0</v>
      </c>
      <c r="T707" s="192">
        <f t="shared" ref="T707:T715" si="23">S707*H707</f>
        <v>0</v>
      </c>
      <c r="AR707" s="18" t="s">
        <v>235</v>
      </c>
      <c r="AT707" s="18" t="s">
        <v>548</v>
      </c>
      <c r="AU707" s="18" t="s">
        <v>81</v>
      </c>
      <c r="AY707" s="18" t="s">
        <v>160</v>
      </c>
      <c r="BE707" s="193">
        <f t="shared" ref="BE707:BE715" si="24">IF(N707="základní",J707,0)</f>
        <v>0</v>
      </c>
      <c r="BF707" s="193">
        <f t="shared" ref="BF707:BF715" si="25">IF(N707="snížená",J707,0)</f>
        <v>0</v>
      </c>
      <c r="BG707" s="193">
        <f t="shared" ref="BG707:BG715" si="26">IF(N707="zákl. přenesená",J707,0)</f>
        <v>0</v>
      </c>
      <c r="BH707" s="193">
        <f t="shared" ref="BH707:BH715" si="27">IF(N707="sníž. přenesená",J707,0)</f>
        <v>0</v>
      </c>
      <c r="BI707" s="193">
        <f t="shared" ref="BI707:BI715" si="28">IF(N707="nulová",J707,0)</f>
        <v>0</v>
      </c>
      <c r="BJ707" s="18" t="s">
        <v>78</v>
      </c>
      <c r="BK707" s="193">
        <f t="shared" ref="BK707:BK715" si="29">ROUND(I707*H707,2)</f>
        <v>0</v>
      </c>
      <c r="BL707" s="18" t="s">
        <v>167</v>
      </c>
      <c r="BM707" s="18" t="s">
        <v>2047</v>
      </c>
    </row>
    <row r="708" spans="2:65" s="1" customFormat="1" ht="22.5" customHeight="1" x14ac:dyDescent="0.3">
      <c r="B708" s="35"/>
      <c r="C708" s="247" t="s">
        <v>1008</v>
      </c>
      <c r="D708" s="247" t="s">
        <v>548</v>
      </c>
      <c r="E708" s="248" t="s">
        <v>985</v>
      </c>
      <c r="F708" s="249" t="s">
        <v>986</v>
      </c>
      <c r="G708" s="250" t="s">
        <v>165</v>
      </c>
      <c r="H708" s="251">
        <v>2</v>
      </c>
      <c r="I708" s="252"/>
      <c r="J708" s="253">
        <f t="shared" si="20"/>
        <v>0</v>
      </c>
      <c r="K708" s="249" t="s">
        <v>19</v>
      </c>
      <c r="L708" s="254"/>
      <c r="M708" s="255" t="s">
        <v>19</v>
      </c>
      <c r="N708" s="256" t="s">
        <v>42</v>
      </c>
      <c r="O708" s="36"/>
      <c r="P708" s="191">
        <f t="shared" si="21"/>
        <v>0</v>
      </c>
      <c r="Q708" s="191">
        <v>4.0000000000000001E-3</v>
      </c>
      <c r="R708" s="191">
        <f t="shared" si="22"/>
        <v>8.0000000000000002E-3</v>
      </c>
      <c r="S708" s="191">
        <v>0</v>
      </c>
      <c r="T708" s="192">
        <f t="shared" si="23"/>
        <v>0</v>
      </c>
      <c r="AR708" s="18" t="s">
        <v>235</v>
      </c>
      <c r="AT708" s="18" t="s">
        <v>548</v>
      </c>
      <c r="AU708" s="18" t="s">
        <v>81</v>
      </c>
      <c r="AY708" s="18" t="s">
        <v>160</v>
      </c>
      <c r="BE708" s="193">
        <f t="shared" si="24"/>
        <v>0</v>
      </c>
      <c r="BF708" s="193">
        <f t="shared" si="25"/>
        <v>0</v>
      </c>
      <c r="BG708" s="193">
        <f t="shared" si="26"/>
        <v>0</v>
      </c>
      <c r="BH708" s="193">
        <f t="shared" si="27"/>
        <v>0</v>
      </c>
      <c r="BI708" s="193">
        <f t="shared" si="28"/>
        <v>0</v>
      </c>
      <c r="BJ708" s="18" t="s">
        <v>78</v>
      </c>
      <c r="BK708" s="193">
        <f t="shared" si="29"/>
        <v>0</v>
      </c>
      <c r="BL708" s="18" t="s">
        <v>167</v>
      </c>
      <c r="BM708" s="18" t="s">
        <v>2048</v>
      </c>
    </row>
    <row r="709" spans="2:65" s="1" customFormat="1" ht="22.5" customHeight="1" x14ac:dyDescent="0.3">
      <c r="B709" s="35"/>
      <c r="C709" s="247" t="s">
        <v>1012</v>
      </c>
      <c r="D709" s="247" t="s">
        <v>548</v>
      </c>
      <c r="E709" s="248" t="s">
        <v>2049</v>
      </c>
      <c r="F709" s="249" t="s">
        <v>2050</v>
      </c>
      <c r="G709" s="250" t="s">
        <v>165</v>
      </c>
      <c r="H709" s="251">
        <v>7</v>
      </c>
      <c r="I709" s="252"/>
      <c r="J709" s="253">
        <f t="shared" si="20"/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 t="shared" si="21"/>
        <v>0</v>
      </c>
      <c r="Q709" s="191">
        <v>6.0000000000000001E-3</v>
      </c>
      <c r="R709" s="191">
        <f t="shared" si="22"/>
        <v>4.2000000000000003E-2</v>
      </c>
      <c r="S709" s="191">
        <v>0</v>
      </c>
      <c r="T709" s="192">
        <f t="shared" si="23"/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 t="shared" si="24"/>
        <v>0</v>
      </c>
      <c r="BF709" s="193">
        <f t="shared" si="25"/>
        <v>0</v>
      </c>
      <c r="BG709" s="193">
        <f t="shared" si="26"/>
        <v>0</v>
      </c>
      <c r="BH709" s="193">
        <f t="shared" si="27"/>
        <v>0</v>
      </c>
      <c r="BI709" s="193">
        <f t="shared" si="28"/>
        <v>0</v>
      </c>
      <c r="BJ709" s="18" t="s">
        <v>78</v>
      </c>
      <c r="BK709" s="193">
        <f t="shared" si="29"/>
        <v>0</v>
      </c>
      <c r="BL709" s="18" t="s">
        <v>167</v>
      </c>
      <c r="BM709" s="18" t="s">
        <v>2051</v>
      </c>
    </row>
    <row r="710" spans="2:65" s="1" customFormat="1" ht="22.5" customHeight="1" x14ac:dyDescent="0.3">
      <c r="B710" s="35"/>
      <c r="C710" s="247" t="s">
        <v>1016</v>
      </c>
      <c r="D710" s="247" t="s">
        <v>548</v>
      </c>
      <c r="E710" s="248" t="s">
        <v>2052</v>
      </c>
      <c r="F710" s="249" t="s">
        <v>2053</v>
      </c>
      <c r="G710" s="250" t="s">
        <v>165</v>
      </c>
      <c r="H710" s="251">
        <v>1</v>
      </c>
      <c r="I710" s="252"/>
      <c r="J710" s="253">
        <f t="shared" si="20"/>
        <v>0</v>
      </c>
      <c r="K710" s="249" t="s">
        <v>19</v>
      </c>
      <c r="L710" s="254"/>
      <c r="M710" s="255" t="s">
        <v>19</v>
      </c>
      <c r="N710" s="256" t="s">
        <v>42</v>
      </c>
      <c r="O710" s="36"/>
      <c r="P710" s="191">
        <f t="shared" si="21"/>
        <v>0</v>
      </c>
      <c r="Q710" s="191">
        <v>4.0000000000000001E-3</v>
      </c>
      <c r="R710" s="191">
        <f t="shared" si="22"/>
        <v>4.0000000000000001E-3</v>
      </c>
      <c r="S710" s="191">
        <v>0</v>
      </c>
      <c r="T710" s="192">
        <f t="shared" si="23"/>
        <v>0</v>
      </c>
      <c r="AR710" s="18" t="s">
        <v>235</v>
      </c>
      <c r="AT710" s="18" t="s">
        <v>548</v>
      </c>
      <c r="AU710" s="18" t="s">
        <v>81</v>
      </c>
      <c r="AY710" s="18" t="s">
        <v>160</v>
      </c>
      <c r="BE710" s="193">
        <f t="shared" si="24"/>
        <v>0</v>
      </c>
      <c r="BF710" s="193">
        <f t="shared" si="25"/>
        <v>0</v>
      </c>
      <c r="BG710" s="193">
        <f t="shared" si="26"/>
        <v>0</v>
      </c>
      <c r="BH710" s="193">
        <f t="shared" si="27"/>
        <v>0</v>
      </c>
      <c r="BI710" s="193">
        <f t="shared" si="28"/>
        <v>0</v>
      </c>
      <c r="BJ710" s="18" t="s">
        <v>78</v>
      </c>
      <c r="BK710" s="193">
        <f t="shared" si="29"/>
        <v>0</v>
      </c>
      <c r="BL710" s="18" t="s">
        <v>167</v>
      </c>
      <c r="BM710" s="18" t="s">
        <v>2054</v>
      </c>
    </row>
    <row r="711" spans="2:65" s="1" customFormat="1" ht="22.5" customHeight="1" x14ac:dyDescent="0.3">
      <c r="B711" s="35"/>
      <c r="C711" s="182" t="s">
        <v>1024</v>
      </c>
      <c r="D711" s="182" t="s">
        <v>162</v>
      </c>
      <c r="E711" s="183" t="s">
        <v>1001</v>
      </c>
      <c r="F711" s="184" t="s">
        <v>1002</v>
      </c>
      <c r="G711" s="185" t="s">
        <v>165</v>
      </c>
      <c r="H711" s="186">
        <v>18</v>
      </c>
      <c r="I711" s="187"/>
      <c r="J711" s="188">
        <f t="shared" si="20"/>
        <v>0</v>
      </c>
      <c r="K711" s="184" t="s">
        <v>166</v>
      </c>
      <c r="L711" s="55"/>
      <c r="M711" s="189" t="s">
        <v>19</v>
      </c>
      <c r="N711" s="190" t="s">
        <v>42</v>
      </c>
      <c r="O711" s="36"/>
      <c r="P711" s="191">
        <f t="shared" si="21"/>
        <v>0</v>
      </c>
      <c r="Q711" s="191">
        <v>0.109405</v>
      </c>
      <c r="R711" s="191">
        <f t="shared" si="22"/>
        <v>1.96929</v>
      </c>
      <c r="S711" s="191">
        <v>0</v>
      </c>
      <c r="T711" s="192">
        <f t="shared" si="23"/>
        <v>0</v>
      </c>
      <c r="AR711" s="18" t="s">
        <v>167</v>
      </c>
      <c r="AT711" s="18" t="s">
        <v>162</v>
      </c>
      <c r="AU711" s="18" t="s">
        <v>81</v>
      </c>
      <c r="AY711" s="18" t="s">
        <v>160</v>
      </c>
      <c r="BE711" s="193">
        <f t="shared" si="24"/>
        <v>0</v>
      </c>
      <c r="BF711" s="193">
        <f t="shared" si="25"/>
        <v>0</v>
      </c>
      <c r="BG711" s="193">
        <f t="shared" si="26"/>
        <v>0</v>
      </c>
      <c r="BH711" s="193">
        <f t="shared" si="27"/>
        <v>0</v>
      </c>
      <c r="BI711" s="193">
        <f t="shared" si="28"/>
        <v>0</v>
      </c>
      <c r="BJ711" s="18" t="s">
        <v>78</v>
      </c>
      <c r="BK711" s="193">
        <f t="shared" si="29"/>
        <v>0</v>
      </c>
      <c r="BL711" s="18" t="s">
        <v>167</v>
      </c>
      <c r="BM711" s="18" t="s">
        <v>2055</v>
      </c>
    </row>
    <row r="712" spans="2:65" s="1" customFormat="1" ht="22.5" customHeight="1" x14ac:dyDescent="0.3">
      <c r="B712" s="35"/>
      <c r="C712" s="247" t="s">
        <v>1030</v>
      </c>
      <c r="D712" s="247" t="s">
        <v>548</v>
      </c>
      <c r="E712" s="248" t="s">
        <v>1005</v>
      </c>
      <c r="F712" s="249" t="s">
        <v>1006</v>
      </c>
      <c r="G712" s="250" t="s">
        <v>165</v>
      </c>
      <c r="H712" s="251">
        <v>18</v>
      </c>
      <c r="I712" s="252"/>
      <c r="J712" s="253">
        <f t="shared" si="20"/>
        <v>0</v>
      </c>
      <c r="K712" s="249" t="s">
        <v>166</v>
      </c>
      <c r="L712" s="254"/>
      <c r="M712" s="255" t="s">
        <v>19</v>
      </c>
      <c r="N712" s="256" t="s">
        <v>42</v>
      </c>
      <c r="O712" s="36"/>
      <c r="P712" s="191">
        <f t="shared" si="21"/>
        <v>0</v>
      </c>
      <c r="Q712" s="191">
        <v>6.1000000000000004E-3</v>
      </c>
      <c r="R712" s="191">
        <f t="shared" si="22"/>
        <v>0.10980000000000001</v>
      </c>
      <c r="S712" s="191">
        <v>0</v>
      </c>
      <c r="T712" s="192">
        <f t="shared" si="23"/>
        <v>0</v>
      </c>
      <c r="AR712" s="18" t="s">
        <v>235</v>
      </c>
      <c r="AT712" s="18" t="s">
        <v>548</v>
      </c>
      <c r="AU712" s="18" t="s">
        <v>81</v>
      </c>
      <c r="AY712" s="18" t="s">
        <v>160</v>
      </c>
      <c r="BE712" s="193">
        <f t="shared" si="24"/>
        <v>0</v>
      </c>
      <c r="BF712" s="193">
        <f t="shared" si="25"/>
        <v>0</v>
      </c>
      <c r="BG712" s="193">
        <f t="shared" si="26"/>
        <v>0</v>
      </c>
      <c r="BH712" s="193">
        <f t="shared" si="27"/>
        <v>0</v>
      </c>
      <c r="BI712" s="193">
        <f t="shared" si="28"/>
        <v>0</v>
      </c>
      <c r="BJ712" s="18" t="s">
        <v>78</v>
      </c>
      <c r="BK712" s="193">
        <f t="shared" si="29"/>
        <v>0</v>
      </c>
      <c r="BL712" s="18" t="s">
        <v>167</v>
      </c>
      <c r="BM712" s="18" t="s">
        <v>2056</v>
      </c>
    </row>
    <row r="713" spans="2:65" s="1" customFormat="1" ht="22.5" customHeight="1" x14ac:dyDescent="0.3">
      <c r="B713" s="35"/>
      <c r="C713" s="247" t="s">
        <v>1036</v>
      </c>
      <c r="D713" s="247" t="s">
        <v>548</v>
      </c>
      <c r="E713" s="248" t="s">
        <v>1009</v>
      </c>
      <c r="F713" s="249" t="s">
        <v>1010</v>
      </c>
      <c r="G713" s="250" t="s">
        <v>165</v>
      </c>
      <c r="H713" s="251">
        <v>18</v>
      </c>
      <c r="I713" s="252"/>
      <c r="J713" s="253">
        <f t="shared" si="20"/>
        <v>0</v>
      </c>
      <c r="K713" s="249" t="s">
        <v>166</v>
      </c>
      <c r="L713" s="254"/>
      <c r="M713" s="255" t="s">
        <v>19</v>
      </c>
      <c r="N713" s="256" t="s">
        <v>42</v>
      </c>
      <c r="O713" s="36"/>
      <c r="P713" s="191">
        <f t="shared" si="21"/>
        <v>0</v>
      </c>
      <c r="Q713" s="191">
        <v>3.0000000000000001E-3</v>
      </c>
      <c r="R713" s="191">
        <f t="shared" si="22"/>
        <v>5.3999999999999999E-2</v>
      </c>
      <c r="S713" s="191">
        <v>0</v>
      </c>
      <c r="T713" s="192">
        <f t="shared" si="23"/>
        <v>0</v>
      </c>
      <c r="AR713" s="18" t="s">
        <v>235</v>
      </c>
      <c r="AT713" s="18" t="s">
        <v>548</v>
      </c>
      <c r="AU713" s="18" t="s">
        <v>81</v>
      </c>
      <c r="AY713" s="18" t="s">
        <v>160</v>
      </c>
      <c r="BE713" s="193">
        <f t="shared" si="24"/>
        <v>0</v>
      </c>
      <c r="BF713" s="193">
        <f t="shared" si="25"/>
        <v>0</v>
      </c>
      <c r="BG713" s="193">
        <f t="shared" si="26"/>
        <v>0</v>
      </c>
      <c r="BH713" s="193">
        <f t="shared" si="27"/>
        <v>0</v>
      </c>
      <c r="BI713" s="193">
        <f t="shared" si="28"/>
        <v>0</v>
      </c>
      <c r="BJ713" s="18" t="s">
        <v>78</v>
      </c>
      <c r="BK713" s="193">
        <f t="shared" si="29"/>
        <v>0</v>
      </c>
      <c r="BL713" s="18" t="s">
        <v>167</v>
      </c>
      <c r="BM713" s="18" t="s">
        <v>2057</v>
      </c>
    </row>
    <row r="714" spans="2:65" s="1" customFormat="1" ht="22.5" customHeight="1" x14ac:dyDescent="0.3">
      <c r="B714" s="35"/>
      <c r="C714" s="247" t="s">
        <v>1042</v>
      </c>
      <c r="D714" s="247" t="s">
        <v>548</v>
      </c>
      <c r="E714" s="248" t="s">
        <v>1013</v>
      </c>
      <c r="F714" s="249" t="s">
        <v>1014</v>
      </c>
      <c r="G714" s="250" t="s">
        <v>165</v>
      </c>
      <c r="H714" s="251">
        <v>18</v>
      </c>
      <c r="I714" s="252"/>
      <c r="J714" s="253">
        <f t="shared" si="20"/>
        <v>0</v>
      </c>
      <c r="K714" s="249" t="s">
        <v>166</v>
      </c>
      <c r="L714" s="254"/>
      <c r="M714" s="255" t="s">
        <v>19</v>
      </c>
      <c r="N714" s="256" t="s">
        <v>42</v>
      </c>
      <c r="O714" s="36"/>
      <c r="P714" s="191">
        <f t="shared" si="21"/>
        <v>0</v>
      </c>
      <c r="Q714" s="191">
        <v>1E-4</v>
      </c>
      <c r="R714" s="191">
        <f t="shared" si="22"/>
        <v>1.8000000000000002E-3</v>
      </c>
      <c r="S714" s="191">
        <v>0</v>
      </c>
      <c r="T714" s="192">
        <f t="shared" si="23"/>
        <v>0</v>
      </c>
      <c r="AR714" s="18" t="s">
        <v>235</v>
      </c>
      <c r="AT714" s="18" t="s">
        <v>548</v>
      </c>
      <c r="AU714" s="18" t="s">
        <v>81</v>
      </c>
      <c r="AY714" s="18" t="s">
        <v>160</v>
      </c>
      <c r="BE714" s="193">
        <f t="shared" si="24"/>
        <v>0</v>
      </c>
      <c r="BF714" s="193">
        <f t="shared" si="25"/>
        <v>0</v>
      </c>
      <c r="BG714" s="193">
        <f t="shared" si="26"/>
        <v>0</v>
      </c>
      <c r="BH714" s="193">
        <f t="shared" si="27"/>
        <v>0</v>
      </c>
      <c r="BI714" s="193">
        <f t="shared" si="28"/>
        <v>0</v>
      </c>
      <c r="BJ714" s="18" t="s">
        <v>78</v>
      </c>
      <c r="BK714" s="193">
        <f t="shared" si="29"/>
        <v>0</v>
      </c>
      <c r="BL714" s="18" t="s">
        <v>167</v>
      </c>
      <c r="BM714" s="18" t="s">
        <v>2058</v>
      </c>
    </row>
    <row r="715" spans="2:65" s="1" customFormat="1" ht="22.5" customHeight="1" x14ac:dyDescent="0.3">
      <c r="B715" s="35"/>
      <c r="C715" s="182" t="s">
        <v>1051</v>
      </c>
      <c r="D715" s="182" t="s">
        <v>162</v>
      </c>
      <c r="E715" s="183" t="s">
        <v>1017</v>
      </c>
      <c r="F715" s="184" t="s">
        <v>1018</v>
      </c>
      <c r="G715" s="185" t="s">
        <v>189</v>
      </c>
      <c r="H715" s="186">
        <v>493.2</v>
      </c>
      <c r="I715" s="187"/>
      <c r="J715" s="188">
        <f t="shared" si="20"/>
        <v>0</v>
      </c>
      <c r="K715" s="184" t="s">
        <v>166</v>
      </c>
      <c r="L715" s="55"/>
      <c r="M715" s="189" t="s">
        <v>19</v>
      </c>
      <c r="N715" s="190" t="s">
        <v>42</v>
      </c>
      <c r="O715" s="36"/>
      <c r="P715" s="191">
        <f t="shared" si="21"/>
        <v>0</v>
      </c>
      <c r="Q715" s="191">
        <v>7.4999999999999993E-5</v>
      </c>
      <c r="R715" s="191">
        <f t="shared" si="22"/>
        <v>3.6989999999999995E-2</v>
      </c>
      <c r="S715" s="191">
        <v>0</v>
      </c>
      <c r="T715" s="192">
        <f t="shared" si="23"/>
        <v>0</v>
      </c>
      <c r="AR715" s="18" t="s">
        <v>167</v>
      </c>
      <c r="AT715" s="18" t="s">
        <v>162</v>
      </c>
      <c r="AU715" s="18" t="s">
        <v>81</v>
      </c>
      <c r="AY715" s="18" t="s">
        <v>160</v>
      </c>
      <c r="BE715" s="193">
        <f t="shared" si="24"/>
        <v>0</v>
      </c>
      <c r="BF715" s="193">
        <f t="shared" si="25"/>
        <v>0</v>
      </c>
      <c r="BG715" s="193">
        <f t="shared" si="26"/>
        <v>0</v>
      </c>
      <c r="BH715" s="193">
        <f t="shared" si="27"/>
        <v>0</v>
      </c>
      <c r="BI715" s="193">
        <f t="shared" si="28"/>
        <v>0</v>
      </c>
      <c r="BJ715" s="18" t="s">
        <v>78</v>
      </c>
      <c r="BK715" s="193">
        <f t="shared" si="29"/>
        <v>0</v>
      </c>
      <c r="BL715" s="18" t="s">
        <v>167</v>
      </c>
      <c r="BM715" s="18" t="s">
        <v>2059</v>
      </c>
    </row>
    <row r="716" spans="2:65" s="11" customFormat="1" x14ac:dyDescent="0.3">
      <c r="B716" s="194"/>
      <c r="C716" s="195"/>
      <c r="D716" s="196" t="s">
        <v>169</v>
      </c>
      <c r="E716" s="197" t="s">
        <v>19</v>
      </c>
      <c r="F716" s="198" t="s">
        <v>1020</v>
      </c>
      <c r="G716" s="195"/>
      <c r="H716" s="199" t="s">
        <v>19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169</v>
      </c>
      <c r="AU716" s="205" t="s">
        <v>81</v>
      </c>
      <c r="AV716" s="11" t="s">
        <v>78</v>
      </c>
      <c r="AW716" s="11" t="s">
        <v>35</v>
      </c>
      <c r="AX716" s="11" t="s">
        <v>71</v>
      </c>
      <c r="AY716" s="205" t="s">
        <v>160</v>
      </c>
    </row>
    <row r="717" spans="2:65" s="12" customFormat="1" x14ac:dyDescent="0.3">
      <c r="B717" s="206"/>
      <c r="C717" s="207"/>
      <c r="D717" s="196" t="s">
        <v>169</v>
      </c>
      <c r="E717" s="208" t="s">
        <v>19</v>
      </c>
      <c r="F717" s="209" t="s">
        <v>2060</v>
      </c>
      <c r="G717" s="207"/>
      <c r="H717" s="210">
        <v>493.2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169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160</v>
      </c>
    </row>
    <row r="718" spans="2:65" s="13" customFormat="1" x14ac:dyDescent="0.3">
      <c r="B718" s="217"/>
      <c r="C718" s="218"/>
      <c r="D718" s="219" t="s">
        <v>169</v>
      </c>
      <c r="E718" s="220" t="s">
        <v>19</v>
      </c>
      <c r="F718" s="221" t="s">
        <v>182</v>
      </c>
      <c r="G718" s="218"/>
      <c r="H718" s="222">
        <v>493.2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169</v>
      </c>
      <c r="AU718" s="228" t="s">
        <v>81</v>
      </c>
      <c r="AV718" s="13" t="s">
        <v>167</v>
      </c>
      <c r="AW718" s="13" t="s">
        <v>35</v>
      </c>
      <c r="AX718" s="13" t="s">
        <v>78</v>
      </c>
      <c r="AY718" s="228" t="s">
        <v>160</v>
      </c>
    </row>
    <row r="719" spans="2:65" s="1" customFormat="1" ht="22.5" customHeight="1" x14ac:dyDescent="0.3">
      <c r="B719" s="35"/>
      <c r="C719" s="182" t="s">
        <v>1055</v>
      </c>
      <c r="D719" s="182" t="s">
        <v>162</v>
      </c>
      <c r="E719" s="183" t="s">
        <v>1025</v>
      </c>
      <c r="F719" s="184" t="s">
        <v>1026</v>
      </c>
      <c r="G719" s="185" t="s">
        <v>189</v>
      </c>
      <c r="H719" s="186">
        <v>55.95</v>
      </c>
      <c r="I719" s="187"/>
      <c r="J719" s="188">
        <f>ROUND(I719*H719,2)</f>
        <v>0</v>
      </c>
      <c r="K719" s="184" t="s">
        <v>166</v>
      </c>
      <c r="L719" s="55"/>
      <c r="M719" s="189" t="s">
        <v>19</v>
      </c>
      <c r="N719" s="190" t="s">
        <v>42</v>
      </c>
      <c r="O719" s="36"/>
      <c r="P719" s="191">
        <f>O719*H719</f>
        <v>0</v>
      </c>
      <c r="Q719" s="191">
        <v>2.5199999999999999E-5</v>
      </c>
      <c r="R719" s="191">
        <f>Q719*H719</f>
        <v>1.4099399999999999E-3</v>
      </c>
      <c r="S719" s="191">
        <v>0</v>
      </c>
      <c r="T719" s="192">
        <f>S719*H719</f>
        <v>0</v>
      </c>
      <c r="AR719" s="18" t="s">
        <v>167</v>
      </c>
      <c r="AT719" s="18" t="s">
        <v>162</v>
      </c>
      <c r="AU719" s="18" t="s">
        <v>81</v>
      </c>
      <c r="AY719" s="18" t="s">
        <v>160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167</v>
      </c>
      <c r="BM719" s="18" t="s">
        <v>2061</v>
      </c>
    </row>
    <row r="720" spans="2:65" s="11" customFormat="1" x14ac:dyDescent="0.3">
      <c r="B720" s="194"/>
      <c r="C720" s="195"/>
      <c r="D720" s="196" t="s">
        <v>169</v>
      </c>
      <c r="E720" s="197" t="s">
        <v>19</v>
      </c>
      <c r="F720" s="198" t="s">
        <v>2062</v>
      </c>
      <c r="G720" s="195"/>
      <c r="H720" s="199" t="s">
        <v>19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169</v>
      </c>
      <c r="AU720" s="205" t="s">
        <v>81</v>
      </c>
      <c r="AV720" s="11" t="s">
        <v>78</v>
      </c>
      <c r="AW720" s="11" t="s">
        <v>35</v>
      </c>
      <c r="AX720" s="11" t="s">
        <v>71</v>
      </c>
      <c r="AY720" s="205" t="s">
        <v>160</v>
      </c>
    </row>
    <row r="721" spans="2:65" s="12" customFormat="1" x14ac:dyDescent="0.3">
      <c r="B721" s="206"/>
      <c r="C721" s="207"/>
      <c r="D721" s="196" t="s">
        <v>169</v>
      </c>
      <c r="E721" s="208" t="s">
        <v>19</v>
      </c>
      <c r="F721" s="209" t="s">
        <v>2063</v>
      </c>
      <c r="G721" s="207"/>
      <c r="H721" s="210">
        <v>55.95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3" customFormat="1" x14ac:dyDescent="0.3">
      <c r="B722" s="217"/>
      <c r="C722" s="218"/>
      <c r="D722" s="219" t="s">
        <v>169</v>
      </c>
      <c r="E722" s="220" t="s">
        <v>19</v>
      </c>
      <c r="F722" s="221" t="s">
        <v>182</v>
      </c>
      <c r="G722" s="218"/>
      <c r="H722" s="222">
        <v>55.95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169</v>
      </c>
      <c r="AU722" s="228" t="s">
        <v>81</v>
      </c>
      <c r="AV722" s="13" t="s">
        <v>167</v>
      </c>
      <c r="AW722" s="13" t="s">
        <v>35</v>
      </c>
      <c r="AX722" s="13" t="s">
        <v>78</v>
      </c>
      <c r="AY722" s="228" t="s">
        <v>160</v>
      </c>
    </row>
    <row r="723" spans="2:65" s="1" customFormat="1" ht="22.5" customHeight="1" x14ac:dyDescent="0.3">
      <c r="B723" s="35"/>
      <c r="C723" s="182" t="s">
        <v>1059</v>
      </c>
      <c r="D723" s="182" t="s">
        <v>162</v>
      </c>
      <c r="E723" s="183" t="s">
        <v>1037</v>
      </c>
      <c r="F723" s="184" t="s">
        <v>1038</v>
      </c>
      <c r="G723" s="185" t="s">
        <v>189</v>
      </c>
      <c r="H723" s="186">
        <v>79.19</v>
      </c>
      <c r="I723" s="187"/>
      <c r="J723" s="188">
        <f>ROUND(I723*H723,2)</f>
        <v>0</v>
      </c>
      <c r="K723" s="184" t="s">
        <v>19</v>
      </c>
      <c r="L723" s="55"/>
      <c r="M723" s="189" t="s">
        <v>19</v>
      </c>
      <c r="N723" s="190" t="s">
        <v>42</v>
      </c>
      <c r="O723" s="36"/>
      <c r="P723" s="191">
        <f>O723*H723</f>
        <v>0</v>
      </c>
      <c r="Q723" s="191">
        <v>5.0000000000000002E-5</v>
      </c>
      <c r="R723" s="191">
        <f>Q723*H723</f>
        <v>3.9595000000000003E-3</v>
      </c>
      <c r="S723" s="191">
        <v>0</v>
      </c>
      <c r="T723" s="192">
        <f>S723*H723</f>
        <v>0</v>
      </c>
      <c r="AR723" s="18" t="s">
        <v>167</v>
      </c>
      <c r="AT723" s="18" t="s">
        <v>162</v>
      </c>
      <c r="AU723" s="18" t="s">
        <v>81</v>
      </c>
      <c r="AY723" s="18" t="s">
        <v>160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78</v>
      </c>
      <c r="BK723" s="193">
        <f>ROUND(I723*H723,2)</f>
        <v>0</v>
      </c>
      <c r="BL723" s="18" t="s">
        <v>167</v>
      </c>
      <c r="BM723" s="18" t="s">
        <v>2064</v>
      </c>
    </row>
    <row r="724" spans="2:65" s="11" customFormat="1" x14ac:dyDescent="0.3">
      <c r="B724" s="194"/>
      <c r="C724" s="195"/>
      <c r="D724" s="196" t="s">
        <v>169</v>
      </c>
      <c r="E724" s="197" t="s">
        <v>19</v>
      </c>
      <c r="F724" s="198" t="s">
        <v>2065</v>
      </c>
      <c r="G724" s="195"/>
      <c r="H724" s="199" t="s">
        <v>19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169</v>
      </c>
      <c r="AU724" s="205" t="s">
        <v>81</v>
      </c>
      <c r="AV724" s="11" t="s">
        <v>78</v>
      </c>
      <c r="AW724" s="11" t="s">
        <v>35</v>
      </c>
      <c r="AX724" s="11" t="s">
        <v>71</v>
      </c>
      <c r="AY724" s="205" t="s">
        <v>160</v>
      </c>
    </row>
    <row r="725" spans="2:65" s="12" customFormat="1" x14ac:dyDescent="0.3">
      <c r="B725" s="206"/>
      <c r="C725" s="207"/>
      <c r="D725" s="196" t="s">
        <v>169</v>
      </c>
      <c r="E725" s="208" t="s">
        <v>19</v>
      </c>
      <c r="F725" s="209" t="s">
        <v>2066</v>
      </c>
      <c r="G725" s="207"/>
      <c r="H725" s="210">
        <v>79.19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169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160</v>
      </c>
    </row>
    <row r="726" spans="2:65" s="13" customFormat="1" x14ac:dyDescent="0.3">
      <c r="B726" s="217"/>
      <c r="C726" s="218"/>
      <c r="D726" s="219" t="s">
        <v>169</v>
      </c>
      <c r="E726" s="220" t="s">
        <v>19</v>
      </c>
      <c r="F726" s="221" t="s">
        <v>182</v>
      </c>
      <c r="G726" s="218"/>
      <c r="H726" s="222">
        <v>79.19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169</v>
      </c>
      <c r="AU726" s="228" t="s">
        <v>81</v>
      </c>
      <c r="AV726" s="13" t="s">
        <v>167</v>
      </c>
      <c r="AW726" s="13" t="s">
        <v>35</v>
      </c>
      <c r="AX726" s="13" t="s">
        <v>78</v>
      </c>
      <c r="AY726" s="228" t="s">
        <v>160</v>
      </c>
    </row>
    <row r="727" spans="2:65" s="1" customFormat="1" ht="22.5" customHeight="1" x14ac:dyDescent="0.3">
      <c r="B727" s="35"/>
      <c r="C727" s="182" t="s">
        <v>1063</v>
      </c>
      <c r="D727" s="182" t="s">
        <v>162</v>
      </c>
      <c r="E727" s="183" t="s">
        <v>1043</v>
      </c>
      <c r="F727" s="184" t="s">
        <v>1044</v>
      </c>
      <c r="G727" s="185" t="s">
        <v>248</v>
      </c>
      <c r="H727" s="186">
        <v>10.35</v>
      </c>
      <c r="I727" s="187"/>
      <c r="J727" s="188">
        <f>ROUND(I727*H727,2)</f>
        <v>0</v>
      </c>
      <c r="K727" s="184" t="s">
        <v>166</v>
      </c>
      <c r="L727" s="55"/>
      <c r="M727" s="189" t="s">
        <v>19</v>
      </c>
      <c r="N727" s="190" t="s">
        <v>42</v>
      </c>
      <c r="O727" s="36"/>
      <c r="P727" s="191">
        <f>O727*H727</f>
        <v>0</v>
      </c>
      <c r="Q727" s="191">
        <v>5.9999999999999995E-4</v>
      </c>
      <c r="R727" s="191">
        <f>Q727*H727</f>
        <v>6.2099999999999994E-3</v>
      </c>
      <c r="S727" s="191">
        <v>0</v>
      </c>
      <c r="T727" s="192">
        <f>S727*H727</f>
        <v>0</v>
      </c>
      <c r="AR727" s="18" t="s">
        <v>167</v>
      </c>
      <c r="AT727" s="18" t="s">
        <v>162</v>
      </c>
      <c r="AU727" s="18" t="s">
        <v>81</v>
      </c>
      <c r="AY727" s="18" t="s">
        <v>160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78</v>
      </c>
      <c r="BK727" s="193">
        <f>ROUND(I727*H727,2)</f>
        <v>0</v>
      </c>
      <c r="BL727" s="18" t="s">
        <v>167</v>
      </c>
      <c r="BM727" s="18" t="s">
        <v>2067</v>
      </c>
    </row>
    <row r="728" spans="2:65" s="1" customFormat="1" ht="31.5" customHeight="1" x14ac:dyDescent="0.3">
      <c r="B728" s="35"/>
      <c r="C728" s="182" t="s">
        <v>1067</v>
      </c>
      <c r="D728" s="182" t="s">
        <v>162</v>
      </c>
      <c r="E728" s="183" t="s">
        <v>1052</v>
      </c>
      <c r="F728" s="184" t="s">
        <v>1053</v>
      </c>
      <c r="G728" s="185" t="s">
        <v>189</v>
      </c>
      <c r="H728" s="186">
        <v>493.2</v>
      </c>
      <c r="I728" s="187"/>
      <c r="J728" s="188">
        <f>ROUND(I728*H728,2)</f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3.2499999999999999E-4</v>
      </c>
      <c r="R728" s="191">
        <f>Q728*H728</f>
        <v>0.16028999999999999</v>
      </c>
      <c r="S728" s="191">
        <v>0</v>
      </c>
      <c r="T728" s="192">
        <f>S728*H728</f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167</v>
      </c>
      <c r="BM728" s="18" t="s">
        <v>2068</v>
      </c>
    </row>
    <row r="729" spans="2:65" s="1" customFormat="1" ht="31.5" customHeight="1" x14ac:dyDescent="0.3">
      <c r="B729" s="35"/>
      <c r="C729" s="182" t="s">
        <v>1071</v>
      </c>
      <c r="D729" s="182" t="s">
        <v>162</v>
      </c>
      <c r="E729" s="183" t="s">
        <v>1056</v>
      </c>
      <c r="F729" s="184" t="s">
        <v>1057</v>
      </c>
      <c r="G729" s="185" t="s">
        <v>189</v>
      </c>
      <c r="H729" s="186">
        <v>55.95</v>
      </c>
      <c r="I729" s="187"/>
      <c r="J729" s="188">
        <f>ROUND(I729*H729,2)</f>
        <v>0</v>
      </c>
      <c r="K729" s="184" t="s">
        <v>166</v>
      </c>
      <c r="L729" s="55"/>
      <c r="M729" s="189" t="s">
        <v>19</v>
      </c>
      <c r="N729" s="190" t="s">
        <v>42</v>
      </c>
      <c r="O729" s="36"/>
      <c r="P729" s="191">
        <f>O729*H729</f>
        <v>0</v>
      </c>
      <c r="Q729" s="191">
        <v>1.092E-4</v>
      </c>
      <c r="R729" s="191">
        <f>Q729*H729</f>
        <v>6.1097399999999998E-3</v>
      </c>
      <c r="S729" s="191">
        <v>0</v>
      </c>
      <c r="T729" s="192">
        <f>S729*H729</f>
        <v>0</v>
      </c>
      <c r="AR729" s="18" t="s">
        <v>167</v>
      </c>
      <c r="AT729" s="18" t="s">
        <v>162</v>
      </c>
      <c r="AU729" s="18" t="s">
        <v>81</v>
      </c>
      <c r="AY729" s="18" t="s">
        <v>160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8" t="s">
        <v>78</v>
      </c>
      <c r="BK729" s="193">
        <f>ROUND(I729*H729,2)</f>
        <v>0</v>
      </c>
      <c r="BL729" s="18" t="s">
        <v>167</v>
      </c>
      <c r="BM729" s="18" t="s">
        <v>2069</v>
      </c>
    </row>
    <row r="730" spans="2:65" s="1" customFormat="1" ht="31.5" customHeight="1" x14ac:dyDescent="0.3">
      <c r="B730" s="35"/>
      <c r="C730" s="182" t="s">
        <v>1076</v>
      </c>
      <c r="D730" s="182" t="s">
        <v>162</v>
      </c>
      <c r="E730" s="183" t="s">
        <v>1064</v>
      </c>
      <c r="F730" s="184" t="s">
        <v>1065</v>
      </c>
      <c r="G730" s="185" t="s">
        <v>189</v>
      </c>
      <c r="H730" s="186">
        <v>79.19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2.184E-4</v>
      </c>
      <c r="R730" s="191">
        <f>Q730*H730</f>
        <v>1.7295095999999999E-2</v>
      </c>
      <c r="S730" s="191">
        <v>0</v>
      </c>
      <c r="T730" s="192">
        <f>S730*H730</f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167</v>
      </c>
      <c r="BM730" s="18" t="s">
        <v>2070</v>
      </c>
    </row>
    <row r="731" spans="2:65" s="1" customFormat="1" ht="31.5" customHeight="1" x14ac:dyDescent="0.3">
      <c r="B731" s="35"/>
      <c r="C731" s="182" t="s">
        <v>1081</v>
      </c>
      <c r="D731" s="182" t="s">
        <v>162</v>
      </c>
      <c r="E731" s="183" t="s">
        <v>1068</v>
      </c>
      <c r="F731" s="184" t="s">
        <v>1069</v>
      </c>
      <c r="G731" s="185" t="s">
        <v>248</v>
      </c>
      <c r="H731" s="186">
        <v>10.35</v>
      </c>
      <c r="I731" s="187"/>
      <c r="J731" s="188">
        <f>ROUND(I731*H731,2)</f>
        <v>0</v>
      </c>
      <c r="K731" s="184" t="s">
        <v>166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2.5999999999999999E-3</v>
      </c>
      <c r="R731" s="191">
        <f>Q731*H731</f>
        <v>2.6909999999999996E-2</v>
      </c>
      <c r="S731" s="191">
        <v>0</v>
      </c>
      <c r="T731" s="192">
        <f>S731*H731</f>
        <v>0</v>
      </c>
      <c r="AR731" s="18" t="s">
        <v>167</v>
      </c>
      <c r="AT731" s="18" t="s">
        <v>162</v>
      </c>
      <c r="AU731" s="18" t="s">
        <v>81</v>
      </c>
      <c r="AY731" s="18" t="s">
        <v>160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167</v>
      </c>
      <c r="BM731" s="18" t="s">
        <v>2071</v>
      </c>
    </row>
    <row r="732" spans="2:65" s="11" customFormat="1" x14ac:dyDescent="0.3">
      <c r="B732" s="194"/>
      <c r="C732" s="195"/>
      <c r="D732" s="196" t="s">
        <v>169</v>
      </c>
      <c r="E732" s="197" t="s">
        <v>19</v>
      </c>
      <c r="F732" s="198" t="s">
        <v>1046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x14ac:dyDescent="0.3">
      <c r="B733" s="206"/>
      <c r="C733" s="207"/>
      <c r="D733" s="196" t="s">
        <v>169</v>
      </c>
      <c r="E733" s="208" t="s">
        <v>19</v>
      </c>
      <c r="F733" s="209" t="s">
        <v>1047</v>
      </c>
      <c r="G733" s="207"/>
      <c r="H733" s="210">
        <v>10.35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3" customFormat="1" x14ac:dyDescent="0.3">
      <c r="B734" s="217"/>
      <c r="C734" s="218"/>
      <c r="D734" s="219" t="s">
        <v>169</v>
      </c>
      <c r="E734" s="220" t="s">
        <v>19</v>
      </c>
      <c r="F734" s="221" t="s">
        <v>182</v>
      </c>
      <c r="G734" s="218"/>
      <c r="H734" s="222">
        <v>10.35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169</v>
      </c>
      <c r="AU734" s="228" t="s">
        <v>81</v>
      </c>
      <c r="AV734" s="13" t="s">
        <v>167</v>
      </c>
      <c r="AW734" s="13" t="s">
        <v>35</v>
      </c>
      <c r="AX734" s="13" t="s">
        <v>78</v>
      </c>
      <c r="AY734" s="228" t="s">
        <v>160</v>
      </c>
    </row>
    <row r="735" spans="2:65" s="1" customFormat="1" ht="22.5" customHeight="1" x14ac:dyDescent="0.3">
      <c r="B735" s="35"/>
      <c r="C735" s="182" t="s">
        <v>1086</v>
      </c>
      <c r="D735" s="182" t="s">
        <v>162</v>
      </c>
      <c r="E735" s="183" t="s">
        <v>1072</v>
      </c>
      <c r="F735" s="184" t="s">
        <v>1073</v>
      </c>
      <c r="G735" s="185" t="s">
        <v>189</v>
      </c>
      <c r="H735" s="186">
        <v>6.5</v>
      </c>
      <c r="I735" s="187"/>
      <c r="J735" s="188">
        <f>ROUND(I735*H735,2)</f>
        <v>0</v>
      </c>
      <c r="K735" s="184" t="s">
        <v>166</v>
      </c>
      <c r="L735" s="55"/>
      <c r="M735" s="189" t="s">
        <v>19</v>
      </c>
      <c r="N735" s="190" t="s">
        <v>42</v>
      </c>
      <c r="O735" s="36"/>
      <c r="P735" s="191">
        <f>O735*H735</f>
        <v>0</v>
      </c>
      <c r="Q735" s="191">
        <v>1.35E-4</v>
      </c>
      <c r="R735" s="191">
        <f>Q735*H735</f>
        <v>8.7750000000000002E-4</v>
      </c>
      <c r="S735" s="191">
        <v>0</v>
      </c>
      <c r="T735" s="192">
        <f>S735*H735</f>
        <v>0</v>
      </c>
      <c r="AR735" s="18" t="s">
        <v>167</v>
      </c>
      <c r="AT735" s="18" t="s">
        <v>162</v>
      </c>
      <c r="AU735" s="18" t="s">
        <v>81</v>
      </c>
      <c r="AY735" s="18" t="s">
        <v>160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18" t="s">
        <v>78</v>
      </c>
      <c r="BK735" s="193">
        <f>ROUND(I735*H735,2)</f>
        <v>0</v>
      </c>
      <c r="BL735" s="18" t="s">
        <v>167</v>
      </c>
      <c r="BM735" s="18" t="s">
        <v>2072</v>
      </c>
    </row>
    <row r="736" spans="2:65" s="1" customFormat="1" ht="22.5" customHeight="1" x14ac:dyDescent="0.3">
      <c r="B736" s="35"/>
      <c r="C736" s="182" t="s">
        <v>1091</v>
      </c>
      <c r="D736" s="182" t="s">
        <v>162</v>
      </c>
      <c r="E736" s="183" t="s">
        <v>1077</v>
      </c>
      <c r="F736" s="184" t="s">
        <v>1078</v>
      </c>
      <c r="G736" s="185" t="s">
        <v>189</v>
      </c>
      <c r="H736" s="186">
        <v>628.34</v>
      </c>
      <c r="I736" s="187"/>
      <c r="J736" s="188">
        <f>ROUND(I736*H736,2)</f>
        <v>0</v>
      </c>
      <c r="K736" s="184" t="s">
        <v>166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3.7500000000000001E-6</v>
      </c>
      <c r="R736" s="191">
        <f>Q736*H736</f>
        <v>2.3562750000000001E-3</v>
      </c>
      <c r="S736" s="191">
        <v>0</v>
      </c>
      <c r="T736" s="192">
        <f>S736*H736</f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2073</v>
      </c>
    </row>
    <row r="737" spans="2:65" s="12" customFormat="1" x14ac:dyDescent="0.3">
      <c r="B737" s="206"/>
      <c r="C737" s="207"/>
      <c r="D737" s="196" t="s">
        <v>169</v>
      </c>
      <c r="E737" s="208" t="s">
        <v>19</v>
      </c>
      <c r="F737" s="209" t="s">
        <v>2074</v>
      </c>
      <c r="G737" s="207"/>
      <c r="H737" s="210">
        <v>628.34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169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160</v>
      </c>
    </row>
    <row r="738" spans="2:65" s="13" customFormat="1" x14ac:dyDescent="0.3">
      <c r="B738" s="217"/>
      <c r="C738" s="218"/>
      <c r="D738" s="219" t="s">
        <v>169</v>
      </c>
      <c r="E738" s="220" t="s">
        <v>19</v>
      </c>
      <c r="F738" s="221" t="s">
        <v>182</v>
      </c>
      <c r="G738" s="218"/>
      <c r="H738" s="222">
        <v>628.34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169</v>
      </c>
      <c r="AU738" s="228" t="s">
        <v>81</v>
      </c>
      <c r="AV738" s="13" t="s">
        <v>167</v>
      </c>
      <c r="AW738" s="13" t="s">
        <v>35</v>
      </c>
      <c r="AX738" s="13" t="s">
        <v>78</v>
      </c>
      <c r="AY738" s="228" t="s">
        <v>160</v>
      </c>
    </row>
    <row r="739" spans="2:65" s="1" customFormat="1" ht="22.5" customHeight="1" x14ac:dyDescent="0.3">
      <c r="B739" s="35"/>
      <c r="C739" s="182" t="s">
        <v>1095</v>
      </c>
      <c r="D739" s="182" t="s">
        <v>162</v>
      </c>
      <c r="E739" s="183" t="s">
        <v>1082</v>
      </c>
      <c r="F739" s="184" t="s">
        <v>1083</v>
      </c>
      <c r="G739" s="185" t="s">
        <v>248</v>
      </c>
      <c r="H739" s="186">
        <v>10.35</v>
      </c>
      <c r="I739" s="187"/>
      <c r="J739" s="188">
        <f>ROUND(I739*H739,2)</f>
        <v>0</v>
      </c>
      <c r="K739" s="184" t="s">
        <v>166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9.38E-6</v>
      </c>
      <c r="R739" s="191">
        <f>Q739*H739</f>
        <v>9.7082999999999992E-5</v>
      </c>
      <c r="S739" s="191">
        <v>0</v>
      </c>
      <c r="T739" s="192">
        <f>S739*H739</f>
        <v>0</v>
      </c>
      <c r="AR739" s="18" t="s">
        <v>167</v>
      </c>
      <c r="AT739" s="18" t="s">
        <v>162</v>
      </c>
      <c r="AU739" s="18" t="s">
        <v>81</v>
      </c>
      <c r="AY739" s="18" t="s">
        <v>160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167</v>
      </c>
      <c r="BM739" s="18" t="s">
        <v>2075</v>
      </c>
    </row>
    <row r="740" spans="2:65" s="1" customFormat="1" ht="31.5" customHeight="1" x14ac:dyDescent="0.3">
      <c r="B740" s="35"/>
      <c r="C740" s="182" t="s">
        <v>1101</v>
      </c>
      <c r="D740" s="182" t="s">
        <v>162</v>
      </c>
      <c r="E740" s="183" t="s">
        <v>1087</v>
      </c>
      <c r="F740" s="184" t="s">
        <v>1088</v>
      </c>
      <c r="G740" s="185" t="s">
        <v>189</v>
      </c>
      <c r="H740" s="186">
        <v>21.3</v>
      </c>
      <c r="I740" s="187"/>
      <c r="J740" s="188">
        <f>ROUND(I740*H740,2)</f>
        <v>0</v>
      </c>
      <c r="K740" s="184" t="s">
        <v>19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0.16850351999999999</v>
      </c>
      <c r="R740" s="191">
        <f>Q740*H740</f>
        <v>3.5891249759999999</v>
      </c>
      <c r="S740" s="191">
        <v>0</v>
      </c>
      <c r="T740" s="192">
        <f>S740*H740</f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167</v>
      </c>
      <c r="BM740" s="18" t="s">
        <v>2076</v>
      </c>
    </row>
    <row r="741" spans="2:65" s="11" customFormat="1" x14ac:dyDescent="0.3">
      <c r="B741" s="194"/>
      <c r="C741" s="195"/>
      <c r="D741" s="196" t="s">
        <v>169</v>
      </c>
      <c r="E741" s="197" t="s">
        <v>19</v>
      </c>
      <c r="F741" s="198" t="s">
        <v>2077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169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160</v>
      </c>
    </row>
    <row r="742" spans="2:65" s="12" customFormat="1" x14ac:dyDescent="0.3">
      <c r="B742" s="206"/>
      <c r="C742" s="207"/>
      <c r="D742" s="196" t="s">
        <v>169</v>
      </c>
      <c r="E742" s="208" t="s">
        <v>19</v>
      </c>
      <c r="F742" s="209" t="s">
        <v>2078</v>
      </c>
      <c r="G742" s="207"/>
      <c r="H742" s="210">
        <v>21.3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169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160</v>
      </c>
    </row>
    <row r="743" spans="2:65" s="13" customFormat="1" x14ac:dyDescent="0.3">
      <c r="B743" s="217"/>
      <c r="C743" s="218"/>
      <c r="D743" s="219" t="s">
        <v>169</v>
      </c>
      <c r="E743" s="220" t="s">
        <v>19</v>
      </c>
      <c r="F743" s="221" t="s">
        <v>182</v>
      </c>
      <c r="G743" s="218"/>
      <c r="H743" s="222">
        <v>21.3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169</v>
      </c>
      <c r="AU743" s="228" t="s">
        <v>81</v>
      </c>
      <c r="AV743" s="13" t="s">
        <v>167</v>
      </c>
      <c r="AW743" s="13" t="s">
        <v>35</v>
      </c>
      <c r="AX743" s="13" t="s">
        <v>78</v>
      </c>
      <c r="AY743" s="228" t="s">
        <v>160</v>
      </c>
    </row>
    <row r="744" spans="2:65" s="1" customFormat="1" ht="22.5" customHeight="1" x14ac:dyDescent="0.3">
      <c r="B744" s="35"/>
      <c r="C744" s="247" t="s">
        <v>1105</v>
      </c>
      <c r="D744" s="247" t="s">
        <v>548</v>
      </c>
      <c r="E744" s="248" t="s">
        <v>1092</v>
      </c>
      <c r="F744" s="249" t="s">
        <v>1093</v>
      </c>
      <c r="G744" s="250" t="s">
        <v>165</v>
      </c>
      <c r="H744" s="251">
        <v>22.22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4.6699999999999998E-2</v>
      </c>
      <c r="R744" s="191">
        <f>Q744*H744</f>
        <v>1.037674</v>
      </c>
      <c r="S744" s="191">
        <v>0</v>
      </c>
      <c r="T744" s="192">
        <f>S744*H744</f>
        <v>0</v>
      </c>
      <c r="AR744" s="18" t="s">
        <v>235</v>
      </c>
      <c r="AT744" s="18" t="s">
        <v>548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2079</v>
      </c>
    </row>
    <row r="745" spans="2:65" s="1" customFormat="1" ht="31.5" customHeight="1" x14ac:dyDescent="0.3">
      <c r="B745" s="35"/>
      <c r="C745" s="182" t="s">
        <v>1121</v>
      </c>
      <c r="D745" s="182" t="s">
        <v>162</v>
      </c>
      <c r="E745" s="183" t="s">
        <v>1096</v>
      </c>
      <c r="F745" s="184" t="s">
        <v>1097</v>
      </c>
      <c r="G745" s="185" t="s">
        <v>189</v>
      </c>
      <c r="H745" s="186">
        <v>47.15</v>
      </c>
      <c r="I745" s="187"/>
      <c r="J745" s="188">
        <f>ROUND(I745*H745,2)</f>
        <v>0</v>
      </c>
      <c r="K745" s="184" t="s">
        <v>19</v>
      </c>
      <c r="L745" s="55"/>
      <c r="M745" s="189" t="s">
        <v>19</v>
      </c>
      <c r="N745" s="190" t="s">
        <v>42</v>
      </c>
      <c r="O745" s="36"/>
      <c r="P745" s="191">
        <f>O745*H745</f>
        <v>0</v>
      </c>
      <c r="Q745" s="191">
        <v>0.18292059999999999</v>
      </c>
      <c r="R745" s="191">
        <f>Q745*H745</f>
        <v>8.6247062899999989</v>
      </c>
      <c r="S745" s="191">
        <v>0</v>
      </c>
      <c r="T745" s="192">
        <f>S745*H745</f>
        <v>0</v>
      </c>
      <c r="AR745" s="18" t="s">
        <v>167</v>
      </c>
      <c r="AT745" s="18" t="s">
        <v>162</v>
      </c>
      <c r="AU745" s="18" t="s">
        <v>81</v>
      </c>
      <c r="AY745" s="18" t="s">
        <v>160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78</v>
      </c>
      <c r="BK745" s="193">
        <f>ROUND(I745*H745,2)</f>
        <v>0</v>
      </c>
      <c r="BL745" s="18" t="s">
        <v>167</v>
      </c>
      <c r="BM745" s="18" t="s">
        <v>2080</v>
      </c>
    </row>
    <row r="746" spans="2:65" s="11" customFormat="1" x14ac:dyDescent="0.3">
      <c r="B746" s="194"/>
      <c r="C746" s="195"/>
      <c r="D746" s="196" t="s">
        <v>169</v>
      </c>
      <c r="E746" s="197" t="s">
        <v>19</v>
      </c>
      <c r="F746" s="198" t="s">
        <v>1346</v>
      </c>
      <c r="G746" s="195"/>
      <c r="H746" s="199" t="s">
        <v>19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169</v>
      </c>
      <c r="AU746" s="205" t="s">
        <v>81</v>
      </c>
      <c r="AV746" s="11" t="s">
        <v>78</v>
      </c>
      <c r="AW746" s="11" t="s">
        <v>35</v>
      </c>
      <c r="AX746" s="11" t="s">
        <v>71</v>
      </c>
      <c r="AY746" s="205" t="s">
        <v>160</v>
      </c>
    </row>
    <row r="747" spans="2:65" s="12" customFormat="1" x14ac:dyDescent="0.3">
      <c r="B747" s="206"/>
      <c r="C747" s="207"/>
      <c r="D747" s="196" t="s">
        <v>169</v>
      </c>
      <c r="E747" s="208" t="s">
        <v>19</v>
      </c>
      <c r="F747" s="209" t="s">
        <v>2081</v>
      </c>
      <c r="G747" s="207"/>
      <c r="H747" s="210">
        <v>47.15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3" customFormat="1" x14ac:dyDescent="0.3">
      <c r="B748" s="217"/>
      <c r="C748" s="218"/>
      <c r="D748" s="219" t="s">
        <v>169</v>
      </c>
      <c r="E748" s="220" t="s">
        <v>19</v>
      </c>
      <c r="F748" s="221" t="s">
        <v>182</v>
      </c>
      <c r="G748" s="218"/>
      <c r="H748" s="222">
        <v>47.15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169</v>
      </c>
      <c r="AU748" s="228" t="s">
        <v>81</v>
      </c>
      <c r="AV748" s="13" t="s">
        <v>167</v>
      </c>
      <c r="AW748" s="13" t="s">
        <v>35</v>
      </c>
      <c r="AX748" s="13" t="s">
        <v>78</v>
      </c>
      <c r="AY748" s="228" t="s">
        <v>160</v>
      </c>
    </row>
    <row r="749" spans="2:65" s="1" customFormat="1" ht="22.5" customHeight="1" x14ac:dyDescent="0.3">
      <c r="B749" s="35"/>
      <c r="C749" s="247" t="s">
        <v>1126</v>
      </c>
      <c r="D749" s="247" t="s">
        <v>548</v>
      </c>
      <c r="E749" s="248" t="s">
        <v>1102</v>
      </c>
      <c r="F749" s="249" t="s">
        <v>1103</v>
      </c>
      <c r="G749" s="250" t="s">
        <v>165</v>
      </c>
      <c r="H749" s="251">
        <v>48.48</v>
      </c>
      <c r="I749" s="252"/>
      <c r="J749" s="253">
        <f>ROUND(I749*H749,2)</f>
        <v>0</v>
      </c>
      <c r="K749" s="249" t="s">
        <v>19</v>
      </c>
      <c r="L749" s="254"/>
      <c r="M749" s="255" t="s">
        <v>19</v>
      </c>
      <c r="N749" s="256" t="s">
        <v>42</v>
      </c>
      <c r="O749" s="36"/>
      <c r="P749" s="191">
        <f>O749*H749</f>
        <v>0</v>
      </c>
      <c r="Q749" s="191">
        <v>8.5999999999999993E-2</v>
      </c>
      <c r="R749" s="191">
        <f>Q749*H749</f>
        <v>4.1692799999999997</v>
      </c>
      <c r="S749" s="191">
        <v>0</v>
      </c>
      <c r="T749" s="192">
        <f>S749*H749</f>
        <v>0</v>
      </c>
      <c r="AR749" s="18" t="s">
        <v>235</v>
      </c>
      <c r="AT749" s="18" t="s">
        <v>548</v>
      </c>
      <c r="AU749" s="18" t="s">
        <v>81</v>
      </c>
      <c r="AY749" s="18" t="s">
        <v>160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167</v>
      </c>
      <c r="BM749" s="18" t="s">
        <v>2082</v>
      </c>
    </row>
    <row r="750" spans="2:65" s="1" customFormat="1" ht="31.5" customHeight="1" x14ac:dyDescent="0.3">
      <c r="B750" s="35"/>
      <c r="C750" s="182" t="s">
        <v>1130</v>
      </c>
      <c r="D750" s="182" t="s">
        <v>162</v>
      </c>
      <c r="E750" s="183" t="s">
        <v>1106</v>
      </c>
      <c r="F750" s="184" t="s">
        <v>1107</v>
      </c>
      <c r="G750" s="185" t="s">
        <v>189</v>
      </c>
      <c r="H750" s="186">
        <v>1036.75</v>
      </c>
      <c r="I750" s="187"/>
      <c r="J750" s="188">
        <f>ROUND(I750*H750,2)</f>
        <v>0</v>
      </c>
      <c r="K750" s="184" t="s">
        <v>19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0.14041960000000001</v>
      </c>
      <c r="R750" s="191">
        <f>Q750*H750</f>
        <v>145.5800203</v>
      </c>
      <c r="S750" s="191">
        <v>0</v>
      </c>
      <c r="T750" s="192">
        <f>S750*H750</f>
        <v>0</v>
      </c>
      <c r="AR750" s="18" t="s">
        <v>167</v>
      </c>
      <c r="AT750" s="18" t="s">
        <v>162</v>
      </c>
      <c r="AU750" s="18" t="s">
        <v>81</v>
      </c>
      <c r="AY750" s="18" t="s">
        <v>160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167</v>
      </c>
      <c r="BM750" s="18" t="s">
        <v>2083</v>
      </c>
    </row>
    <row r="751" spans="2:65" s="11" customFormat="1" x14ac:dyDescent="0.3">
      <c r="B751" s="194"/>
      <c r="C751" s="195"/>
      <c r="D751" s="196" t="s">
        <v>169</v>
      </c>
      <c r="E751" s="197" t="s">
        <v>19</v>
      </c>
      <c r="F751" s="198" t="s">
        <v>1346</v>
      </c>
      <c r="G751" s="195"/>
      <c r="H751" s="199" t="s">
        <v>19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169</v>
      </c>
      <c r="AU751" s="205" t="s">
        <v>81</v>
      </c>
      <c r="AV751" s="11" t="s">
        <v>78</v>
      </c>
      <c r="AW751" s="11" t="s">
        <v>35</v>
      </c>
      <c r="AX751" s="11" t="s">
        <v>71</v>
      </c>
      <c r="AY751" s="205" t="s">
        <v>160</v>
      </c>
    </row>
    <row r="752" spans="2:65" s="12" customFormat="1" x14ac:dyDescent="0.3">
      <c r="B752" s="206"/>
      <c r="C752" s="207"/>
      <c r="D752" s="196" t="s">
        <v>169</v>
      </c>
      <c r="E752" s="208" t="s">
        <v>19</v>
      </c>
      <c r="F752" s="209" t="s">
        <v>2084</v>
      </c>
      <c r="G752" s="207"/>
      <c r="H752" s="210">
        <v>1083.9000000000001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169</v>
      </c>
      <c r="AU752" s="216" t="s">
        <v>81</v>
      </c>
      <c r="AV752" s="12" t="s">
        <v>81</v>
      </c>
      <c r="AW752" s="12" t="s">
        <v>35</v>
      </c>
      <c r="AX752" s="12" t="s">
        <v>71</v>
      </c>
      <c r="AY752" s="216" t="s">
        <v>160</v>
      </c>
    </row>
    <row r="753" spans="2:65" s="12" customFormat="1" x14ac:dyDescent="0.3">
      <c r="B753" s="206"/>
      <c r="C753" s="207"/>
      <c r="D753" s="196" t="s">
        <v>169</v>
      </c>
      <c r="E753" s="208" t="s">
        <v>19</v>
      </c>
      <c r="F753" s="209" t="s">
        <v>2085</v>
      </c>
      <c r="G753" s="207"/>
      <c r="H753" s="210">
        <v>-47.15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2" customFormat="1" x14ac:dyDescent="0.3">
      <c r="B754" s="206"/>
      <c r="C754" s="207"/>
      <c r="D754" s="196" t="s">
        <v>169</v>
      </c>
      <c r="E754" s="208" t="s">
        <v>19</v>
      </c>
      <c r="F754" s="209" t="s">
        <v>2086</v>
      </c>
      <c r="G754" s="207"/>
      <c r="H754" s="210">
        <v>-75.5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4" customFormat="1" x14ac:dyDescent="0.3">
      <c r="B755" s="229"/>
      <c r="C755" s="230"/>
      <c r="D755" s="196" t="s">
        <v>169</v>
      </c>
      <c r="E755" s="231" t="s">
        <v>19</v>
      </c>
      <c r="F755" s="232" t="s">
        <v>234</v>
      </c>
      <c r="G755" s="230"/>
      <c r="H755" s="233">
        <v>961.25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169</v>
      </c>
      <c r="AU755" s="239" t="s">
        <v>81</v>
      </c>
      <c r="AV755" s="14" t="s">
        <v>186</v>
      </c>
      <c r="AW755" s="14" t="s">
        <v>35</v>
      </c>
      <c r="AX755" s="14" t="s">
        <v>71</v>
      </c>
      <c r="AY755" s="239" t="s">
        <v>160</v>
      </c>
    </row>
    <row r="756" spans="2:65" s="11" customFormat="1" x14ac:dyDescent="0.3">
      <c r="B756" s="194"/>
      <c r="C756" s="195"/>
      <c r="D756" s="196" t="s">
        <v>169</v>
      </c>
      <c r="E756" s="197" t="s">
        <v>19</v>
      </c>
      <c r="F756" s="198" t="s">
        <v>1114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x14ac:dyDescent="0.3">
      <c r="B757" s="206"/>
      <c r="C757" s="207"/>
      <c r="D757" s="196" t="s">
        <v>169</v>
      </c>
      <c r="E757" s="208" t="s">
        <v>19</v>
      </c>
      <c r="F757" s="209" t="s">
        <v>2087</v>
      </c>
      <c r="G757" s="207"/>
      <c r="H757" s="210">
        <v>59.5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4" customFormat="1" x14ac:dyDescent="0.3">
      <c r="B758" s="229"/>
      <c r="C758" s="230"/>
      <c r="D758" s="196" t="s">
        <v>169</v>
      </c>
      <c r="E758" s="231" t="s">
        <v>19</v>
      </c>
      <c r="F758" s="232" t="s">
        <v>234</v>
      </c>
      <c r="G758" s="230"/>
      <c r="H758" s="233">
        <v>59.5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169</v>
      </c>
      <c r="AU758" s="239" t="s">
        <v>81</v>
      </c>
      <c r="AV758" s="14" t="s">
        <v>186</v>
      </c>
      <c r="AW758" s="14" t="s">
        <v>35</v>
      </c>
      <c r="AX758" s="14" t="s">
        <v>71</v>
      </c>
      <c r="AY758" s="239" t="s">
        <v>160</v>
      </c>
    </row>
    <row r="759" spans="2:65" s="11" customFormat="1" x14ac:dyDescent="0.3">
      <c r="B759" s="194"/>
      <c r="C759" s="195"/>
      <c r="D759" s="196" t="s">
        <v>169</v>
      </c>
      <c r="E759" s="197" t="s">
        <v>19</v>
      </c>
      <c r="F759" s="198" t="s">
        <v>1116</v>
      </c>
      <c r="G759" s="195"/>
      <c r="H759" s="199" t="s">
        <v>19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169</v>
      </c>
      <c r="AU759" s="205" t="s">
        <v>81</v>
      </c>
      <c r="AV759" s="11" t="s">
        <v>78</v>
      </c>
      <c r="AW759" s="11" t="s">
        <v>35</v>
      </c>
      <c r="AX759" s="11" t="s">
        <v>71</v>
      </c>
      <c r="AY759" s="205" t="s">
        <v>160</v>
      </c>
    </row>
    <row r="760" spans="2:65" s="12" customFormat="1" x14ac:dyDescent="0.3">
      <c r="B760" s="206"/>
      <c r="C760" s="207"/>
      <c r="D760" s="196" t="s">
        <v>169</v>
      </c>
      <c r="E760" s="208" t="s">
        <v>19</v>
      </c>
      <c r="F760" s="209" t="s">
        <v>2088</v>
      </c>
      <c r="G760" s="207"/>
      <c r="H760" s="210">
        <v>7</v>
      </c>
      <c r="I760" s="211"/>
      <c r="J760" s="207"/>
      <c r="K760" s="207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169</v>
      </c>
      <c r="AU760" s="216" t="s">
        <v>81</v>
      </c>
      <c r="AV760" s="12" t="s">
        <v>81</v>
      </c>
      <c r="AW760" s="12" t="s">
        <v>35</v>
      </c>
      <c r="AX760" s="12" t="s">
        <v>71</v>
      </c>
      <c r="AY760" s="216" t="s">
        <v>160</v>
      </c>
    </row>
    <row r="761" spans="2:65" s="14" customFormat="1" x14ac:dyDescent="0.3">
      <c r="B761" s="229"/>
      <c r="C761" s="230"/>
      <c r="D761" s="196" t="s">
        <v>169</v>
      </c>
      <c r="E761" s="231" t="s">
        <v>19</v>
      </c>
      <c r="F761" s="232" t="s">
        <v>234</v>
      </c>
      <c r="G761" s="230"/>
      <c r="H761" s="233">
        <v>7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169</v>
      </c>
      <c r="AU761" s="239" t="s">
        <v>81</v>
      </c>
      <c r="AV761" s="14" t="s">
        <v>186</v>
      </c>
      <c r="AW761" s="14" t="s">
        <v>35</v>
      </c>
      <c r="AX761" s="14" t="s">
        <v>71</v>
      </c>
      <c r="AY761" s="239" t="s">
        <v>160</v>
      </c>
    </row>
    <row r="762" spans="2:65" s="11" customFormat="1" x14ac:dyDescent="0.3">
      <c r="B762" s="194"/>
      <c r="C762" s="195"/>
      <c r="D762" s="196" t="s">
        <v>169</v>
      </c>
      <c r="E762" s="197" t="s">
        <v>19</v>
      </c>
      <c r="F762" s="198" t="s">
        <v>1118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x14ac:dyDescent="0.3">
      <c r="B763" s="206"/>
      <c r="C763" s="207"/>
      <c r="D763" s="196" t="s">
        <v>169</v>
      </c>
      <c r="E763" s="208" t="s">
        <v>19</v>
      </c>
      <c r="F763" s="209" t="s">
        <v>1577</v>
      </c>
      <c r="G763" s="207"/>
      <c r="H763" s="210">
        <v>9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4" customFormat="1" x14ac:dyDescent="0.3">
      <c r="B764" s="229"/>
      <c r="C764" s="230"/>
      <c r="D764" s="196" t="s">
        <v>169</v>
      </c>
      <c r="E764" s="231" t="s">
        <v>19</v>
      </c>
      <c r="F764" s="232" t="s">
        <v>234</v>
      </c>
      <c r="G764" s="230"/>
      <c r="H764" s="233">
        <v>9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169</v>
      </c>
      <c r="AU764" s="239" t="s">
        <v>81</v>
      </c>
      <c r="AV764" s="14" t="s">
        <v>186</v>
      </c>
      <c r="AW764" s="14" t="s">
        <v>35</v>
      </c>
      <c r="AX764" s="14" t="s">
        <v>71</v>
      </c>
      <c r="AY764" s="239" t="s">
        <v>160</v>
      </c>
    </row>
    <row r="765" spans="2:65" s="13" customFormat="1" x14ac:dyDescent="0.3">
      <c r="B765" s="217"/>
      <c r="C765" s="218"/>
      <c r="D765" s="219" t="s">
        <v>169</v>
      </c>
      <c r="E765" s="220" t="s">
        <v>19</v>
      </c>
      <c r="F765" s="221" t="s">
        <v>182</v>
      </c>
      <c r="G765" s="218"/>
      <c r="H765" s="222">
        <v>1036.75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169</v>
      </c>
      <c r="AU765" s="228" t="s">
        <v>81</v>
      </c>
      <c r="AV765" s="13" t="s">
        <v>167</v>
      </c>
      <c r="AW765" s="13" t="s">
        <v>35</v>
      </c>
      <c r="AX765" s="13" t="s">
        <v>78</v>
      </c>
      <c r="AY765" s="228" t="s">
        <v>160</v>
      </c>
    </row>
    <row r="766" spans="2:65" s="1" customFormat="1" ht="22.5" customHeight="1" x14ac:dyDescent="0.3">
      <c r="B766" s="35"/>
      <c r="C766" s="247" t="s">
        <v>1134</v>
      </c>
      <c r="D766" s="247" t="s">
        <v>548</v>
      </c>
      <c r="E766" s="248" t="s">
        <v>1102</v>
      </c>
      <c r="F766" s="249" t="s">
        <v>1103</v>
      </c>
      <c r="G766" s="250" t="s">
        <v>165</v>
      </c>
      <c r="H766" s="251">
        <v>911.62</v>
      </c>
      <c r="I766" s="252"/>
      <c r="J766" s="253">
        <f>ROUND(I766*H766,2)</f>
        <v>0</v>
      </c>
      <c r="K766" s="249" t="s">
        <v>19</v>
      </c>
      <c r="L766" s="254"/>
      <c r="M766" s="255" t="s">
        <v>19</v>
      </c>
      <c r="N766" s="256" t="s">
        <v>42</v>
      </c>
      <c r="O766" s="36"/>
      <c r="P766" s="191">
        <f>O766*H766</f>
        <v>0</v>
      </c>
      <c r="Q766" s="191">
        <v>8.5999999999999993E-2</v>
      </c>
      <c r="R766" s="191">
        <f>Q766*H766</f>
        <v>78.399319999999989</v>
      </c>
      <c r="S766" s="191">
        <v>0</v>
      </c>
      <c r="T766" s="192">
        <f>S766*H766</f>
        <v>0</v>
      </c>
      <c r="AR766" s="18" t="s">
        <v>235</v>
      </c>
      <c r="AT766" s="18" t="s">
        <v>548</v>
      </c>
      <c r="AU766" s="18" t="s">
        <v>81</v>
      </c>
      <c r="AY766" s="18" t="s">
        <v>160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167</v>
      </c>
      <c r="BM766" s="18" t="s">
        <v>2089</v>
      </c>
    </row>
    <row r="767" spans="2:65" s="12" customFormat="1" x14ac:dyDescent="0.3">
      <c r="B767" s="206"/>
      <c r="C767" s="207"/>
      <c r="D767" s="196" t="s">
        <v>169</v>
      </c>
      <c r="E767" s="208" t="s">
        <v>19</v>
      </c>
      <c r="F767" s="209" t="s">
        <v>2090</v>
      </c>
      <c r="G767" s="207"/>
      <c r="H767" s="210">
        <v>971.62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169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160</v>
      </c>
    </row>
    <row r="768" spans="2:65" s="11" customFormat="1" x14ac:dyDescent="0.3">
      <c r="B768" s="194"/>
      <c r="C768" s="195"/>
      <c r="D768" s="196" t="s">
        <v>169</v>
      </c>
      <c r="E768" s="197" t="s">
        <v>19</v>
      </c>
      <c r="F768" s="198" t="s">
        <v>1124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169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160</v>
      </c>
    </row>
    <row r="769" spans="2:65" s="12" customFormat="1" x14ac:dyDescent="0.3">
      <c r="B769" s="206"/>
      <c r="C769" s="207"/>
      <c r="D769" s="196" t="s">
        <v>169</v>
      </c>
      <c r="E769" s="208" t="s">
        <v>19</v>
      </c>
      <c r="F769" s="209" t="s">
        <v>1586</v>
      </c>
      <c r="G769" s="207"/>
      <c r="H769" s="210">
        <v>-60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3" customFormat="1" x14ac:dyDescent="0.3">
      <c r="B770" s="217"/>
      <c r="C770" s="218"/>
      <c r="D770" s="219" t="s">
        <v>169</v>
      </c>
      <c r="E770" s="220" t="s">
        <v>19</v>
      </c>
      <c r="F770" s="221" t="s">
        <v>182</v>
      </c>
      <c r="G770" s="218"/>
      <c r="H770" s="222">
        <v>911.62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169</v>
      </c>
      <c r="AU770" s="228" t="s">
        <v>81</v>
      </c>
      <c r="AV770" s="13" t="s">
        <v>167</v>
      </c>
      <c r="AW770" s="13" t="s">
        <v>35</v>
      </c>
      <c r="AX770" s="13" t="s">
        <v>78</v>
      </c>
      <c r="AY770" s="228" t="s">
        <v>160</v>
      </c>
    </row>
    <row r="771" spans="2:65" s="1" customFormat="1" ht="22.5" customHeight="1" x14ac:dyDescent="0.3">
      <c r="B771" s="35"/>
      <c r="C771" s="247" t="s">
        <v>1138</v>
      </c>
      <c r="D771" s="247" t="s">
        <v>548</v>
      </c>
      <c r="E771" s="248" t="s">
        <v>1127</v>
      </c>
      <c r="F771" s="249" t="s">
        <v>1128</v>
      </c>
      <c r="G771" s="250" t="s">
        <v>165</v>
      </c>
      <c r="H771" s="251">
        <v>60.6</v>
      </c>
      <c r="I771" s="252"/>
      <c r="J771" s="253">
        <f>ROUND(I771*H771,2)</f>
        <v>0</v>
      </c>
      <c r="K771" s="249" t="s">
        <v>19</v>
      </c>
      <c r="L771" s="254"/>
      <c r="M771" s="255" t="s">
        <v>19</v>
      </c>
      <c r="N771" s="256" t="s">
        <v>42</v>
      </c>
      <c r="O771" s="36"/>
      <c r="P771" s="191">
        <f>O771*H771</f>
        <v>0</v>
      </c>
      <c r="Q771" s="191">
        <v>0.05</v>
      </c>
      <c r="R771" s="191">
        <f>Q771*H771</f>
        <v>3.0300000000000002</v>
      </c>
      <c r="S771" s="191">
        <v>0</v>
      </c>
      <c r="T771" s="192">
        <f>S771*H771</f>
        <v>0</v>
      </c>
      <c r="AR771" s="18" t="s">
        <v>235</v>
      </c>
      <c r="AT771" s="18" t="s">
        <v>548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2091</v>
      </c>
    </row>
    <row r="772" spans="2:65" s="1" customFormat="1" ht="31.5" customHeight="1" x14ac:dyDescent="0.3">
      <c r="B772" s="35"/>
      <c r="C772" s="247" t="s">
        <v>1142</v>
      </c>
      <c r="D772" s="247" t="s">
        <v>548</v>
      </c>
      <c r="E772" s="248" t="s">
        <v>1131</v>
      </c>
      <c r="F772" s="249" t="s">
        <v>1132</v>
      </c>
      <c r="G772" s="250" t="s">
        <v>165</v>
      </c>
      <c r="H772" s="251">
        <v>7.07</v>
      </c>
      <c r="I772" s="252"/>
      <c r="J772" s="253">
        <f>ROUND(I772*H772,2)</f>
        <v>0</v>
      </c>
      <c r="K772" s="249" t="s">
        <v>19</v>
      </c>
      <c r="L772" s="254"/>
      <c r="M772" s="255" t="s">
        <v>19</v>
      </c>
      <c r="N772" s="256" t="s">
        <v>42</v>
      </c>
      <c r="O772" s="36"/>
      <c r="P772" s="191">
        <f>O772*H772</f>
        <v>0</v>
      </c>
      <c r="Q772" s="191">
        <v>6.6000000000000003E-2</v>
      </c>
      <c r="R772" s="191">
        <f>Q772*H772</f>
        <v>0.46662000000000003</v>
      </c>
      <c r="S772" s="191">
        <v>0</v>
      </c>
      <c r="T772" s="192">
        <f>S772*H772</f>
        <v>0</v>
      </c>
      <c r="AR772" s="18" t="s">
        <v>235</v>
      </c>
      <c r="AT772" s="18" t="s">
        <v>548</v>
      </c>
      <c r="AU772" s="18" t="s">
        <v>81</v>
      </c>
      <c r="AY772" s="18" t="s">
        <v>160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167</v>
      </c>
      <c r="BM772" s="18" t="s">
        <v>2092</v>
      </c>
    </row>
    <row r="773" spans="2:65" s="1" customFormat="1" ht="31.5" customHeight="1" x14ac:dyDescent="0.3">
      <c r="B773" s="35"/>
      <c r="C773" s="247" t="s">
        <v>1148</v>
      </c>
      <c r="D773" s="247" t="s">
        <v>548</v>
      </c>
      <c r="E773" s="248" t="s">
        <v>1135</v>
      </c>
      <c r="F773" s="249" t="s">
        <v>1136</v>
      </c>
      <c r="G773" s="250" t="s">
        <v>165</v>
      </c>
      <c r="H773" s="251">
        <v>9.09</v>
      </c>
      <c r="I773" s="252"/>
      <c r="J773" s="253">
        <f>ROUND(I773*H773,2)</f>
        <v>0</v>
      </c>
      <c r="K773" s="249" t="s">
        <v>19</v>
      </c>
      <c r="L773" s="254"/>
      <c r="M773" s="255" t="s">
        <v>19</v>
      </c>
      <c r="N773" s="256" t="s">
        <v>42</v>
      </c>
      <c r="O773" s="36"/>
      <c r="P773" s="191">
        <f>O773*H773</f>
        <v>0</v>
      </c>
      <c r="Q773" s="191">
        <v>6.6000000000000003E-2</v>
      </c>
      <c r="R773" s="191">
        <f>Q773*H773</f>
        <v>0.59994000000000003</v>
      </c>
      <c r="S773" s="191">
        <v>0</v>
      </c>
      <c r="T773" s="192">
        <f>S773*H773</f>
        <v>0</v>
      </c>
      <c r="AR773" s="18" t="s">
        <v>235</v>
      </c>
      <c r="AT773" s="18" t="s">
        <v>548</v>
      </c>
      <c r="AU773" s="18" t="s">
        <v>81</v>
      </c>
      <c r="AY773" s="18" t="s">
        <v>160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18" t="s">
        <v>78</v>
      </c>
      <c r="BK773" s="193">
        <f>ROUND(I773*H773,2)</f>
        <v>0</v>
      </c>
      <c r="BL773" s="18" t="s">
        <v>167</v>
      </c>
      <c r="BM773" s="18" t="s">
        <v>2093</v>
      </c>
    </row>
    <row r="774" spans="2:65" s="1" customFormat="1" ht="31.5" customHeight="1" x14ac:dyDescent="0.3">
      <c r="B774" s="35"/>
      <c r="C774" s="182" t="s">
        <v>1155</v>
      </c>
      <c r="D774" s="182" t="s">
        <v>162</v>
      </c>
      <c r="E774" s="183" t="s">
        <v>1143</v>
      </c>
      <c r="F774" s="184" t="s">
        <v>1144</v>
      </c>
      <c r="G774" s="185" t="s">
        <v>212</v>
      </c>
      <c r="H774" s="186">
        <v>27.76</v>
      </c>
      <c r="I774" s="187"/>
      <c r="J774" s="188">
        <f>ROUND(I774*H774,2)</f>
        <v>0</v>
      </c>
      <c r="K774" s="184" t="s">
        <v>19</v>
      </c>
      <c r="L774" s="55"/>
      <c r="M774" s="189" t="s">
        <v>19</v>
      </c>
      <c r="N774" s="190" t="s">
        <v>42</v>
      </c>
      <c r="O774" s="36"/>
      <c r="P774" s="191">
        <f>O774*H774</f>
        <v>0</v>
      </c>
      <c r="Q774" s="191">
        <v>2.45329</v>
      </c>
      <c r="R774" s="191">
        <f>Q774*H774</f>
        <v>68.103330400000004</v>
      </c>
      <c r="S774" s="191">
        <v>0</v>
      </c>
      <c r="T774" s="192">
        <f>S774*H774</f>
        <v>0</v>
      </c>
      <c r="AR774" s="18" t="s">
        <v>167</v>
      </c>
      <c r="AT774" s="18" t="s">
        <v>162</v>
      </c>
      <c r="AU774" s="18" t="s">
        <v>81</v>
      </c>
      <c r="AY774" s="18" t="s">
        <v>160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78</v>
      </c>
      <c r="BK774" s="193">
        <f>ROUND(I774*H774,2)</f>
        <v>0</v>
      </c>
      <c r="BL774" s="18" t="s">
        <v>167</v>
      </c>
      <c r="BM774" s="18" t="s">
        <v>2094</v>
      </c>
    </row>
    <row r="775" spans="2:65" s="12" customFormat="1" x14ac:dyDescent="0.3">
      <c r="B775" s="206"/>
      <c r="C775" s="207"/>
      <c r="D775" s="196" t="s">
        <v>169</v>
      </c>
      <c r="E775" s="208" t="s">
        <v>19</v>
      </c>
      <c r="F775" s="209" t="s">
        <v>2095</v>
      </c>
      <c r="G775" s="207"/>
      <c r="H775" s="210">
        <v>0.42599999999999999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169</v>
      </c>
      <c r="AU775" s="216" t="s">
        <v>81</v>
      </c>
      <c r="AV775" s="12" t="s">
        <v>81</v>
      </c>
      <c r="AW775" s="12" t="s">
        <v>35</v>
      </c>
      <c r="AX775" s="12" t="s">
        <v>71</v>
      </c>
      <c r="AY775" s="216" t="s">
        <v>160</v>
      </c>
    </row>
    <row r="776" spans="2:65" s="12" customFormat="1" x14ac:dyDescent="0.3">
      <c r="B776" s="206"/>
      <c r="C776" s="207"/>
      <c r="D776" s="196" t="s">
        <v>169</v>
      </c>
      <c r="E776" s="208" t="s">
        <v>19</v>
      </c>
      <c r="F776" s="209" t="s">
        <v>2096</v>
      </c>
      <c r="G776" s="207"/>
      <c r="H776" s="210">
        <v>1.415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169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160</v>
      </c>
    </row>
    <row r="777" spans="2:65" s="12" customFormat="1" x14ac:dyDescent="0.3">
      <c r="B777" s="206"/>
      <c r="C777" s="207"/>
      <c r="D777" s="196" t="s">
        <v>169</v>
      </c>
      <c r="E777" s="208" t="s">
        <v>19</v>
      </c>
      <c r="F777" s="209" t="s">
        <v>2097</v>
      </c>
      <c r="G777" s="207"/>
      <c r="H777" s="210">
        <v>25.919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3" customFormat="1" x14ac:dyDescent="0.3">
      <c r="B778" s="217"/>
      <c r="C778" s="218"/>
      <c r="D778" s="219" t="s">
        <v>169</v>
      </c>
      <c r="E778" s="220" t="s">
        <v>19</v>
      </c>
      <c r="F778" s="221" t="s">
        <v>182</v>
      </c>
      <c r="G778" s="218"/>
      <c r="H778" s="222">
        <v>27.76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169</v>
      </c>
      <c r="AU778" s="228" t="s">
        <v>81</v>
      </c>
      <c r="AV778" s="13" t="s">
        <v>167</v>
      </c>
      <c r="AW778" s="13" t="s">
        <v>35</v>
      </c>
      <c r="AX778" s="13" t="s">
        <v>78</v>
      </c>
      <c r="AY778" s="228" t="s">
        <v>160</v>
      </c>
    </row>
    <row r="779" spans="2:65" s="1" customFormat="1" ht="22.5" customHeight="1" x14ac:dyDescent="0.3">
      <c r="B779" s="35"/>
      <c r="C779" s="182" t="s">
        <v>1161</v>
      </c>
      <c r="D779" s="182" t="s">
        <v>162</v>
      </c>
      <c r="E779" s="183" t="s">
        <v>1149</v>
      </c>
      <c r="F779" s="184" t="s">
        <v>1150</v>
      </c>
      <c r="G779" s="185" t="s">
        <v>189</v>
      </c>
      <c r="H779" s="186">
        <v>51.09</v>
      </c>
      <c r="I779" s="187"/>
      <c r="J779" s="188">
        <f>ROUND(I779*H779,2)</f>
        <v>0</v>
      </c>
      <c r="K779" s="184" t="s">
        <v>19</v>
      </c>
      <c r="L779" s="55"/>
      <c r="M779" s="189" t="s">
        <v>19</v>
      </c>
      <c r="N779" s="190" t="s">
        <v>42</v>
      </c>
      <c r="O779" s="36"/>
      <c r="P779" s="191">
        <f>O779*H779</f>
        <v>0</v>
      </c>
      <c r="Q779" s="191">
        <v>3.2949999999999999E-4</v>
      </c>
      <c r="R779" s="191">
        <f>Q779*H779</f>
        <v>1.6834155E-2</v>
      </c>
      <c r="S779" s="191">
        <v>0</v>
      </c>
      <c r="T779" s="192">
        <f>S779*H779</f>
        <v>0</v>
      </c>
      <c r="AR779" s="18" t="s">
        <v>167</v>
      </c>
      <c r="AT779" s="18" t="s">
        <v>162</v>
      </c>
      <c r="AU779" s="18" t="s">
        <v>81</v>
      </c>
      <c r="AY779" s="18" t="s">
        <v>160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8" t="s">
        <v>78</v>
      </c>
      <c r="BK779" s="193">
        <f>ROUND(I779*H779,2)</f>
        <v>0</v>
      </c>
      <c r="BL779" s="18" t="s">
        <v>167</v>
      </c>
      <c r="BM779" s="18" t="s">
        <v>2098</v>
      </c>
    </row>
    <row r="780" spans="2:65" s="11" customFormat="1" x14ac:dyDescent="0.3">
      <c r="B780" s="194"/>
      <c r="C780" s="195"/>
      <c r="D780" s="196" t="s">
        <v>169</v>
      </c>
      <c r="E780" s="197" t="s">
        <v>19</v>
      </c>
      <c r="F780" s="198" t="s">
        <v>1333</v>
      </c>
      <c r="G780" s="195"/>
      <c r="H780" s="199" t="s">
        <v>19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169</v>
      </c>
      <c r="AU780" s="205" t="s">
        <v>81</v>
      </c>
      <c r="AV780" s="11" t="s">
        <v>78</v>
      </c>
      <c r="AW780" s="11" t="s">
        <v>35</v>
      </c>
      <c r="AX780" s="11" t="s">
        <v>71</v>
      </c>
      <c r="AY780" s="205" t="s">
        <v>160</v>
      </c>
    </row>
    <row r="781" spans="2:65" s="12" customFormat="1" x14ac:dyDescent="0.3">
      <c r="B781" s="206"/>
      <c r="C781" s="207"/>
      <c r="D781" s="196" t="s">
        <v>169</v>
      </c>
      <c r="E781" s="208" t="s">
        <v>19</v>
      </c>
      <c r="F781" s="209" t="s">
        <v>2099</v>
      </c>
      <c r="G781" s="207"/>
      <c r="H781" s="210">
        <v>37.950000000000003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169</v>
      </c>
      <c r="AU781" s="216" t="s">
        <v>81</v>
      </c>
      <c r="AV781" s="12" t="s">
        <v>81</v>
      </c>
      <c r="AW781" s="12" t="s">
        <v>35</v>
      </c>
      <c r="AX781" s="12" t="s">
        <v>71</v>
      </c>
      <c r="AY781" s="216" t="s">
        <v>160</v>
      </c>
    </row>
    <row r="782" spans="2:65" s="11" customFormat="1" x14ac:dyDescent="0.3">
      <c r="B782" s="194"/>
      <c r="C782" s="195"/>
      <c r="D782" s="196" t="s">
        <v>169</v>
      </c>
      <c r="E782" s="197" t="s">
        <v>19</v>
      </c>
      <c r="F782" s="198" t="s">
        <v>2100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2" customFormat="1" x14ac:dyDescent="0.3">
      <c r="B783" s="206"/>
      <c r="C783" s="207"/>
      <c r="D783" s="196" t="s">
        <v>169</v>
      </c>
      <c r="E783" s="208" t="s">
        <v>19</v>
      </c>
      <c r="F783" s="209" t="s">
        <v>2101</v>
      </c>
      <c r="G783" s="207"/>
      <c r="H783" s="210">
        <v>13.14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3" customFormat="1" x14ac:dyDescent="0.3">
      <c r="B784" s="217"/>
      <c r="C784" s="218"/>
      <c r="D784" s="219" t="s">
        <v>169</v>
      </c>
      <c r="E784" s="220" t="s">
        <v>19</v>
      </c>
      <c r="F784" s="221" t="s">
        <v>182</v>
      </c>
      <c r="G784" s="218"/>
      <c r="H784" s="222">
        <v>51.09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169</v>
      </c>
      <c r="AU784" s="228" t="s">
        <v>81</v>
      </c>
      <c r="AV784" s="13" t="s">
        <v>167</v>
      </c>
      <c r="AW784" s="13" t="s">
        <v>35</v>
      </c>
      <c r="AX784" s="13" t="s">
        <v>78</v>
      </c>
      <c r="AY784" s="228" t="s">
        <v>160</v>
      </c>
    </row>
    <row r="785" spans="2:65" s="1" customFormat="1" ht="22.5" customHeight="1" x14ac:dyDescent="0.3">
      <c r="B785" s="35"/>
      <c r="C785" s="182" t="s">
        <v>1165</v>
      </c>
      <c r="D785" s="182" t="s">
        <v>162</v>
      </c>
      <c r="E785" s="183" t="s">
        <v>1156</v>
      </c>
      <c r="F785" s="184" t="s">
        <v>1157</v>
      </c>
      <c r="G785" s="185" t="s">
        <v>248</v>
      </c>
      <c r="H785" s="186">
        <v>32.115000000000002</v>
      </c>
      <c r="I785" s="187"/>
      <c r="J785" s="188">
        <f>ROUND(I785*H785,2)</f>
        <v>0</v>
      </c>
      <c r="K785" s="184" t="s">
        <v>19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1.3856500000000001E-2</v>
      </c>
      <c r="R785" s="191">
        <f>Q785*H785</f>
        <v>0.44500149750000006</v>
      </c>
      <c r="S785" s="191">
        <v>0</v>
      </c>
      <c r="T785" s="192">
        <f>S785*H785</f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167</v>
      </c>
      <c r="BM785" s="18" t="s">
        <v>2102</v>
      </c>
    </row>
    <row r="786" spans="2:65" s="11" customFormat="1" x14ac:dyDescent="0.3">
      <c r="B786" s="194"/>
      <c r="C786" s="195"/>
      <c r="D786" s="196" t="s">
        <v>169</v>
      </c>
      <c r="E786" s="197" t="s">
        <v>19</v>
      </c>
      <c r="F786" s="198" t="s">
        <v>1333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169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160</v>
      </c>
    </row>
    <row r="787" spans="2:65" s="12" customFormat="1" x14ac:dyDescent="0.3">
      <c r="B787" s="206"/>
      <c r="C787" s="207"/>
      <c r="D787" s="196" t="s">
        <v>169</v>
      </c>
      <c r="E787" s="208" t="s">
        <v>19</v>
      </c>
      <c r="F787" s="209" t="s">
        <v>2103</v>
      </c>
      <c r="G787" s="207"/>
      <c r="H787" s="210">
        <v>18.975000000000001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65" s="11" customFormat="1" x14ac:dyDescent="0.3">
      <c r="B788" s="194"/>
      <c r="C788" s="195"/>
      <c r="D788" s="196" t="s">
        <v>169</v>
      </c>
      <c r="E788" s="197" t="s">
        <v>19</v>
      </c>
      <c r="F788" s="198" t="s">
        <v>2100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169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160</v>
      </c>
    </row>
    <row r="789" spans="2:65" s="12" customFormat="1" x14ac:dyDescent="0.3">
      <c r="B789" s="206"/>
      <c r="C789" s="207"/>
      <c r="D789" s="196" t="s">
        <v>169</v>
      </c>
      <c r="E789" s="208" t="s">
        <v>19</v>
      </c>
      <c r="F789" s="209" t="s">
        <v>2104</v>
      </c>
      <c r="G789" s="207"/>
      <c r="H789" s="210">
        <v>13.14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65" s="13" customFormat="1" x14ac:dyDescent="0.3">
      <c r="B790" s="217"/>
      <c r="C790" s="218"/>
      <c r="D790" s="219" t="s">
        <v>169</v>
      </c>
      <c r="E790" s="220" t="s">
        <v>19</v>
      </c>
      <c r="F790" s="221" t="s">
        <v>182</v>
      </c>
      <c r="G790" s="218"/>
      <c r="H790" s="222">
        <v>32.115000000000002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169</v>
      </c>
      <c r="AU790" s="228" t="s">
        <v>81</v>
      </c>
      <c r="AV790" s="13" t="s">
        <v>167</v>
      </c>
      <c r="AW790" s="13" t="s">
        <v>35</v>
      </c>
      <c r="AX790" s="13" t="s">
        <v>78</v>
      </c>
      <c r="AY790" s="228" t="s">
        <v>160</v>
      </c>
    </row>
    <row r="791" spans="2:65" s="1" customFormat="1" ht="22.5" customHeight="1" x14ac:dyDescent="0.3">
      <c r="B791" s="35"/>
      <c r="C791" s="182" t="s">
        <v>1170</v>
      </c>
      <c r="D791" s="182" t="s">
        <v>162</v>
      </c>
      <c r="E791" s="183" t="s">
        <v>1162</v>
      </c>
      <c r="F791" s="184" t="s">
        <v>1163</v>
      </c>
      <c r="G791" s="185" t="s">
        <v>189</v>
      </c>
      <c r="H791" s="186">
        <v>37.950000000000003</v>
      </c>
      <c r="I791" s="187"/>
      <c r="J791" s="188">
        <f>ROUND(I791*H791,2)</f>
        <v>0</v>
      </c>
      <c r="K791" s="184" t="s">
        <v>166</v>
      </c>
      <c r="L791" s="55"/>
      <c r="M791" s="189" t="s">
        <v>19</v>
      </c>
      <c r="N791" s="190" t="s">
        <v>42</v>
      </c>
      <c r="O791" s="36"/>
      <c r="P791" s="191">
        <f>O791*H791</f>
        <v>0</v>
      </c>
      <c r="Q791" s="191">
        <v>0</v>
      </c>
      <c r="R791" s="191">
        <f>Q791*H791</f>
        <v>0</v>
      </c>
      <c r="S791" s="191">
        <v>0</v>
      </c>
      <c r="T791" s="192">
        <f>S791*H791</f>
        <v>0</v>
      </c>
      <c r="AR791" s="18" t="s">
        <v>167</v>
      </c>
      <c r="AT791" s="18" t="s">
        <v>162</v>
      </c>
      <c r="AU791" s="18" t="s">
        <v>81</v>
      </c>
      <c r="AY791" s="18" t="s">
        <v>160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78</v>
      </c>
      <c r="BK791" s="193">
        <f>ROUND(I791*H791,2)</f>
        <v>0</v>
      </c>
      <c r="BL791" s="18" t="s">
        <v>167</v>
      </c>
      <c r="BM791" s="18" t="s">
        <v>2105</v>
      </c>
    </row>
    <row r="792" spans="2:65" s="11" customFormat="1" x14ac:dyDescent="0.3">
      <c r="B792" s="194"/>
      <c r="C792" s="195"/>
      <c r="D792" s="196" t="s">
        <v>169</v>
      </c>
      <c r="E792" s="197" t="s">
        <v>19</v>
      </c>
      <c r="F792" s="198" t="s">
        <v>1333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169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160</v>
      </c>
    </row>
    <row r="793" spans="2:65" s="12" customFormat="1" x14ac:dyDescent="0.3">
      <c r="B793" s="206"/>
      <c r="C793" s="207"/>
      <c r="D793" s="196" t="s">
        <v>169</v>
      </c>
      <c r="E793" s="208" t="s">
        <v>19</v>
      </c>
      <c r="F793" s="209" t="s">
        <v>2099</v>
      </c>
      <c r="G793" s="207"/>
      <c r="H793" s="210">
        <v>37.950000000000003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65" s="13" customFormat="1" x14ac:dyDescent="0.3">
      <c r="B794" s="217"/>
      <c r="C794" s="218"/>
      <c r="D794" s="219" t="s">
        <v>169</v>
      </c>
      <c r="E794" s="220" t="s">
        <v>19</v>
      </c>
      <c r="F794" s="221" t="s">
        <v>182</v>
      </c>
      <c r="G794" s="218"/>
      <c r="H794" s="222">
        <v>37.950000000000003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169</v>
      </c>
      <c r="AU794" s="228" t="s">
        <v>81</v>
      </c>
      <c r="AV794" s="13" t="s">
        <v>167</v>
      </c>
      <c r="AW794" s="13" t="s">
        <v>35</v>
      </c>
      <c r="AX794" s="13" t="s">
        <v>78</v>
      </c>
      <c r="AY794" s="228" t="s">
        <v>160</v>
      </c>
    </row>
    <row r="795" spans="2:65" s="1" customFormat="1" ht="22.5" customHeight="1" x14ac:dyDescent="0.3">
      <c r="B795" s="35"/>
      <c r="C795" s="182" t="s">
        <v>1176</v>
      </c>
      <c r="D795" s="182" t="s">
        <v>162</v>
      </c>
      <c r="E795" s="183" t="s">
        <v>1166</v>
      </c>
      <c r="F795" s="184" t="s">
        <v>1167</v>
      </c>
      <c r="G795" s="185" t="s">
        <v>189</v>
      </c>
      <c r="H795" s="186">
        <v>13.14</v>
      </c>
      <c r="I795" s="187"/>
      <c r="J795" s="188">
        <f>ROUND(I795*H795,2)</f>
        <v>0</v>
      </c>
      <c r="K795" s="184" t="s">
        <v>166</v>
      </c>
      <c r="L795" s="55"/>
      <c r="M795" s="189" t="s">
        <v>19</v>
      </c>
      <c r="N795" s="190" t="s">
        <v>42</v>
      </c>
      <c r="O795" s="36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18" t="s">
        <v>167</v>
      </c>
      <c r="AT795" s="18" t="s">
        <v>162</v>
      </c>
      <c r="AU795" s="18" t="s">
        <v>81</v>
      </c>
      <c r="AY795" s="18" t="s">
        <v>160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18" t="s">
        <v>78</v>
      </c>
      <c r="BK795" s="193">
        <f>ROUND(I795*H795,2)</f>
        <v>0</v>
      </c>
      <c r="BL795" s="18" t="s">
        <v>167</v>
      </c>
      <c r="BM795" s="18" t="s">
        <v>2106</v>
      </c>
    </row>
    <row r="796" spans="2:65" s="11" customFormat="1" x14ac:dyDescent="0.3">
      <c r="B796" s="194"/>
      <c r="C796" s="195"/>
      <c r="D796" s="196" t="s">
        <v>169</v>
      </c>
      <c r="E796" s="197" t="s">
        <v>19</v>
      </c>
      <c r="F796" s="198" t="s">
        <v>2100</v>
      </c>
      <c r="G796" s="195"/>
      <c r="H796" s="199" t="s">
        <v>19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169</v>
      </c>
      <c r="AU796" s="205" t="s">
        <v>81</v>
      </c>
      <c r="AV796" s="11" t="s">
        <v>78</v>
      </c>
      <c r="AW796" s="11" t="s">
        <v>35</v>
      </c>
      <c r="AX796" s="11" t="s">
        <v>71</v>
      </c>
      <c r="AY796" s="205" t="s">
        <v>160</v>
      </c>
    </row>
    <row r="797" spans="2:65" s="12" customFormat="1" x14ac:dyDescent="0.3">
      <c r="B797" s="206"/>
      <c r="C797" s="207"/>
      <c r="D797" s="196" t="s">
        <v>169</v>
      </c>
      <c r="E797" s="208" t="s">
        <v>19</v>
      </c>
      <c r="F797" s="209" t="s">
        <v>2101</v>
      </c>
      <c r="G797" s="207"/>
      <c r="H797" s="210">
        <v>13.14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169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160</v>
      </c>
    </row>
    <row r="798" spans="2:65" s="13" customFormat="1" x14ac:dyDescent="0.3">
      <c r="B798" s="217"/>
      <c r="C798" s="218"/>
      <c r="D798" s="219" t="s">
        <v>169</v>
      </c>
      <c r="E798" s="220" t="s">
        <v>19</v>
      </c>
      <c r="F798" s="221" t="s">
        <v>182</v>
      </c>
      <c r="G798" s="218"/>
      <c r="H798" s="222">
        <v>13.14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169</v>
      </c>
      <c r="AU798" s="228" t="s">
        <v>81</v>
      </c>
      <c r="AV798" s="13" t="s">
        <v>167</v>
      </c>
      <c r="AW798" s="13" t="s">
        <v>35</v>
      </c>
      <c r="AX798" s="13" t="s">
        <v>78</v>
      </c>
      <c r="AY798" s="228" t="s">
        <v>160</v>
      </c>
    </row>
    <row r="799" spans="2:65" s="1" customFormat="1" ht="22.5" customHeight="1" x14ac:dyDescent="0.3">
      <c r="B799" s="35"/>
      <c r="C799" s="182" t="s">
        <v>1180</v>
      </c>
      <c r="D799" s="182" t="s">
        <v>162</v>
      </c>
      <c r="E799" s="183" t="s">
        <v>1171</v>
      </c>
      <c r="F799" s="184" t="s">
        <v>1172</v>
      </c>
      <c r="G799" s="185" t="s">
        <v>189</v>
      </c>
      <c r="H799" s="186">
        <v>75.900000000000006</v>
      </c>
      <c r="I799" s="187"/>
      <c r="J799" s="188">
        <f>ROUND(I799*H799,2)</f>
        <v>0</v>
      </c>
      <c r="K799" s="184" t="s">
        <v>166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1.2950000000000001E-6</v>
      </c>
      <c r="R799" s="191">
        <f>Q799*H799</f>
        <v>9.8290500000000017E-5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2107</v>
      </c>
    </row>
    <row r="800" spans="2:65" s="11" customFormat="1" x14ac:dyDescent="0.3">
      <c r="B800" s="194"/>
      <c r="C800" s="195"/>
      <c r="D800" s="196" t="s">
        <v>169</v>
      </c>
      <c r="E800" s="197" t="s">
        <v>19</v>
      </c>
      <c r="F800" s="198" t="s">
        <v>1333</v>
      </c>
      <c r="G800" s="195"/>
      <c r="H800" s="199" t="s">
        <v>19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169</v>
      </c>
      <c r="AU800" s="205" t="s">
        <v>81</v>
      </c>
      <c r="AV800" s="11" t="s">
        <v>78</v>
      </c>
      <c r="AW800" s="11" t="s">
        <v>35</v>
      </c>
      <c r="AX800" s="11" t="s">
        <v>71</v>
      </c>
      <c r="AY800" s="205" t="s">
        <v>160</v>
      </c>
    </row>
    <row r="801" spans="2:65" s="12" customFormat="1" x14ac:dyDescent="0.3">
      <c r="B801" s="206"/>
      <c r="C801" s="207"/>
      <c r="D801" s="196" t="s">
        <v>169</v>
      </c>
      <c r="E801" s="208" t="s">
        <v>19</v>
      </c>
      <c r="F801" s="209" t="s">
        <v>2099</v>
      </c>
      <c r="G801" s="207"/>
      <c r="H801" s="210">
        <v>37.950000000000003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169</v>
      </c>
      <c r="AU801" s="216" t="s">
        <v>81</v>
      </c>
      <c r="AV801" s="12" t="s">
        <v>81</v>
      </c>
      <c r="AW801" s="12" t="s">
        <v>35</v>
      </c>
      <c r="AX801" s="12" t="s">
        <v>71</v>
      </c>
      <c r="AY801" s="216" t="s">
        <v>160</v>
      </c>
    </row>
    <row r="802" spans="2:65" s="12" customFormat="1" x14ac:dyDescent="0.3">
      <c r="B802" s="206"/>
      <c r="C802" s="207"/>
      <c r="D802" s="196" t="s">
        <v>169</v>
      </c>
      <c r="E802" s="208" t="s">
        <v>19</v>
      </c>
      <c r="F802" s="209" t="s">
        <v>2108</v>
      </c>
      <c r="G802" s="207"/>
      <c r="H802" s="210">
        <v>37.950000000000003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169</v>
      </c>
      <c r="AU802" s="216" t="s">
        <v>81</v>
      </c>
      <c r="AV802" s="12" t="s">
        <v>81</v>
      </c>
      <c r="AW802" s="12" t="s">
        <v>35</v>
      </c>
      <c r="AX802" s="12" t="s">
        <v>71</v>
      </c>
      <c r="AY802" s="216" t="s">
        <v>160</v>
      </c>
    </row>
    <row r="803" spans="2:65" s="13" customFormat="1" x14ac:dyDescent="0.3">
      <c r="B803" s="217"/>
      <c r="C803" s="218"/>
      <c r="D803" s="219" t="s">
        <v>169</v>
      </c>
      <c r="E803" s="220" t="s">
        <v>19</v>
      </c>
      <c r="F803" s="221" t="s">
        <v>182</v>
      </c>
      <c r="G803" s="218"/>
      <c r="H803" s="222">
        <v>75.900000000000006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169</v>
      </c>
      <c r="AU803" s="228" t="s">
        <v>81</v>
      </c>
      <c r="AV803" s="13" t="s">
        <v>167</v>
      </c>
      <c r="AW803" s="13" t="s">
        <v>35</v>
      </c>
      <c r="AX803" s="13" t="s">
        <v>78</v>
      </c>
      <c r="AY803" s="228" t="s">
        <v>160</v>
      </c>
    </row>
    <row r="804" spans="2:65" s="1" customFormat="1" ht="22.5" customHeight="1" x14ac:dyDescent="0.3">
      <c r="B804" s="35"/>
      <c r="C804" s="182" t="s">
        <v>1184</v>
      </c>
      <c r="D804" s="182" t="s">
        <v>162</v>
      </c>
      <c r="E804" s="183" t="s">
        <v>1177</v>
      </c>
      <c r="F804" s="184" t="s">
        <v>1178</v>
      </c>
      <c r="G804" s="185" t="s">
        <v>189</v>
      </c>
      <c r="H804" s="186">
        <v>37.950000000000003</v>
      </c>
      <c r="I804" s="187"/>
      <c r="J804" s="188">
        <f>ROUND(I804*H804,2)</f>
        <v>0</v>
      </c>
      <c r="K804" s="184" t="s">
        <v>166</v>
      </c>
      <c r="L804" s="55"/>
      <c r="M804" s="189" t="s">
        <v>19</v>
      </c>
      <c r="N804" s="190" t="s">
        <v>42</v>
      </c>
      <c r="O804" s="36"/>
      <c r="P804" s="191">
        <f>O804*H804</f>
        <v>0</v>
      </c>
      <c r="Q804" s="191">
        <v>1.6449999999999999E-6</v>
      </c>
      <c r="R804" s="191">
        <f>Q804*H804</f>
        <v>6.2427750000000002E-5</v>
      </c>
      <c r="S804" s="191">
        <v>0</v>
      </c>
      <c r="T804" s="192">
        <f>S804*H804</f>
        <v>0</v>
      </c>
      <c r="AR804" s="18" t="s">
        <v>167</v>
      </c>
      <c r="AT804" s="18" t="s">
        <v>162</v>
      </c>
      <c r="AU804" s="18" t="s">
        <v>81</v>
      </c>
      <c r="AY804" s="18" t="s">
        <v>160</v>
      </c>
      <c r="BE804" s="193">
        <f>IF(N804="základní",J804,0)</f>
        <v>0</v>
      </c>
      <c r="BF804" s="193">
        <f>IF(N804="snížená",J804,0)</f>
        <v>0</v>
      </c>
      <c r="BG804" s="193">
        <f>IF(N804="zákl. přenesená",J804,0)</f>
        <v>0</v>
      </c>
      <c r="BH804" s="193">
        <f>IF(N804="sníž. přenesená",J804,0)</f>
        <v>0</v>
      </c>
      <c r="BI804" s="193">
        <f>IF(N804="nulová",J804,0)</f>
        <v>0</v>
      </c>
      <c r="BJ804" s="18" t="s">
        <v>78</v>
      </c>
      <c r="BK804" s="193">
        <f>ROUND(I804*H804,2)</f>
        <v>0</v>
      </c>
      <c r="BL804" s="18" t="s">
        <v>167</v>
      </c>
      <c r="BM804" s="18" t="s">
        <v>2109</v>
      </c>
    </row>
    <row r="805" spans="2:65" s="11" customFormat="1" x14ac:dyDescent="0.3">
      <c r="B805" s="194"/>
      <c r="C805" s="195"/>
      <c r="D805" s="196" t="s">
        <v>169</v>
      </c>
      <c r="E805" s="197" t="s">
        <v>19</v>
      </c>
      <c r="F805" s="198" t="s">
        <v>1333</v>
      </c>
      <c r="G805" s="195"/>
      <c r="H805" s="199" t="s">
        <v>19</v>
      </c>
      <c r="I805" s="200"/>
      <c r="J805" s="195"/>
      <c r="K805" s="195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169</v>
      </c>
      <c r="AU805" s="205" t="s">
        <v>81</v>
      </c>
      <c r="AV805" s="11" t="s">
        <v>78</v>
      </c>
      <c r="AW805" s="11" t="s">
        <v>35</v>
      </c>
      <c r="AX805" s="11" t="s">
        <v>71</v>
      </c>
      <c r="AY805" s="205" t="s">
        <v>160</v>
      </c>
    </row>
    <row r="806" spans="2:65" s="12" customFormat="1" x14ac:dyDescent="0.3">
      <c r="B806" s="206"/>
      <c r="C806" s="207"/>
      <c r="D806" s="196" t="s">
        <v>169</v>
      </c>
      <c r="E806" s="208" t="s">
        <v>19</v>
      </c>
      <c r="F806" s="209" t="s">
        <v>2099</v>
      </c>
      <c r="G806" s="207"/>
      <c r="H806" s="210">
        <v>37.950000000000003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3" customFormat="1" x14ac:dyDescent="0.3">
      <c r="B807" s="217"/>
      <c r="C807" s="218"/>
      <c r="D807" s="219" t="s">
        <v>169</v>
      </c>
      <c r="E807" s="220" t="s">
        <v>19</v>
      </c>
      <c r="F807" s="221" t="s">
        <v>182</v>
      </c>
      <c r="G807" s="218"/>
      <c r="H807" s="222">
        <v>37.950000000000003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169</v>
      </c>
      <c r="AU807" s="228" t="s">
        <v>81</v>
      </c>
      <c r="AV807" s="13" t="s">
        <v>167</v>
      </c>
      <c r="AW807" s="13" t="s">
        <v>35</v>
      </c>
      <c r="AX807" s="13" t="s">
        <v>78</v>
      </c>
      <c r="AY807" s="228" t="s">
        <v>160</v>
      </c>
    </row>
    <row r="808" spans="2:65" s="1" customFormat="1" ht="22.5" customHeight="1" x14ac:dyDescent="0.3">
      <c r="B808" s="35"/>
      <c r="C808" s="182" t="s">
        <v>1192</v>
      </c>
      <c r="D808" s="182" t="s">
        <v>162</v>
      </c>
      <c r="E808" s="183" t="s">
        <v>1181</v>
      </c>
      <c r="F808" s="184" t="s">
        <v>1182</v>
      </c>
      <c r="G808" s="185" t="s">
        <v>189</v>
      </c>
      <c r="H808" s="186">
        <v>13.14</v>
      </c>
      <c r="I808" s="187"/>
      <c r="J808" s="188">
        <f>ROUND(I808*H808,2)</f>
        <v>0</v>
      </c>
      <c r="K808" s="184" t="s">
        <v>166</v>
      </c>
      <c r="L808" s="55"/>
      <c r="M808" s="189" t="s">
        <v>19</v>
      </c>
      <c r="N808" s="190" t="s">
        <v>42</v>
      </c>
      <c r="O808" s="36"/>
      <c r="P808" s="191">
        <f>O808*H808</f>
        <v>0</v>
      </c>
      <c r="Q808" s="191">
        <v>1.995E-6</v>
      </c>
      <c r="R808" s="191">
        <f>Q808*H808</f>
        <v>2.6214300000000001E-5</v>
      </c>
      <c r="S808" s="191">
        <v>0</v>
      </c>
      <c r="T808" s="192">
        <f>S808*H808</f>
        <v>0</v>
      </c>
      <c r="AR808" s="18" t="s">
        <v>167</v>
      </c>
      <c r="AT808" s="18" t="s">
        <v>162</v>
      </c>
      <c r="AU808" s="18" t="s">
        <v>81</v>
      </c>
      <c r="AY808" s="18" t="s">
        <v>160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8" t="s">
        <v>78</v>
      </c>
      <c r="BK808" s="193">
        <f>ROUND(I808*H808,2)</f>
        <v>0</v>
      </c>
      <c r="BL808" s="18" t="s">
        <v>167</v>
      </c>
      <c r="BM808" s="18" t="s">
        <v>2110</v>
      </c>
    </row>
    <row r="809" spans="2:65" s="11" customFormat="1" x14ac:dyDescent="0.3">
      <c r="B809" s="194"/>
      <c r="C809" s="195"/>
      <c r="D809" s="196" t="s">
        <v>169</v>
      </c>
      <c r="E809" s="197" t="s">
        <v>19</v>
      </c>
      <c r="F809" s="198" t="s">
        <v>2100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169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160</v>
      </c>
    </row>
    <row r="810" spans="2:65" s="12" customFormat="1" x14ac:dyDescent="0.3">
      <c r="B810" s="206"/>
      <c r="C810" s="207"/>
      <c r="D810" s="196" t="s">
        <v>169</v>
      </c>
      <c r="E810" s="208" t="s">
        <v>19</v>
      </c>
      <c r="F810" s="209" t="s">
        <v>2101</v>
      </c>
      <c r="G810" s="207"/>
      <c r="H810" s="210">
        <v>13.14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3" customFormat="1" x14ac:dyDescent="0.3">
      <c r="B811" s="217"/>
      <c r="C811" s="218"/>
      <c r="D811" s="219" t="s">
        <v>169</v>
      </c>
      <c r="E811" s="220" t="s">
        <v>19</v>
      </c>
      <c r="F811" s="221" t="s">
        <v>182</v>
      </c>
      <c r="G811" s="218"/>
      <c r="H811" s="222">
        <v>13.14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169</v>
      </c>
      <c r="AU811" s="228" t="s">
        <v>81</v>
      </c>
      <c r="AV811" s="13" t="s">
        <v>167</v>
      </c>
      <c r="AW811" s="13" t="s">
        <v>35</v>
      </c>
      <c r="AX811" s="13" t="s">
        <v>78</v>
      </c>
      <c r="AY811" s="228" t="s">
        <v>160</v>
      </c>
    </row>
    <row r="812" spans="2:65" s="1" customFormat="1" ht="31.5" customHeight="1" x14ac:dyDescent="0.3">
      <c r="B812" s="35"/>
      <c r="C812" s="182" t="s">
        <v>1197</v>
      </c>
      <c r="D812" s="182" t="s">
        <v>162</v>
      </c>
      <c r="E812" s="183" t="s">
        <v>2111</v>
      </c>
      <c r="F812" s="184" t="s">
        <v>2112</v>
      </c>
      <c r="G812" s="185" t="s">
        <v>189</v>
      </c>
      <c r="H812" s="186">
        <v>20.5</v>
      </c>
      <c r="I812" s="187"/>
      <c r="J812" s="188">
        <f>ROUND(I812*H812,2)</f>
        <v>0</v>
      </c>
      <c r="K812" s="184" t="s">
        <v>19</v>
      </c>
      <c r="L812" s="55"/>
      <c r="M812" s="189" t="s">
        <v>19</v>
      </c>
      <c r="N812" s="190" t="s">
        <v>42</v>
      </c>
      <c r="O812" s="36"/>
      <c r="P812" s="191">
        <f>O812*H812</f>
        <v>0</v>
      </c>
      <c r="Q812" s="191">
        <v>0.16370599999999999</v>
      </c>
      <c r="R812" s="191">
        <f>Q812*H812</f>
        <v>3.3559729999999997</v>
      </c>
      <c r="S812" s="191">
        <v>0</v>
      </c>
      <c r="T812" s="192">
        <f>S812*H812</f>
        <v>0</v>
      </c>
      <c r="AR812" s="18" t="s">
        <v>167</v>
      </c>
      <c r="AT812" s="18" t="s">
        <v>162</v>
      </c>
      <c r="AU812" s="18" t="s">
        <v>81</v>
      </c>
      <c r="AY812" s="18" t="s">
        <v>160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78</v>
      </c>
      <c r="BK812" s="193">
        <f>ROUND(I812*H812,2)</f>
        <v>0</v>
      </c>
      <c r="BL812" s="18" t="s">
        <v>167</v>
      </c>
      <c r="BM812" s="18" t="s">
        <v>2113</v>
      </c>
    </row>
    <row r="813" spans="2:65" s="1" customFormat="1" ht="22.5" customHeight="1" x14ac:dyDescent="0.3">
      <c r="B813" s="35"/>
      <c r="C813" s="247" t="s">
        <v>1201</v>
      </c>
      <c r="D813" s="247" t="s">
        <v>548</v>
      </c>
      <c r="E813" s="248" t="s">
        <v>2114</v>
      </c>
      <c r="F813" s="249" t="s">
        <v>2115</v>
      </c>
      <c r="G813" s="250" t="s">
        <v>165</v>
      </c>
      <c r="H813" s="251">
        <v>63.63</v>
      </c>
      <c r="I813" s="252"/>
      <c r="J813" s="253">
        <f>ROUND(I813*H813,2)</f>
        <v>0</v>
      </c>
      <c r="K813" s="249" t="s">
        <v>166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4.2999999999999997E-2</v>
      </c>
      <c r="R813" s="191">
        <f>Q813*H813</f>
        <v>2.7360899999999999</v>
      </c>
      <c r="S813" s="191">
        <v>0</v>
      </c>
      <c r="T813" s="192">
        <f>S813*H813</f>
        <v>0</v>
      </c>
      <c r="AR813" s="18" t="s">
        <v>235</v>
      </c>
      <c r="AT813" s="18" t="s">
        <v>548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2116</v>
      </c>
    </row>
    <row r="814" spans="2:65" s="1" customFormat="1" ht="22.5" customHeight="1" x14ac:dyDescent="0.3">
      <c r="B814" s="35"/>
      <c r="C814" s="182" t="s">
        <v>1205</v>
      </c>
      <c r="D814" s="182" t="s">
        <v>162</v>
      </c>
      <c r="E814" s="183" t="s">
        <v>1185</v>
      </c>
      <c r="F814" s="184" t="s">
        <v>1186</v>
      </c>
      <c r="G814" s="185" t="s">
        <v>212</v>
      </c>
      <c r="H814" s="186">
        <v>3.59</v>
      </c>
      <c r="I814" s="187"/>
      <c r="J814" s="188">
        <f>ROUND(I814*H814,2)</f>
        <v>0</v>
      </c>
      <c r="K814" s="184" t="s">
        <v>19</v>
      </c>
      <c r="L814" s="55"/>
      <c r="M814" s="189" t="s">
        <v>19</v>
      </c>
      <c r="N814" s="190" t="s">
        <v>42</v>
      </c>
      <c r="O814" s="36"/>
      <c r="P814" s="191">
        <f>O814*H814</f>
        <v>0</v>
      </c>
      <c r="Q814" s="191">
        <v>0</v>
      </c>
      <c r="R814" s="191">
        <f>Q814*H814</f>
        <v>0</v>
      </c>
      <c r="S814" s="191">
        <v>2.2000000000000002</v>
      </c>
      <c r="T814" s="192">
        <f>S814*H814</f>
        <v>7.8980000000000006</v>
      </c>
      <c r="AR814" s="18" t="s">
        <v>167</v>
      </c>
      <c r="AT814" s="18" t="s">
        <v>162</v>
      </c>
      <c r="AU814" s="18" t="s">
        <v>81</v>
      </c>
      <c r="AY814" s="18" t="s">
        <v>160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18" t="s">
        <v>78</v>
      </c>
      <c r="BK814" s="193">
        <f>ROUND(I814*H814,2)</f>
        <v>0</v>
      </c>
      <c r="BL814" s="18" t="s">
        <v>167</v>
      </c>
      <c r="BM814" s="18" t="s">
        <v>2117</v>
      </c>
    </row>
    <row r="815" spans="2:65" s="11" customFormat="1" x14ac:dyDescent="0.3">
      <c r="B815" s="194"/>
      <c r="C815" s="195"/>
      <c r="D815" s="196" t="s">
        <v>169</v>
      </c>
      <c r="E815" s="197" t="s">
        <v>19</v>
      </c>
      <c r="F815" s="198" t="s">
        <v>1188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169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160</v>
      </c>
    </row>
    <row r="816" spans="2:65" s="12" customFormat="1" x14ac:dyDescent="0.3">
      <c r="B816" s="206"/>
      <c r="C816" s="207"/>
      <c r="D816" s="196" t="s">
        <v>169</v>
      </c>
      <c r="E816" s="208" t="s">
        <v>19</v>
      </c>
      <c r="F816" s="209" t="s">
        <v>2118</v>
      </c>
      <c r="G816" s="207"/>
      <c r="H816" s="210">
        <v>0.66600000000000004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1" customFormat="1" x14ac:dyDescent="0.3">
      <c r="B817" s="194"/>
      <c r="C817" s="195"/>
      <c r="D817" s="196" t="s">
        <v>169</v>
      </c>
      <c r="E817" s="197" t="s">
        <v>19</v>
      </c>
      <c r="F817" s="198" t="s">
        <v>2119</v>
      </c>
      <c r="G817" s="195"/>
      <c r="H817" s="199" t="s">
        <v>19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169</v>
      </c>
      <c r="AU817" s="205" t="s">
        <v>81</v>
      </c>
      <c r="AV817" s="11" t="s">
        <v>78</v>
      </c>
      <c r="AW817" s="11" t="s">
        <v>35</v>
      </c>
      <c r="AX817" s="11" t="s">
        <v>71</v>
      </c>
      <c r="AY817" s="205" t="s">
        <v>160</v>
      </c>
    </row>
    <row r="818" spans="2:65" s="12" customFormat="1" x14ac:dyDescent="0.3">
      <c r="B818" s="206"/>
      <c r="C818" s="207"/>
      <c r="D818" s="196" t="s">
        <v>169</v>
      </c>
      <c r="E818" s="208" t="s">
        <v>19</v>
      </c>
      <c r="F818" s="209" t="s">
        <v>2120</v>
      </c>
      <c r="G818" s="207"/>
      <c r="H818" s="210">
        <v>2.9239999999999999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169</v>
      </c>
      <c r="AU818" s="216" t="s">
        <v>81</v>
      </c>
      <c r="AV818" s="12" t="s">
        <v>81</v>
      </c>
      <c r="AW818" s="12" t="s">
        <v>35</v>
      </c>
      <c r="AX818" s="12" t="s">
        <v>71</v>
      </c>
      <c r="AY818" s="216" t="s">
        <v>160</v>
      </c>
    </row>
    <row r="819" spans="2:65" s="13" customFormat="1" x14ac:dyDescent="0.3">
      <c r="B819" s="217"/>
      <c r="C819" s="218"/>
      <c r="D819" s="219" t="s">
        <v>169</v>
      </c>
      <c r="E819" s="220" t="s">
        <v>19</v>
      </c>
      <c r="F819" s="221" t="s">
        <v>182</v>
      </c>
      <c r="G819" s="218"/>
      <c r="H819" s="222">
        <v>3.59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169</v>
      </c>
      <c r="AU819" s="228" t="s">
        <v>81</v>
      </c>
      <c r="AV819" s="13" t="s">
        <v>167</v>
      </c>
      <c r="AW819" s="13" t="s">
        <v>35</v>
      </c>
      <c r="AX819" s="13" t="s">
        <v>78</v>
      </c>
      <c r="AY819" s="228" t="s">
        <v>160</v>
      </c>
    </row>
    <row r="820" spans="2:65" s="1" customFormat="1" ht="22.5" customHeight="1" x14ac:dyDescent="0.3">
      <c r="B820" s="35"/>
      <c r="C820" s="182" t="s">
        <v>1209</v>
      </c>
      <c r="D820" s="182" t="s">
        <v>162</v>
      </c>
      <c r="E820" s="183" t="s">
        <v>1193</v>
      </c>
      <c r="F820" s="184" t="s">
        <v>1194</v>
      </c>
      <c r="G820" s="185" t="s">
        <v>189</v>
      </c>
      <c r="H820" s="186">
        <v>12</v>
      </c>
      <c r="I820" s="187"/>
      <c r="J820" s="188">
        <f>ROUND(I820*H820,2)</f>
        <v>0</v>
      </c>
      <c r="K820" s="184" t="s">
        <v>166</v>
      </c>
      <c r="L820" s="55"/>
      <c r="M820" s="189" t="s">
        <v>19</v>
      </c>
      <c r="N820" s="190" t="s">
        <v>42</v>
      </c>
      <c r="O820" s="36"/>
      <c r="P820" s="191">
        <f>O820*H820</f>
        <v>0</v>
      </c>
      <c r="Q820" s="191">
        <v>0</v>
      </c>
      <c r="R820" s="191">
        <f>Q820*H820</f>
        <v>0</v>
      </c>
      <c r="S820" s="191">
        <v>3.5000000000000003E-2</v>
      </c>
      <c r="T820" s="192">
        <f>S820*H820</f>
        <v>0.42000000000000004</v>
      </c>
      <c r="AR820" s="18" t="s">
        <v>167</v>
      </c>
      <c r="AT820" s="18" t="s">
        <v>162</v>
      </c>
      <c r="AU820" s="18" t="s">
        <v>81</v>
      </c>
      <c r="AY820" s="18" t="s">
        <v>160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78</v>
      </c>
      <c r="BK820" s="193">
        <f>ROUND(I820*H820,2)</f>
        <v>0</v>
      </c>
      <c r="BL820" s="18" t="s">
        <v>167</v>
      </c>
      <c r="BM820" s="18" t="s">
        <v>2121</v>
      </c>
    </row>
    <row r="821" spans="2:65" s="12" customFormat="1" x14ac:dyDescent="0.3">
      <c r="B821" s="206"/>
      <c r="C821" s="207"/>
      <c r="D821" s="196" t="s">
        <v>169</v>
      </c>
      <c r="E821" s="208" t="s">
        <v>19</v>
      </c>
      <c r="F821" s="209" t="s">
        <v>2122</v>
      </c>
      <c r="G821" s="207"/>
      <c r="H821" s="210">
        <v>12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169</v>
      </c>
      <c r="AU821" s="216" t="s">
        <v>81</v>
      </c>
      <c r="AV821" s="12" t="s">
        <v>81</v>
      </c>
      <c r="AW821" s="12" t="s">
        <v>35</v>
      </c>
      <c r="AX821" s="12" t="s">
        <v>71</v>
      </c>
      <c r="AY821" s="216" t="s">
        <v>160</v>
      </c>
    </row>
    <row r="822" spans="2:65" s="13" customFormat="1" x14ac:dyDescent="0.3">
      <c r="B822" s="217"/>
      <c r="C822" s="218"/>
      <c r="D822" s="219" t="s">
        <v>169</v>
      </c>
      <c r="E822" s="220" t="s">
        <v>19</v>
      </c>
      <c r="F822" s="221" t="s">
        <v>182</v>
      </c>
      <c r="G822" s="218"/>
      <c r="H822" s="222">
        <v>12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169</v>
      </c>
      <c r="AU822" s="228" t="s">
        <v>81</v>
      </c>
      <c r="AV822" s="13" t="s">
        <v>167</v>
      </c>
      <c r="AW822" s="13" t="s">
        <v>35</v>
      </c>
      <c r="AX822" s="13" t="s">
        <v>78</v>
      </c>
      <c r="AY822" s="228" t="s">
        <v>160</v>
      </c>
    </row>
    <row r="823" spans="2:65" s="1" customFormat="1" ht="22.5" customHeight="1" x14ac:dyDescent="0.3">
      <c r="B823" s="35"/>
      <c r="C823" s="182" t="s">
        <v>1214</v>
      </c>
      <c r="D823" s="182" t="s">
        <v>162</v>
      </c>
      <c r="E823" s="183" t="s">
        <v>2123</v>
      </c>
      <c r="F823" s="184" t="s">
        <v>2124</v>
      </c>
      <c r="G823" s="185" t="s">
        <v>189</v>
      </c>
      <c r="H823" s="186">
        <v>165</v>
      </c>
      <c r="I823" s="187"/>
      <c r="J823" s="188">
        <f>ROUND(I823*H823,2)</f>
        <v>0</v>
      </c>
      <c r="K823" s="184" t="s">
        <v>166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8.6000000000000003E-5</v>
      </c>
      <c r="R823" s="191">
        <f>Q823*H823</f>
        <v>1.4190000000000001E-2</v>
      </c>
      <c r="S823" s="191">
        <v>4.2000000000000003E-2</v>
      </c>
      <c r="T823" s="192">
        <f>S823*H823</f>
        <v>6.9300000000000006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2125</v>
      </c>
    </row>
    <row r="824" spans="2:65" s="12" customFormat="1" x14ac:dyDescent="0.3">
      <c r="B824" s="206"/>
      <c r="C824" s="207"/>
      <c r="D824" s="196" t="s">
        <v>169</v>
      </c>
      <c r="E824" s="208" t="s">
        <v>19</v>
      </c>
      <c r="F824" s="209" t="s">
        <v>2038</v>
      </c>
      <c r="G824" s="207"/>
      <c r="H824" s="210">
        <v>165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169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160</v>
      </c>
    </row>
    <row r="825" spans="2:65" s="13" customFormat="1" x14ac:dyDescent="0.3">
      <c r="B825" s="217"/>
      <c r="C825" s="218"/>
      <c r="D825" s="219" t="s">
        <v>169</v>
      </c>
      <c r="E825" s="220" t="s">
        <v>19</v>
      </c>
      <c r="F825" s="221" t="s">
        <v>182</v>
      </c>
      <c r="G825" s="218"/>
      <c r="H825" s="222">
        <v>165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169</v>
      </c>
      <c r="AU825" s="228" t="s">
        <v>81</v>
      </c>
      <c r="AV825" s="13" t="s">
        <v>167</v>
      </c>
      <c r="AW825" s="13" t="s">
        <v>35</v>
      </c>
      <c r="AX825" s="13" t="s">
        <v>78</v>
      </c>
      <c r="AY825" s="228" t="s">
        <v>160</v>
      </c>
    </row>
    <row r="826" spans="2:65" s="1" customFormat="1" ht="22.5" customHeight="1" x14ac:dyDescent="0.3">
      <c r="B826" s="35"/>
      <c r="C826" s="182" t="s">
        <v>1219</v>
      </c>
      <c r="D826" s="182" t="s">
        <v>162</v>
      </c>
      <c r="E826" s="183" t="s">
        <v>1198</v>
      </c>
      <c r="F826" s="184" t="s">
        <v>1199</v>
      </c>
      <c r="G826" s="185" t="s">
        <v>165</v>
      </c>
      <c r="H826" s="186">
        <v>6</v>
      </c>
      <c r="I826" s="187"/>
      <c r="J826" s="188">
        <f>ROUND(I826*H826,2)</f>
        <v>0</v>
      </c>
      <c r="K826" s="184" t="s">
        <v>166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0</v>
      </c>
      <c r="R826" s="191">
        <f>Q826*H826</f>
        <v>0</v>
      </c>
      <c r="S826" s="191">
        <v>8.2000000000000003E-2</v>
      </c>
      <c r="T826" s="192">
        <f>S826*H826</f>
        <v>0.49199999999999999</v>
      </c>
      <c r="AR826" s="18" t="s">
        <v>167</v>
      </c>
      <c r="AT826" s="18" t="s">
        <v>162</v>
      </c>
      <c r="AU826" s="18" t="s">
        <v>81</v>
      </c>
      <c r="AY826" s="18" t="s">
        <v>160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167</v>
      </c>
      <c r="BM826" s="18" t="s">
        <v>2126</v>
      </c>
    </row>
    <row r="827" spans="2:65" s="1" customFormat="1" ht="22.5" customHeight="1" x14ac:dyDescent="0.3">
      <c r="B827" s="35"/>
      <c r="C827" s="182" t="s">
        <v>1225</v>
      </c>
      <c r="D827" s="182" t="s">
        <v>162</v>
      </c>
      <c r="E827" s="183" t="s">
        <v>1202</v>
      </c>
      <c r="F827" s="184" t="s">
        <v>1203</v>
      </c>
      <c r="G827" s="185" t="s">
        <v>165</v>
      </c>
      <c r="H827" s="186">
        <v>2</v>
      </c>
      <c r="I827" s="187"/>
      <c r="J827" s="188">
        <f>ROUND(I827*H827,2)</f>
        <v>0</v>
      </c>
      <c r="K827" s="184" t="s">
        <v>166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0</v>
      </c>
      <c r="R827" s="191">
        <f>Q827*H827</f>
        <v>0</v>
      </c>
      <c r="S827" s="191">
        <v>4.0000000000000001E-3</v>
      </c>
      <c r="T827" s="192">
        <f>S827*H827</f>
        <v>8.0000000000000002E-3</v>
      </c>
      <c r="AR827" s="18" t="s">
        <v>167</v>
      </c>
      <c r="AT827" s="18" t="s">
        <v>162</v>
      </c>
      <c r="AU827" s="18" t="s">
        <v>81</v>
      </c>
      <c r="AY827" s="18" t="s">
        <v>160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167</v>
      </c>
      <c r="BM827" s="18" t="s">
        <v>2127</v>
      </c>
    </row>
    <row r="828" spans="2:65" s="1" customFormat="1" ht="22.5" customHeight="1" x14ac:dyDescent="0.3">
      <c r="B828" s="35"/>
      <c r="C828" s="182" t="s">
        <v>1230</v>
      </c>
      <c r="D828" s="182" t="s">
        <v>162</v>
      </c>
      <c r="E828" s="183" t="s">
        <v>1206</v>
      </c>
      <c r="F828" s="184" t="s">
        <v>1207</v>
      </c>
      <c r="G828" s="185" t="s">
        <v>165</v>
      </c>
      <c r="H828" s="186">
        <v>17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2128</v>
      </c>
    </row>
    <row r="829" spans="2:65" s="1" customFormat="1" ht="22.5" customHeight="1" x14ac:dyDescent="0.3">
      <c r="B829" s="35"/>
      <c r="C829" s="182" t="s">
        <v>1235</v>
      </c>
      <c r="D829" s="182" t="s">
        <v>162</v>
      </c>
      <c r="E829" s="183" t="s">
        <v>2129</v>
      </c>
      <c r="F829" s="184" t="s">
        <v>2130</v>
      </c>
      <c r="G829" s="185" t="s">
        <v>189</v>
      </c>
      <c r="H829" s="186">
        <v>9.15</v>
      </c>
      <c r="I829" s="187"/>
      <c r="J829" s="188">
        <f>ROUND(I829*H829,2)</f>
        <v>0</v>
      </c>
      <c r="K829" s="184" t="s">
        <v>166</v>
      </c>
      <c r="L829" s="55"/>
      <c r="M829" s="189" t="s">
        <v>19</v>
      </c>
      <c r="N829" s="190" t="s">
        <v>42</v>
      </c>
      <c r="O829" s="36"/>
      <c r="P829" s="191">
        <f>O829*H829</f>
        <v>0</v>
      </c>
      <c r="Q829" s="191">
        <v>0</v>
      </c>
      <c r="R829" s="191">
        <f>Q829*H829</f>
        <v>0</v>
      </c>
      <c r="S829" s="191">
        <v>0.753</v>
      </c>
      <c r="T829" s="192">
        <f>S829*H829</f>
        <v>6.8899500000000007</v>
      </c>
      <c r="AR829" s="18" t="s">
        <v>167</v>
      </c>
      <c r="AT829" s="18" t="s">
        <v>162</v>
      </c>
      <c r="AU829" s="18" t="s">
        <v>81</v>
      </c>
      <c r="AY829" s="18" t="s">
        <v>160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8" t="s">
        <v>78</v>
      </c>
      <c r="BK829" s="193">
        <f>ROUND(I829*H829,2)</f>
        <v>0</v>
      </c>
      <c r="BL829" s="18" t="s">
        <v>167</v>
      </c>
      <c r="BM829" s="18" t="s">
        <v>2131</v>
      </c>
    </row>
    <row r="830" spans="2:65" s="11" customFormat="1" x14ac:dyDescent="0.3">
      <c r="B830" s="194"/>
      <c r="C830" s="195"/>
      <c r="D830" s="196" t="s">
        <v>169</v>
      </c>
      <c r="E830" s="197" t="s">
        <v>19</v>
      </c>
      <c r="F830" s="198" t="s">
        <v>2132</v>
      </c>
      <c r="G830" s="195"/>
      <c r="H830" s="199" t="s">
        <v>19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169</v>
      </c>
      <c r="AU830" s="205" t="s">
        <v>81</v>
      </c>
      <c r="AV830" s="11" t="s">
        <v>78</v>
      </c>
      <c r="AW830" s="11" t="s">
        <v>35</v>
      </c>
      <c r="AX830" s="11" t="s">
        <v>71</v>
      </c>
      <c r="AY830" s="205" t="s">
        <v>160</v>
      </c>
    </row>
    <row r="831" spans="2:65" s="12" customFormat="1" x14ac:dyDescent="0.3">
      <c r="B831" s="206"/>
      <c r="C831" s="207"/>
      <c r="D831" s="196" t="s">
        <v>169</v>
      </c>
      <c r="E831" s="208" t="s">
        <v>19</v>
      </c>
      <c r="F831" s="209" t="s">
        <v>2133</v>
      </c>
      <c r="G831" s="207"/>
      <c r="H831" s="210">
        <v>9.15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169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160</v>
      </c>
    </row>
    <row r="832" spans="2:65" s="13" customFormat="1" x14ac:dyDescent="0.3">
      <c r="B832" s="217"/>
      <c r="C832" s="218"/>
      <c r="D832" s="219" t="s">
        <v>169</v>
      </c>
      <c r="E832" s="220" t="s">
        <v>19</v>
      </c>
      <c r="F832" s="221" t="s">
        <v>182</v>
      </c>
      <c r="G832" s="218"/>
      <c r="H832" s="222">
        <v>9.15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169</v>
      </c>
      <c r="AU832" s="228" t="s">
        <v>81</v>
      </c>
      <c r="AV832" s="13" t="s">
        <v>167</v>
      </c>
      <c r="AW832" s="13" t="s">
        <v>35</v>
      </c>
      <c r="AX832" s="13" t="s">
        <v>78</v>
      </c>
      <c r="AY832" s="228" t="s">
        <v>160</v>
      </c>
    </row>
    <row r="833" spans="2:65" s="1" customFormat="1" ht="22.5" customHeight="1" x14ac:dyDescent="0.3">
      <c r="B833" s="35"/>
      <c r="C833" s="182" t="s">
        <v>1242</v>
      </c>
      <c r="D833" s="182" t="s">
        <v>162</v>
      </c>
      <c r="E833" s="183" t="s">
        <v>2134</v>
      </c>
      <c r="F833" s="184" t="s">
        <v>2135</v>
      </c>
      <c r="G833" s="185" t="s">
        <v>189</v>
      </c>
      <c r="H833" s="186">
        <v>16.2</v>
      </c>
      <c r="I833" s="187"/>
      <c r="J833" s="188">
        <f>ROUND(I833*H833,2)</f>
        <v>0</v>
      </c>
      <c r="K833" s="184" t="s">
        <v>166</v>
      </c>
      <c r="L833" s="55"/>
      <c r="M833" s="189" t="s">
        <v>19</v>
      </c>
      <c r="N833" s="190" t="s">
        <v>42</v>
      </c>
      <c r="O833" s="36"/>
      <c r="P833" s="191">
        <f>O833*H833</f>
        <v>0</v>
      </c>
      <c r="Q833" s="191">
        <v>0</v>
      </c>
      <c r="R833" s="191">
        <f>Q833*H833</f>
        <v>0</v>
      </c>
      <c r="S833" s="191">
        <v>0.98</v>
      </c>
      <c r="T833" s="192">
        <f>S833*H833</f>
        <v>15.875999999999999</v>
      </c>
      <c r="AR833" s="18" t="s">
        <v>167</v>
      </c>
      <c r="AT833" s="18" t="s">
        <v>162</v>
      </c>
      <c r="AU833" s="18" t="s">
        <v>81</v>
      </c>
      <c r="AY833" s="18" t="s">
        <v>160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78</v>
      </c>
      <c r="BK833" s="193">
        <f>ROUND(I833*H833,2)</f>
        <v>0</v>
      </c>
      <c r="BL833" s="18" t="s">
        <v>167</v>
      </c>
      <c r="BM833" s="18" t="s">
        <v>2136</v>
      </c>
    </row>
    <row r="834" spans="2:65" s="12" customFormat="1" x14ac:dyDescent="0.3">
      <c r="B834" s="206"/>
      <c r="C834" s="207"/>
      <c r="D834" s="196" t="s">
        <v>169</v>
      </c>
      <c r="E834" s="208" t="s">
        <v>19</v>
      </c>
      <c r="F834" s="209" t="s">
        <v>2137</v>
      </c>
      <c r="G834" s="207"/>
      <c r="H834" s="210">
        <v>16.2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169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160</v>
      </c>
    </row>
    <row r="835" spans="2:65" s="13" customFormat="1" x14ac:dyDescent="0.3">
      <c r="B835" s="217"/>
      <c r="C835" s="218"/>
      <c r="D835" s="219" t="s">
        <v>169</v>
      </c>
      <c r="E835" s="220" t="s">
        <v>19</v>
      </c>
      <c r="F835" s="221" t="s">
        <v>182</v>
      </c>
      <c r="G835" s="218"/>
      <c r="H835" s="222">
        <v>16.2</v>
      </c>
      <c r="I835" s="223"/>
      <c r="J835" s="218"/>
      <c r="K835" s="218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169</v>
      </c>
      <c r="AU835" s="228" t="s">
        <v>81</v>
      </c>
      <c r="AV835" s="13" t="s">
        <v>167</v>
      </c>
      <c r="AW835" s="13" t="s">
        <v>35</v>
      </c>
      <c r="AX835" s="13" t="s">
        <v>78</v>
      </c>
      <c r="AY835" s="228" t="s">
        <v>160</v>
      </c>
    </row>
    <row r="836" spans="2:65" s="1" customFormat="1" ht="22.5" customHeight="1" x14ac:dyDescent="0.3">
      <c r="B836" s="35"/>
      <c r="C836" s="182" t="s">
        <v>1247</v>
      </c>
      <c r="D836" s="182" t="s">
        <v>162</v>
      </c>
      <c r="E836" s="183" t="s">
        <v>1215</v>
      </c>
      <c r="F836" s="184" t="s">
        <v>1216</v>
      </c>
      <c r="G836" s="185" t="s">
        <v>189</v>
      </c>
      <c r="H836" s="186">
        <v>60</v>
      </c>
      <c r="I836" s="187"/>
      <c r="J836" s="188">
        <f>ROUND(I836*H836,2)</f>
        <v>0</v>
      </c>
      <c r="K836" s="184" t="s">
        <v>166</v>
      </c>
      <c r="L836" s="55"/>
      <c r="M836" s="189" t="s">
        <v>19</v>
      </c>
      <c r="N836" s="190" t="s">
        <v>42</v>
      </c>
      <c r="O836" s="36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AR836" s="18" t="s">
        <v>167</v>
      </c>
      <c r="AT836" s="18" t="s">
        <v>162</v>
      </c>
      <c r="AU836" s="18" t="s">
        <v>81</v>
      </c>
      <c r="AY836" s="18" t="s">
        <v>160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78</v>
      </c>
      <c r="BK836" s="193">
        <f>ROUND(I836*H836,2)</f>
        <v>0</v>
      </c>
      <c r="BL836" s="18" t="s">
        <v>167</v>
      </c>
      <c r="BM836" s="18" t="s">
        <v>2138</v>
      </c>
    </row>
    <row r="837" spans="2:65" s="12" customFormat="1" x14ac:dyDescent="0.3">
      <c r="B837" s="206"/>
      <c r="C837" s="207"/>
      <c r="D837" s="196" t="s">
        <v>169</v>
      </c>
      <c r="E837" s="208" t="s">
        <v>19</v>
      </c>
      <c r="F837" s="209" t="s">
        <v>2139</v>
      </c>
      <c r="G837" s="207"/>
      <c r="H837" s="210">
        <v>60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60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1252</v>
      </c>
      <c r="D839" s="182" t="s">
        <v>162</v>
      </c>
      <c r="E839" s="183" t="s">
        <v>1220</v>
      </c>
      <c r="F839" s="184" t="s">
        <v>1221</v>
      </c>
      <c r="G839" s="185" t="s">
        <v>248</v>
      </c>
      <c r="H839" s="186">
        <v>97.174999999999997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2140</v>
      </c>
    </row>
    <row r="840" spans="2:65" s="11" customFormat="1" x14ac:dyDescent="0.3">
      <c r="B840" s="194"/>
      <c r="C840" s="195"/>
      <c r="D840" s="196" t="s">
        <v>169</v>
      </c>
      <c r="E840" s="197" t="s">
        <v>19</v>
      </c>
      <c r="F840" s="198" t="s">
        <v>342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169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160</v>
      </c>
    </row>
    <row r="841" spans="2:65" s="12" customFormat="1" x14ac:dyDescent="0.3">
      <c r="B841" s="206"/>
      <c r="C841" s="207"/>
      <c r="D841" s="196" t="s">
        <v>169</v>
      </c>
      <c r="E841" s="208" t="s">
        <v>19</v>
      </c>
      <c r="F841" s="209" t="s">
        <v>1665</v>
      </c>
      <c r="G841" s="207"/>
      <c r="H841" s="210">
        <v>1.325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4" customFormat="1" x14ac:dyDescent="0.3">
      <c r="B842" s="229"/>
      <c r="C842" s="230"/>
      <c r="D842" s="196" t="s">
        <v>169</v>
      </c>
      <c r="E842" s="231" t="s">
        <v>19</v>
      </c>
      <c r="F842" s="232" t="s">
        <v>234</v>
      </c>
      <c r="G842" s="230"/>
      <c r="H842" s="233">
        <v>1.325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169</v>
      </c>
      <c r="AU842" s="239" t="s">
        <v>81</v>
      </c>
      <c r="AV842" s="14" t="s">
        <v>186</v>
      </c>
      <c r="AW842" s="14" t="s">
        <v>35</v>
      </c>
      <c r="AX842" s="14" t="s">
        <v>71</v>
      </c>
      <c r="AY842" s="239" t="s">
        <v>160</v>
      </c>
    </row>
    <row r="843" spans="2:65" s="11" customFormat="1" x14ac:dyDescent="0.3">
      <c r="B843" s="194"/>
      <c r="C843" s="195"/>
      <c r="D843" s="196" t="s">
        <v>169</v>
      </c>
      <c r="E843" s="197" t="s">
        <v>19</v>
      </c>
      <c r="F843" s="198" t="s">
        <v>347</v>
      </c>
      <c r="G843" s="195"/>
      <c r="H843" s="199" t="s">
        <v>19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169</v>
      </c>
      <c r="AU843" s="205" t="s">
        <v>81</v>
      </c>
      <c r="AV843" s="11" t="s">
        <v>78</v>
      </c>
      <c r="AW843" s="11" t="s">
        <v>35</v>
      </c>
      <c r="AX843" s="11" t="s">
        <v>71</v>
      </c>
      <c r="AY843" s="205" t="s">
        <v>160</v>
      </c>
    </row>
    <row r="844" spans="2:65" s="12" customFormat="1" x14ac:dyDescent="0.3">
      <c r="B844" s="206"/>
      <c r="C844" s="207"/>
      <c r="D844" s="196" t="s">
        <v>169</v>
      </c>
      <c r="E844" s="208" t="s">
        <v>19</v>
      </c>
      <c r="F844" s="209" t="s">
        <v>1666</v>
      </c>
      <c r="G844" s="207"/>
      <c r="H844" s="210">
        <v>6.375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169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160</v>
      </c>
    </row>
    <row r="845" spans="2:65" s="12" customFormat="1" x14ac:dyDescent="0.3">
      <c r="B845" s="206"/>
      <c r="C845" s="207"/>
      <c r="D845" s="196" t="s">
        <v>169</v>
      </c>
      <c r="E845" s="208" t="s">
        <v>19</v>
      </c>
      <c r="F845" s="209" t="s">
        <v>1667</v>
      </c>
      <c r="G845" s="207"/>
      <c r="H845" s="210">
        <v>0.85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169</v>
      </c>
      <c r="AU845" s="216" t="s">
        <v>81</v>
      </c>
      <c r="AV845" s="12" t="s">
        <v>81</v>
      </c>
      <c r="AW845" s="12" t="s">
        <v>35</v>
      </c>
      <c r="AX845" s="12" t="s">
        <v>71</v>
      </c>
      <c r="AY845" s="216" t="s">
        <v>160</v>
      </c>
    </row>
    <row r="846" spans="2:65" s="12" customFormat="1" x14ac:dyDescent="0.3">
      <c r="B846" s="206"/>
      <c r="C846" s="207"/>
      <c r="D846" s="196" t="s">
        <v>169</v>
      </c>
      <c r="E846" s="208" t="s">
        <v>19</v>
      </c>
      <c r="F846" s="209" t="s">
        <v>1668</v>
      </c>
      <c r="G846" s="207"/>
      <c r="H846" s="210">
        <v>27.7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4" customFormat="1" x14ac:dyDescent="0.3">
      <c r="B847" s="229"/>
      <c r="C847" s="230"/>
      <c r="D847" s="196" t="s">
        <v>169</v>
      </c>
      <c r="E847" s="231" t="s">
        <v>19</v>
      </c>
      <c r="F847" s="232" t="s">
        <v>234</v>
      </c>
      <c r="G847" s="230"/>
      <c r="H847" s="233">
        <v>34.924999999999997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169</v>
      </c>
      <c r="AU847" s="239" t="s">
        <v>81</v>
      </c>
      <c r="AV847" s="14" t="s">
        <v>186</v>
      </c>
      <c r="AW847" s="14" t="s">
        <v>35</v>
      </c>
      <c r="AX847" s="14" t="s">
        <v>71</v>
      </c>
      <c r="AY847" s="239" t="s">
        <v>160</v>
      </c>
    </row>
    <row r="848" spans="2:65" s="11" customFormat="1" x14ac:dyDescent="0.3">
      <c r="B848" s="194"/>
      <c r="C848" s="195"/>
      <c r="D848" s="196" t="s">
        <v>169</v>
      </c>
      <c r="E848" s="197" t="s">
        <v>19</v>
      </c>
      <c r="F848" s="198" t="s">
        <v>1669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169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160</v>
      </c>
    </row>
    <row r="849" spans="2:65" s="12" customFormat="1" x14ac:dyDescent="0.3">
      <c r="B849" s="206"/>
      <c r="C849" s="207"/>
      <c r="D849" s="196" t="s">
        <v>169</v>
      </c>
      <c r="E849" s="208" t="s">
        <v>19</v>
      </c>
      <c r="F849" s="209" t="s">
        <v>1607</v>
      </c>
      <c r="G849" s="207"/>
      <c r="H849" s="210">
        <v>3.5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2" customFormat="1" x14ac:dyDescent="0.3">
      <c r="B850" s="206"/>
      <c r="C850" s="207"/>
      <c r="D850" s="196" t="s">
        <v>169</v>
      </c>
      <c r="E850" s="208" t="s">
        <v>19</v>
      </c>
      <c r="F850" s="209" t="s">
        <v>1670</v>
      </c>
      <c r="G850" s="207"/>
      <c r="H850" s="210">
        <v>42.524999999999999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169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160</v>
      </c>
    </row>
    <row r="851" spans="2:65" s="14" customFormat="1" x14ac:dyDescent="0.3">
      <c r="B851" s="229"/>
      <c r="C851" s="230"/>
      <c r="D851" s="196" t="s">
        <v>169</v>
      </c>
      <c r="E851" s="231" t="s">
        <v>19</v>
      </c>
      <c r="F851" s="232" t="s">
        <v>234</v>
      </c>
      <c r="G851" s="230"/>
      <c r="H851" s="233">
        <v>46.024999999999999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169</v>
      </c>
      <c r="AU851" s="239" t="s">
        <v>81</v>
      </c>
      <c r="AV851" s="14" t="s">
        <v>186</v>
      </c>
      <c r="AW851" s="14" t="s">
        <v>35</v>
      </c>
      <c r="AX851" s="14" t="s">
        <v>71</v>
      </c>
      <c r="AY851" s="239" t="s">
        <v>160</v>
      </c>
    </row>
    <row r="852" spans="2:65" s="11" customFormat="1" x14ac:dyDescent="0.3">
      <c r="B852" s="194"/>
      <c r="C852" s="195"/>
      <c r="D852" s="196" t="s">
        <v>169</v>
      </c>
      <c r="E852" s="197" t="s">
        <v>19</v>
      </c>
      <c r="F852" s="198" t="s">
        <v>1671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169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160</v>
      </c>
    </row>
    <row r="853" spans="2:65" s="12" customFormat="1" x14ac:dyDescent="0.3">
      <c r="B853" s="206"/>
      <c r="C853" s="207"/>
      <c r="D853" s="196" t="s">
        <v>169</v>
      </c>
      <c r="E853" s="208" t="s">
        <v>19</v>
      </c>
      <c r="F853" s="209" t="s">
        <v>1672</v>
      </c>
      <c r="G853" s="207"/>
      <c r="H853" s="210">
        <v>14.9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169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160</v>
      </c>
    </row>
    <row r="854" spans="2:65" s="14" customFormat="1" x14ac:dyDescent="0.3">
      <c r="B854" s="229"/>
      <c r="C854" s="230"/>
      <c r="D854" s="196" t="s">
        <v>169</v>
      </c>
      <c r="E854" s="231" t="s">
        <v>19</v>
      </c>
      <c r="F854" s="232" t="s">
        <v>234</v>
      </c>
      <c r="G854" s="230"/>
      <c r="H854" s="233">
        <v>14.9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169</v>
      </c>
      <c r="AU854" s="239" t="s">
        <v>81</v>
      </c>
      <c r="AV854" s="14" t="s">
        <v>186</v>
      </c>
      <c r="AW854" s="14" t="s">
        <v>35</v>
      </c>
      <c r="AX854" s="14" t="s">
        <v>71</v>
      </c>
      <c r="AY854" s="239" t="s">
        <v>160</v>
      </c>
    </row>
    <row r="855" spans="2:65" s="13" customFormat="1" x14ac:dyDescent="0.3">
      <c r="B855" s="217"/>
      <c r="C855" s="218"/>
      <c r="D855" s="219" t="s">
        <v>169</v>
      </c>
      <c r="E855" s="220" t="s">
        <v>19</v>
      </c>
      <c r="F855" s="221" t="s">
        <v>182</v>
      </c>
      <c r="G855" s="218"/>
      <c r="H855" s="222">
        <v>97.174999999999997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169</v>
      </c>
      <c r="AU855" s="228" t="s">
        <v>81</v>
      </c>
      <c r="AV855" s="13" t="s">
        <v>167</v>
      </c>
      <c r="AW855" s="13" t="s">
        <v>35</v>
      </c>
      <c r="AX855" s="13" t="s">
        <v>78</v>
      </c>
      <c r="AY855" s="228" t="s">
        <v>160</v>
      </c>
    </row>
    <row r="856" spans="2:65" s="1" customFormat="1" ht="22.5" customHeight="1" x14ac:dyDescent="0.3">
      <c r="B856" s="35"/>
      <c r="C856" s="182" t="s">
        <v>1256</v>
      </c>
      <c r="D856" s="182" t="s">
        <v>162</v>
      </c>
      <c r="E856" s="183" t="s">
        <v>2141</v>
      </c>
      <c r="F856" s="184" t="s">
        <v>2142</v>
      </c>
      <c r="G856" s="185" t="s">
        <v>248</v>
      </c>
      <c r="H856" s="186">
        <v>3.5</v>
      </c>
      <c r="I856" s="187"/>
      <c r="J856" s="188">
        <f>ROUND(I856*H856,2)</f>
        <v>0</v>
      </c>
      <c r="K856" s="184" t="s">
        <v>19</v>
      </c>
      <c r="L856" s="55"/>
      <c r="M856" s="189" t="s">
        <v>19</v>
      </c>
      <c r="N856" s="190" t="s">
        <v>42</v>
      </c>
      <c r="O856" s="36"/>
      <c r="P856" s="191">
        <f>O856*H856</f>
        <v>0</v>
      </c>
      <c r="Q856" s="191">
        <v>0</v>
      </c>
      <c r="R856" s="191">
        <f>Q856*H856</f>
        <v>0</v>
      </c>
      <c r="S856" s="191">
        <v>0</v>
      </c>
      <c r="T856" s="192">
        <f>S856*H856</f>
        <v>0</v>
      </c>
      <c r="AR856" s="18" t="s">
        <v>167</v>
      </c>
      <c r="AT856" s="18" t="s">
        <v>162</v>
      </c>
      <c r="AU856" s="18" t="s">
        <v>81</v>
      </c>
      <c r="AY856" s="18" t="s">
        <v>160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167</v>
      </c>
      <c r="BM856" s="18" t="s">
        <v>2143</v>
      </c>
    </row>
    <row r="857" spans="2:65" s="11" customFormat="1" x14ac:dyDescent="0.3">
      <c r="B857" s="194"/>
      <c r="C857" s="195"/>
      <c r="D857" s="196" t="s">
        <v>169</v>
      </c>
      <c r="E857" s="197" t="s">
        <v>19</v>
      </c>
      <c r="F857" s="198" t="s">
        <v>1676</v>
      </c>
      <c r="G857" s="195"/>
      <c r="H857" s="199" t="s">
        <v>19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169</v>
      </c>
      <c r="AU857" s="205" t="s">
        <v>81</v>
      </c>
      <c r="AV857" s="11" t="s">
        <v>78</v>
      </c>
      <c r="AW857" s="11" t="s">
        <v>35</v>
      </c>
      <c r="AX857" s="11" t="s">
        <v>71</v>
      </c>
      <c r="AY857" s="205" t="s">
        <v>160</v>
      </c>
    </row>
    <row r="858" spans="2:65" s="12" customFormat="1" x14ac:dyDescent="0.3">
      <c r="B858" s="206"/>
      <c r="C858" s="207"/>
      <c r="D858" s="196" t="s">
        <v>169</v>
      </c>
      <c r="E858" s="208" t="s">
        <v>19</v>
      </c>
      <c r="F858" s="209" t="s">
        <v>1607</v>
      </c>
      <c r="G858" s="207"/>
      <c r="H858" s="210">
        <v>3.5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169</v>
      </c>
      <c r="AU858" s="216" t="s">
        <v>81</v>
      </c>
      <c r="AV858" s="12" t="s">
        <v>81</v>
      </c>
      <c r="AW858" s="12" t="s">
        <v>35</v>
      </c>
      <c r="AX858" s="12" t="s">
        <v>71</v>
      </c>
      <c r="AY858" s="216" t="s">
        <v>160</v>
      </c>
    </row>
    <row r="859" spans="2:65" s="13" customFormat="1" x14ac:dyDescent="0.3">
      <c r="B859" s="217"/>
      <c r="C859" s="218"/>
      <c r="D859" s="196" t="s">
        <v>169</v>
      </c>
      <c r="E859" s="240" t="s">
        <v>19</v>
      </c>
      <c r="F859" s="241" t="s">
        <v>182</v>
      </c>
      <c r="G859" s="218"/>
      <c r="H859" s="242">
        <v>3.5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169</v>
      </c>
      <c r="AU859" s="228" t="s">
        <v>81</v>
      </c>
      <c r="AV859" s="13" t="s">
        <v>167</v>
      </c>
      <c r="AW859" s="13" t="s">
        <v>35</v>
      </c>
      <c r="AX859" s="13" t="s">
        <v>78</v>
      </c>
      <c r="AY859" s="228" t="s">
        <v>160</v>
      </c>
    </row>
    <row r="860" spans="2:65" s="10" customFormat="1" ht="29.85" customHeight="1" x14ac:dyDescent="0.3">
      <c r="B860" s="165"/>
      <c r="C860" s="166"/>
      <c r="D860" s="179" t="s">
        <v>70</v>
      </c>
      <c r="E860" s="180" t="s">
        <v>1223</v>
      </c>
      <c r="F860" s="180" t="s">
        <v>1224</v>
      </c>
      <c r="G860" s="166"/>
      <c r="H860" s="166"/>
      <c r="I860" s="169"/>
      <c r="J860" s="181">
        <f>BK860</f>
        <v>0</v>
      </c>
      <c r="K860" s="166"/>
      <c r="L860" s="171"/>
      <c r="M860" s="172"/>
      <c r="N860" s="173"/>
      <c r="O860" s="173"/>
      <c r="P860" s="174">
        <f>SUM(P861:P890)</f>
        <v>0</v>
      </c>
      <c r="Q860" s="173"/>
      <c r="R860" s="174">
        <f>SUM(R861:R890)</f>
        <v>0</v>
      </c>
      <c r="S860" s="173"/>
      <c r="T860" s="175">
        <f>SUM(T861:T890)</f>
        <v>0</v>
      </c>
      <c r="AR860" s="176" t="s">
        <v>78</v>
      </c>
      <c r="AT860" s="177" t="s">
        <v>70</v>
      </c>
      <c r="AU860" s="177" t="s">
        <v>78</v>
      </c>
      <c r="AY860" s="176" t="s">
        <v>160</v>
      </c>
      <c r="BK860" s="178">
        <f>SUM(BK861:BK890)</f>
        <v>0</v>
      </c>
    </row>
    <row r="861" spans="2:65" s="1" customFormat="1" ht="31.5" customHeight="1" x14ac:dyDescent="0.3">
      <c r="B861" s="35"/>
      <c r="C861" s="182" t="s">
        <v>1261</v>
      </c>
      <c r="D861" s="182" t="s">
        <v>162</v>
      </c>
      <c r="E861" s="183" t="s">
        <v>1226</v>
      </c>
      <c r="F861" s="184" t="s">
        <v>1227</v>
      </c>
      <c r="G861" s="185" t="s">
        <v>265</v>
      </c>
      <c r="H861" s="186">
        <v>1.3580000000000001</v>
      </c>
      <c r="I861" s="187"/>
      <c r="J861" s="188">
        <f>ROUND(I861*H861,2)</f>
        <v>0</v>
      </c>
      <c r="K861" s="184" t="s">
        <v>19</v>
      </c>
      <c r="L861" s="55"/>
      <c r="M861" s="189" t="s">
        <v>19</v>
      </c>
      <c r="N861" s="190" t="s">
        <v>42</v>
      </c>
      <c r="O861" s="36"/>
      <c r="P861" s="191">
        <f>O861*H861</f>
        <v>0</v>
      </c>
      <c r="Q861" s="191">
        <v>0</v>
      </c>
      <c r="R861" s="191">
        <f>Q861*H861</f>
        <v>0</v>
      </c>
      <c r="S861" s="191">
        <v>0</v>
      </c>
      <c r="T861" s="192">
        <f>S861*H861</f>
        <v>0</v>
      </c>
      <c r="AR861" s="18" t="s">
        <v>167</v>
      </c>
      <c r="AT861" s="18" t="s">
        <v>162</v>
      </c>
      <c r="AU861" s="18" t="s">
        <v>81</v>
      </c>
      <c r="AY861" s="18" t="s">
        <v>160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78</v>
      </c>
      <c r="BK861" s="193">
        <f>ROUND(I861*H861,2)</f>
        <v>0</v>
      </c>
      <c r="BL861" s="18" t="s">
        <v>167</v>
      </c>
      <c r="BM861" s="18" t="s">
        <v>2144</v>
      </c>
    </row>
    <row r="862" spans="2:65" s="12" customFormat="1" x14ac:dyDescent="0.3">
      <c r="B862" s="206"/>
      <c r="C862" s="207"/>
      <c r="D862" s="196" t="s">
        <v>169</v>
      </c>
      <c r="E862" s="208" t="s">
        <v>19</v>
      </c>
      <c r="F862" s="209" t="s">
        <v>2145</v>
      </c>
      <c r="G862" s="207"/>
      <c r="H862" s="210">
        <v>1.3580000000000001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3" customFormat="1" x14ac:dyDescent="0.3">
      <c r="B863" s="217"/>
      <c r="C863" s="218"/>
      <c r="D863" s="219" t="s">
        <v>169</v>
      </c>
      <c r="E863" s="220" t="s">
        <v>19</v>
      </c>
      <c r="F863" s="221" t="s">
        <v>182</v>
      </c>
      <c r="G863" s="218"/>
      <c r="H863" s="222">
        <v>1.3580000000000001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169</v>
      </c>
      <c r="AU863" s="228" t="s">
        <v>81</v>
      </c>
      <c r="AV863" s="13" t="s">
        <v>167</v>
      </c>
      <c r="AW863" s="13" t="s">
        <v>35</v>
      </c>
      <c r="AX863" s="13" t="s">
        <v>78</v>
      </c>
      <c r="AY863" s="228" t="s">
        <v>160</v>
      </c>
    </row>
    <row r="864" spans="2:65" s="1" customFormat="1" ht="31.5" customHeight="1" x14ac:dyDescent="0.3">
      <c r="B864" s="35"/>
      <c r="C864" s="182" t="s">
        <v>1266</v>
      </c>
      <c r="D864" s="182" t="s">
        <v>162</v>
      </c>
      <c r="E864" s="183" t="s">
        <v>1231</v>
      </c>
      <c r="F864" s="184" t="s">
        <v>1232</v>
      </c>
      <c r="G864" s="185" t="s">
        <v>265</v>
      </c>
      <c r="H864" s="186">
        <v>2.7160000000000002</v>
      </c>
      <c r="I864" s="187"/>
      <c r="J864" s="188">
        <f>ROUND(I864*H864,2)</f>
        <v>0</v>
      </c>
      <c r="K864" s="184" t="s">
        <v>19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18" t="s">
        <v>167</v>
      </c>
      <c r="AT864" s="18" t="s">
        <v>162</v>
      </c>
      <c r="AU864" s="18" t="s">
        <v>81</v>
      </c>
      <c r="AY864" s="18" t="s">
        <v>160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167</v>
      </c>
      <c r="BM864" s="18" t="s">
        <v>2146</v>
      </c>
    </row>
    <row r="865" spans="2:65" s="12" customFormat="1" x14ac:dyDescent="0.3">
      <c r="B865" s="206"/>
      <c r="C865" s="207"/>
      <c r="D865" s="196" t="s">
        <v>169</v>
      </c>
      <c r="E865" s="208" t="s">
        <v>19</v>
      </c>
      <c r="F865" s="209" t="s">
        <v>2147</v>
      </c>
      <c r="G865" s="207"/>
      <c r="H865" s="210">
        <v>2.7160000000000002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169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160</v>
      </c>
    </row>
    <row r="866" spans="2:65" s="13" customFormat="1" x14ac:dyDescent="0.3">
      <c r="B866" s="217"/>
      <c r="C866" s="218"/>
      <c r="D866" s="219" t="s">
        <v>169</v>
      </c>
      <c r="E866" s="220" t="s">
        <v>19</v>
      </c>
      <c r="F866" s="221" t="s">
        <v>182</v>
      </c>
      <c r="G866" s="218"/>
      <c r="H866" s="222">
        <v>2.7160000000000002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169</v>
      </c>
      <c r="AU866" s="228" t="s">
        <v>81</v>
      </c>
      <c r="AV866" s="13" t="s">
        <v>167</v>
      </c>
      <c r="AW866" s="13" t="s">
        <v>35</v>
      </c>
      <c r="AX866" s="13" t="s">
        <v>78</v>
      </c>
      <c r="AY866" s="228" t="s">
        <v>160</v>
      </c>
    </row>
    <row r="867" spans="2:65" s="1" customFormat="1" ht="22.5" customHeight="1" x14ac:dyDescent="0.3">
      <c r="B867" s="35"/>
      <c r="C867" s="182" t="s">
        <v>1272</v>
      </c>
      <c r="D867" s="182" t="s">
        <v>162</v>
      </c>
      <c r="E867" s="183" t="s">
        <v>1236</v>
      </c>
      <c r="F867" s="184" t="s">
        <v>1237</v>
      </c>
      <c r="G867" s="185" t="s">
        <v>265</v>
      </c>
      <c r="H867" s="186">
        <v>4019.509</v>
      </c>
      <c r="I867" s="187"/>
      <c r="J867" s="188">
        <f>ROUND(I867*H867,2)</f>
        <v>0</v>
      </c>
      <c r="K867" s="184" t="s">
        <v>166</v>
      </c>
      <c r="L867" s="55"/>
      <c r="M867" s="189" t="s">
        <v>19</v>
      </c>
      <c r="N867" s="190" t="s">
        <v>42</v>
      </c>
      <c r="O867" s="36"/>
      <c r="P867" s="191">
        <f>O867*H867</f>
        <v>0</v>
      </c>
      <c r="Q867" s="191">
        <v>0</v>
      </c>
      <c r="R867" s="191">
        <f>Q867*H867</f>
        <v>0</v>
      </c>
      <c r="S867" s="191">
        <v>0</v>
      </c>
      <c r="T867" s="192">
        <f>S867*H867</f>
        <v>0</v>
      </c>
      <c r="AR867" s="18" t="s">
        <v>167</v>
      </c>
      <c r="AT867" s="18" t="s">
        <v>162</v>
      </c>
      <c r="AU867" s="18" t="s">
        <v>81</v>
      </c>
      <c r="AY867" s="18" t="s">
        <v>160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167</v>
      </c>
      <c r="BM867" s="18" t="s">
        <v>2148</v>
      </c>
    </row>
    <row r="868" spans="2:65" s="12" customFormat="1" x14ac:dyDescent="0.3">
      <c r="B868" s="206"/>
      <c r="C868" s="207"/>
      <c r="D868" s="196" t="s">
        <v>169</v>
      </c>
      <c r="E868" s="208" t="s">
        <v>19</v>
      </c>
      <c r="F868" s="209" t="s">
        <v>2149</v>
      </c>
      <c r="G868" s="207"/>
      <c r="H868" s="210">
        <v>208.48400000000001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169</v>
      </c>
      <c r="AU868" s="216" t="s">
        <v>81</v>
      </c>
      <c r="AV868" s="12" t="s">
        <v>81</v>
      </c>
      <c r="AW868" s="12" t="s">
        <v>35</v>
      </c>
      <c r="AX868" s="12" t="s">
        <v>71</v>
      </c>
      <c r="AY868" s="216" t="s">
        <v>160</v>
      </c>
    </row>
    <row r="869" spans="2:65" s="12" customFormat="1" x14ac:dyDescent="0.3">
      <c r="B869" s="206"/>
      <c r="C869" s="207"/>
      <c r="D869" s="196" t="s">
        <v>169</v>
      </c>
      <c r="E869" s="208" t="s">
        <v>19</v>
      </c>
      <c r="F869" s="209" t="s">
        <v>2150</v>
      </c>
      <c r="G869" s="207"/>
      <c r="H869" s="210">
        <v>766.31899999999996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169</v>
      </c>
      <c r="AU869" s="216" t="s">
        <v>81</v>
      </c>
      <c r="AV869" s="12" t="s">
        <v>81</v>
      </c>
      <c r="AW869" s="12" t="s">
        <v>35</v>
      </c>
      <c r="AX869" s="12" t="s">
        <v>71</v>
      </c>
      <c r="AY869" s="216" t="s">
        <v>160</v>
      </c>
    </row>
    <row r="870" spans="2:65" s="12" customFormat="1" x14ac:dyDescent="0.3">
      <c r="B870" s="206"/>
      <c r="C870" s="207"/>
      <c r="D870" s="196" t="s">
        <v>169</v>
      </c>
      <c r="E870" s="208" t="s">
        <v>19</v>
      </c>
      <c r="F870" s="209" t="s">
        <v>2151</v>
      </c>
      <c r="G870" s="207"/>
      <c r="H870" s="210">
        <v>3044.7060000000001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169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160</v>
      </c>
    </row>
    <row r="871" spans="2:65" s="13" customFormat="1" x14ac:dyDescent="0.3">
      <c r="B871" s="217"/>
      <c r="C871" s="218"/>
      <c r="D871" s="219" t="s">
        <v>169</v>
      </c>
      <c r="E871" s="220" t="s">
        <v>19</v>
      </c>
      <c r="F871" s="221" t="s">
        <v>182</v>
      </c>
      <c r="G871" s="218"/>
      <c r="H871" s="222">
        <v>4019.509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169</v>
      </c>
      <c r="AU871" s="228" t="s">
        <v>81</v>
      </c>
      <c r="AV871" s="13" t="s">
        <v>167</v>
      </c>
      <c r="AW871" s="13" t="s">
        <v>35</v>
      </c>
      <c r="AX871" s="13" t="s">
        <v>78</v>
      </c>
      <c r="AY871" s="228" t="s">
        <v>160</v>
      </c>
    </row>
    <row r="872" spans="2:65" s="1" customFormat="1" ht="22.5" customHeight="1" x14ac:dyDescent="0.3">
      <c r="B872" s="35"/>
      <c r="C872" s="182" t="s">
        <v>1277</v>
      </c>
      <c r="D872" s="182" t="s">
        <v>162</v>
      </c>
      <c r="E872" s="183" t="s">
        <v>1243</v>
      </c>
      <c r="F872" s="184" t="s">
        <v>1244</v>
      </c>
      <c r="G872" s="185" t="s">
        <v>265</v>
      </c>
      <c r="H872" s="186">
        <v>76370.671000000002</v>
      </c>
      <c r="I872" s="187"/>
      <c r="J872" s="188">
        <f>ROUND(I872*H872,2)</f>
        <v>0</v>
      </c>
      <c r="K872" s="184" t="s">
        <v>166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167</v>
      </c>
      <c r="AT872" s="18" t="s">
        <v>162</v>
      </c>
      <c r="AU872" s="18" t="s">
        <v>81</v>
      </c>
      <c r="AY872" s="18" t="s">
        <v>160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167</v>
      </c>
      <c r="BM872" s="18" t="s">
        <v>2152</v>
      </c>
    </row>
    <row r="873" spans="2:65" s="12" customFormat="1" x14ac:dyDescent="0.3">
      <c r="B873" s="206"/>
      <c r="C873" s="207"/>
      <c r="D873" s="196" t="s">
        <v>169</v>
      </c>
      <c r="E873" s="208" t="s">
        <v>19</v>
      </c>
      <c r="F873" s="209" t="s">
        <v>2153</v>
      </c>
      <c r="G873" s="207"/>
      <c r="H873" s="210">
        <v>76370.671000000002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3" customFormat="1" x14ac:dyDescent="0.3">
      <c r="B874" s="217"/>
      <c r="C874" s="218"/>
      <c r="D874" s="219" t="s">
        <v>169</v>
      </c>
      <c r="E874" s="220" t="s">
        <v>19</v>
      </c>
      <c r="F874" s="221" t="s">
        <v>182</v>
      </c>
      <c r="G874" s="218"/>
      <c r="H874" s="222">
        <v>76370.671000000002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169</v>
      </c>
      <c r="AU874" s="228" t="s">
        <v>81</v>
      </c>
      <c r="AV874" s="13" t="s">
        <v>167</v>
      </c>
      <c r="AW874" s="13" t="s">
        <v>35</v>
      </c>
      <c r="AX874" s="13" t="s">
        <v>78</v>
      </c>
      <c r="AY874" s="228" t="s">
        <v>160</v>
      </c>
    </row>
    <row r="875" spans="2:65" s="1" customFormat="1" ht="22.5" customHeight="1" x14ac:dyDescent="0.3">
      <c r="B875" s="35"/>
      <c r="C875" s="182" t="s">
        <v>1281</v>
      </c>
      <c r="D875" s="182" t="s">
        <v>162</v>
      </c>
      <c r="E875" s="183" t="s">
        <v>2154</v>
      </c>
      <c r="F875" s="184" t="s">
        <v>2155</v>
      </c>
      <c r="G875" s="185" t="s">
        <v>265</v>
      </c>
      <c r="H875" s="186">
        <v>6.93</v>
      </c>
      <c r="I875" s="187"/>
      <c r="J875" s="188">
        <f>ROUND(I875*H875,2)</f>
        <v>0</v>
      </c>
      <c r="K875" s="184" t="s">
        <v>166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167</v>
      </c>
      <c r="AT875" s="18" t="s">
        <v>162</v>
      </c>
      <c r="AU875" s="18" t="s">
        <v>81</v>
      </c>
      <c r="AY875" s="18" t="s">
        <v>160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167</v>
      </c>
      <c r="BM875" s="18" t="s">
        <v>2156</v>
      </c>
    </row>
    <row r="876" spans="2:65" s="11" customFormat="1" x14ac:dyDescent="0.3">
      <c r="B876" s="194"/>
      <c r="C876" s="195"/>
      <c r="D876" s="196" t="s">
        <v>169</v>
      </c>
      <c r="E876" s="197" t="s">
        <v>19</v>
      </c>
      <c r="F876" s="198" t="s">
        <v>2157</v>
      </c>
      <c r="G876" s="195"/>
      <c r="H876" s="199" t="s">
        <v>19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169</v>
      </c>
      <c r="AU876" s="205" t="s">
        <v>81</v>
      </c>
      <c r="AV876" s="11" t="s">
        <v>78</v>
      </c>
      <c r="AW876" s="11" t="s">
        <v>35</v>
      </c>
      <c r="AX876" s="11" t="s">
        <v>71</v>
      </c>
      <c r="AY876" s="205" t="s">
        <v>160</v>
      </c>
    </row>
    <row r="877" spans="2:65" s="12" customFormat="1" x14ac:dyDescent="0.3">
      <c r="B877" s="206"/>
      <c r="C877" s="207"/>
      <c r="D877" s="196" t="s">
        <v>169</v>
      </c>
      <c r="E877" s="208" t="s">
        <v>19</v>
      </c>
      <c r="F877" s="209" t="s">
        <v>2158</v>
      </c>
      <c r="G877" s="207"/>
      <c r="H877" s="210">
        <v>6.93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169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160</v>
      </c>
    </row>
    <row r="878" spans="2:65" s="13" customFormat="1" x14ac:dyDescent="0.3">
      <c r="B878" s="217"/>
      <c r="C878" s="218"/>
      <c r="D878" s="219" t="s">
        <v>169</v>
      </c>
      <c r="E878" s="220" t="s">
        <v>19</v>
      </c>
      <c r="F878" s="221" t="s">
        <v>182</v>
      </c>
      <c r="G878" s="218"/>
      <c r="H878" s="222">
        <v>6.93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169</v>
      </c>
      <c r="AU878" s="228" t="s">
        <v>81</v>
      </c>
      <c r="AV878" s="13" t="s">
        <v>167</v>
      </c>
      <c r="AW878" s="13" t="s">
        <v>35</v>
      </c>
      <c r="AX878" s="13" t="s">
        <v>78</v>
      </c>
      <c r="AY878" s="228" t="s">
        <v>160</v>
      </c>
    </row>
    <row r="879" spans="2:65" s="1" customFormat="1" ht="22.5" customHeight="1" x14ac:dyDescent="0.3">
      <c r="B879" s="35"/>
      <c r="C879" s="182" t="s">
        <v>1285</v>
      </c>
      <c r="D879" s="182" t="s">
        <v>162</v>
      </c>
      <c r="E879" s="183" t="s">
        <v>2159</v>
      </c>
      <c r="F879" s="184" t="s">
        <v>2160</v>
      </c>
      <c r="G879" s="185" t="s">
        <v>265</v>
      </c>
      <c r="H879" s="186">
        <v>131.66999999999999</v>
      </c>
      <c r="I879" s="187"/>
      <c r="J879" s="188">
        <f>ROUND(I879*H879,2)</f>
        <v>0</v>
      </c>
      <c r="K879" s="184" t="s">
        <v>166</v>
      </c>
      <c r="L879" s="55"/>
      <c r="M879" s="189" t="s">
        <v>19</v>
      </c>
      <c r="N879" s="190" t="s">
        <v>42</v>
      </c>
      <c r="O879" s="36"/>
      <c r="P879" s="191">
        <f>O879*H879</f>
        <v>0</v>
      </c>
      <c r="Q879" s="191">
        <v>0</v>
      </c>
      <c r="R879" s="191">
        <f>Q879*H879</f>
        <v>0</v>
      </c>
      <c r="S879" s="191">
        <v>0</v>
      </c>
      <c r="T879" s="192">
        <f>S879*H879</f>
        <v>0</v>
      </c>
      <c r="AR879" s="18" t="s">
        <v>167</v>
      </c>
      <c r="AT879" s="18" t="s">
        <v>162</v>
      </c>
      <c r="AU879" s="18" t="s">
        <v>81</v>
      </c>
      <c r="AY879" s="18" t="s">
        <v>160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18" t="s">
        <v>78</v>
      </c>
      <c r="BK879" s="193">
        <f>ROUND(I879*H879,2)</f>
        <v>0</v>
      </c>
      <c r="BL879" s="18" t="s">
        <v>167</v>
      </c>
      <c r="BM879" s="18" t="s">
        <v>2161</v>
      </c>
    </row>
    <row r="880" spans="2:65" s="12" customFormat="1" x14ac:dyDescent="0.3">
      <c r="B880" s="206"/>
      <c r="C880" s="207"/>
      <c r="D880" s="196" t="s">
        <v>169</v>
      </c>
      <c r="E880" s="208" t="s">
        <v>19</v>
      </c>
      <c r="F880" s="209" t="s">
        <v>2162</v>
      </c>
      <c r="G880" s="207"/>
      <c r="H880" s="210">
        <v>131.66999999999999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169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160</v>
      </c>
    </row>
    <row r="881" spans="2:65" s="13" customFormat="1" x14ac:dyDescent="0.3">
      <c r="B881" s="217"/>
      <c r="C881" s="218"/>
      <c r="D881" s="219" t="s">
        <v>169</v>
      </c>
      <c r="E881" s="220" t="s">
        <v>19</v>
      </c>
      <c r="F881" s="221" t="s">
        <v>182</v>
      </c>
      <c r="G881" s="218"/>
      <c r="H881" s="222">
        <v>131.66999999999999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169</v>
      </c>
      <c r="AU881" s="228" t="s">
        <v>81</v>
      </c>
      <c r="AV881" s="13" t="s">
        <v>167</v>
      </c>
      <c r="AW881" s="13" t="s">
        <v>35</v>
      </c>
      <c r="AX881" s="13" t="s">
        <v>78</v>
      </c>
      <c r="AY881" s="228" t="s">
        <v>160</v>
      </c>
    </row>
    <row r="882" spans="2:65" s="1" customFormat="1" ht="22.5" customHeight="1" x14ac:dyDescent="0.3">
      <c r="B882" s="35"/>
      <c r="C882" s="182" t="s">
        <v>1289</v>
      </c>
      <c r="D882" s="182" t="s">
        <v>162</v>
      </c>
      <c r="E882" s="183" t="s">
        <v>1248</v>
      </c>
      <c r="F882" s="184" t="s">
        <v>1249</v>
      </c>
      <c r="G882" s="185" t="s">
        <v>265</v>
      </c>
      <c r="H882" s="186">
        <v>208.48400000000001</v>
      </c>
      <c r="I882" s="187"/>
      <c r="J882" s="188">
        <f>ROUND(I882*H882,2)</f>
        <v>0</v>
      </c>
      <c r="K882" s="184" t="s">
        <v>166</v>
      </c>
      <c r="L882" s="55"/>
      <c r="M882" s="189" t="s">
        <v>19</v>
      </c>
      <c r="N882" s="190" t="s">
        <v>42</v>
      </c>
      <c r="O882" s="36"/>
      <c r="P882" s="191">
        <f>O882*H882</f>
        <v>0</v>
      </c>
      <c r="Q882" s="191">
        <v>0</v>
      </c>
      <c r="R882" s="191">
        <f>Q882*H882</f>
        <v>0</v>
      </c>
      <c r="S882" s="191">
        <v>0</v>
      </c>
      <c r="T882" s="192">
        <f>S882*H882</f>
        <v>0</v>
      </c>
      <c r="AR882" s="18" t="s">
        <v>167</v>
      </c>
      <c r="AT882" s="18" t="s">
        <v>162</v>
      </c>
      <c r="AU882" s="18" t="s">
        <v>81</v>
      </c>
      <c r="AY882" s="18" t="s">
        <v>160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78</v>
      </c>
      <c r="BK882" s="193">
        <f>ROUND(I882*H882,2)</f>
        <v>0</v>
      </c>
      <c r="BL882" s="18" t="s">
        <v>167</v>
      </c>
      <c r="BM882" s="18" t="s">
        <v>2163</v>
      </c>
    </row>
    <row r="883" spans="2:65" s="12" customFormat="1" x14ac:dyDescent="0.3">
      <c r="B883" s="206"/>
      <c r="C883" s="207"/>
      <c r="D883" s="196" t="s">
        <v>169</v>
      </c>
      <c r="E883" s="208" t="s">
        <v>19</v>
      </c>
      <c r="F883" s="209" t="s">
        <v>2164</v>
      </c>
      <c r="G883" s="207"/>
      <c r="H883" s="210">
        <v>208.48400000000001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169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160</v>
      </c>
    </row>
    <row r="884" spans="2:65" s="13" customFormat="1" x14ac:dyDescent="0.3">
      <c r="B884" s="217"/>
      <c r="C884" s="218"/>
      <c r="D884" s="219" t="s">
        <v>169</v>
      </c>
      <c r="E884" s="220" t="s">
        <v>19</v>
      </c>
      <c r="F884" s="221" t="s">
        <v>182</v>
      </c>
      <c r="G884" s="218"/>
      <c r="H884" s="222">
        <v>208.48400000000001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169</v>
      </c>
      <c r="AU884" s="228" t="s">
        <v>81</v>
      </c>
      <c r="AV884" s="13" t="s">
        <v>167</v>
      </c>
      <c r="AW884" s="13" t="s">
        <v>35</v>
      </c>
      <c r="AX884" s="13" t="s">
        <v>78</v>
      </c>
      <c r="AY884" s="228" t="s">
        <v>160</v>
      </c>
    </row>
    <row r="885" spans="2:65" s="1" customFormat="1" ht="22.5" customHeight="1" x14ac:dyDescent="0.3">
      <c r="B885" s="35"/>
      <c r="C885" s="182" t="s">
        <v>1293</v>
      </c>
      <c r="D885" s="182" t="s">
        <v>162</v>
      </c>
      <c r="E885" s="183" t="s">
        <v>1253</v>
      </c>
      <c r="F885" s="184" t="s">
        <v>1254</v>
      </c>
      <c r="G885" s="185" t="s">
        <v>265</v>
      </c>
      <c r="H885" s="186">
        <v>766.31899999999996</v>
      </c>
      <c r="I885" s="187"/>
      <c r="J885" s="188">
        <f>ROUND(I885*H885,2)</f>
        <v>0</v>
      </c>
      <c r="K885" s="184" t="s">
        <v>166</v>
      </c>
      <c r="L885" s="55"/>
      <c r="M885" s="189" t="s">
        <v>19</v>
      </c>
      <c r="N885" s="190" t="s">
        <v>42</v>
      </c>
      <c r="O885" s="36"/>
      <c r="P885" s="191">
        <f>O885*H885</f>
        <v>0</v>
      </c>
      <c r="Q885" s="191">
        <v>0</v>
      </c>
      <c r="R885" s="191">
        <f>Q885*H885</f>
        <v>0</v>
      </c>
      <c r="S885" s="191">
        <v>0</v>
      </c>
      <c r="T885" s="192">
        <f>S885*H885</f>
        <v>0</v>
      </c>
      <c r="AR885" s="18" t="s">
        <v>167</v>
      </c>
      <c r="AT885" s="18" t="s">
        <v>162</v>
      </c>
      <c r="AU885" s="18" t="s">
        <v>81</v>
      </c>
      <c r="AY885" s="18" t="s">
        <v>160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78</v>
      </c>
      <c r="BK885" s="193">
        <f>ROUND(I885*H885,2)</f>
        <v>0</v>
      </c>
      <c r="BL885" s="18" t="s">
        <v>167</v>
      </c>
      <c r="BM885" s="18" t="s">
        <v>2165</v>
      </c>
    </row>
    <row r="886" spans="2:65" s="12" customFormat="1" x14ac:dyDescent="0.3">
      <c r="B886" s="206"/>
      <c r="C886" s="207"/>
      <c r="D886" s="196" t="s">
        <v>169</v>
      </c>
      <c r="E886" s="208" t="s">
        <v>19</v>
      </c>
      <c r="F886" s="209" t="s">
        <v>2166</v>
      </c>
      <c r="G886" s="207"/>
      <c r="H886" s="210">
        <v>766.31899999999996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169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160</v>
      </c>
    </row>
    <row r="887" spans="2:65" s="13" customFormat="1" x14ac:dyDescent="0.3">
      <c r="B887" s="217"/>
      <c r="C887" s="218"/>
      <c r="D887" s="219" t="s">
        <v>169</v>
      </c>
      <c r="E887" s="220" t="s">
        <v>19</v>
      </c>
      <c r="F887" s="221" t="s">
        <v>182</v>
      </c>
      <c r="G887" s="218"/>
      <c r="H887" s="222">
        <v>766.31899999999996</v>
      </c>
      <c r="I887" s="223"/>
      <c r="J887" s="218"/>
      <c r="K887" s="218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169</v>
      </c>
      <c r="AU887" s="228" t="s">
        <v>81</v>
      </c>
      <c r="AV887" s="13" t="s">
        <v>167</v>
      </c>
      <c r="AW887" s="13" t="s">
        <v>35</v>
      </c>
      <c r="AX887" s="13" t="s">
        <v>78</v>
      </c>
      <c r="AY887" s="228" t="s">
        <v>160</v>
      </c>
    </row>
    <row r="888" spans="2:65" s="1" customFormat="1" ht="22.5" customHeight="1" x14ac:dyDescent="0.3">
      <c r="B888" s="35"/>
      <c r="C888" s="182" t="s">
        <v>1297</v>
      </c>
      <c r="D888" s="182" t="s">
        <v>162</v>
      </c>
      <c r="E888" s="183" t="s">
        <v>1257</v>
      </c>
      <c r="F888" s="184" t="s">
        <v>1258</v>
      </c>
      <c r="G888" s="185" t="s">
        <v>265</v>
      </c>
      <c r="H888" s="186">
        <v>3044.7060000000001</v>
      </c>
      <c r="I888" s="187"/>
      <c r="J888" s="188">
        <f>ROUND(I888*H888,2)</f>
        <v>0</v>
      </c>
      <c r="K888" s="184" t="s">
        <v>166</v>
      </c>
      <c r="L888" s="55"/>
      <c r="M888" s="189" t="s">
        <v>19</v>
      </c>
      <c r="N888" s="190" t="s">
        <v>42</v>
      </c>
      <c r="O888" s="36"/>
      <c r="P888" s="191">
        <f>O888*H888</f>
        <v>0</v>
      </c>
      <c r="Q888" s="191">
        <v>0</v>
      </c>
      <c r="R888" s="191">
        <f>Q888*H888</f>
        <v>0</v>
      </c>
      <c r="S888" s="191">
        <v>0</v>
      </c>
      <c r="T888" s="192">
        <f>S888*H888</f>
        <v>0</v>
      </c>
      <c r="AR888" s="18" t="s">
        <v>167</v>
      </c>
      <c r="AT888" s="18" t="s">
        <v>162</v>
      </c>
      <c r="AU888" s="18" t="s">
        <v>81</v>
      </c>
      <c r="AY888" s="18" t="s">
        <v>160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8" t="s">
        <v>78</v>
      </c>
      <c r="BK888" s="193">
        <f>ROUND(I888*H888,2)</f>
        <v>0</v>
      </c>
      <c r="BL888" s="18" t="s">
        <v>167</v>
      </c>
      <c r="BM888" s="18" t="s">
        <v>2167</v>
      </c>
    </row>
    <row r="889" spans="2:65" s="12" customFormat="1" x14ac:dyDescent="0.3">
      <c r="B889" s="206"/>
      <c r="C889" s="207"/>
      <c r="D889" s="196" t="s">
        <v>169</v>
      </c>
      <c r="E889" s="208" t="s">
        <v>19</v>
      </c>
      <c r="F889" s="209" t="s">
        <v>2168</v>
      </c>
      <c r="G889" s="207"/>
      <c r="H889" s="210">
        <v>3044.7060000000001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3" customFormat="1" x14ac:dyDescent="0.3">
      <c r="B890" s="217"/>
      <c r="C890" s="218"/>
      <c r="D890" s="196" t="s">
        <v>169</v>
      </c>
      <c r="E890" s="240" t="s">
        <v>19</v>
      </c>
      <c r="F890" s="241" t="s">
        <v>182</v>
      </c>
      <c r="G890" s="218"/>
      <c r="H890" s="242">
        <v>3044.7060000000001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169</v>
      </c>
      <c r="AU890" s="228" t="s">
        <v>81</v>
      </c>
      <c r="AV890" s="13" t="s">
        <v>167</v>
      </c>
      <c r="AW890" s="13" t="s">
        <v>35</v>
      </c>
      <c r="AX890" s="13" t="s">
        <v>78</v>
      </c>
      <c r="AY890" s="228" t="s">
        <v>160</v>
      </c>
    </row>
    <row r="891" spans="2:65" s="10" customFormat="1" ht="29.85" customHeight="1" x14ac:dyDescent="0.3">
      <c r="B891" s="165"/>
      <c r="C891" s="166"/>
      <c r="D891" s="179" t="s">
        <v>70</v>
      </c>
      <c r="E891" s="180" t="s">
        <v>260</v>
      </c>
      <c r="F891" s="180" t="s">
        <v>261</v>
      </c>
      <c r="G891" s="166"/>
      <c r="H891" s="166"/>
      <c r="I891" s="169"/>
      <c r="J891" s="181">
        <f>BK891</f>
        <v>0</v>
      </c>
      <c r="K891" s="166"/>
      <c r="L891" s="171"/>
      <c r="M891" s="172"/>
      <c r="N891" s="173"/>
      <c r="O891" s="173"/>
      <c r="P891" s="174">
        <f>P892</f>
        <v>0</v>
      </c>
      <c r="Q891" s="173"/>
      <c r="R891" s="174">
        <f>R892</f>
        <v>0</v>
      </c>
      <c r="S891" s="173"/>
      <c r="T891" s="175">
        <f>T892</f>
        <v>0</v>
      </c>
      <c r="AR891" s="176" t="s">
        <v>78</v>
      </c>
      <c r="AT891" s="177" t="s">
        <v>70</v>
      </c>
      <c r="AU891" s="177" t="s">
        <v>78</v>
      </c>
      <c r="AY891" s="176" t="s">
        <v>160</v>
      </c>
      <c r="BK891" s="178">
        <f>BK892</f>
        <v>0</v>
      </c>
    </row>
    <row r="892" spans="2:65" s="1" customFormat="1" ht="31.5" customHeight="1" x14ac:dyDescent="0.3">
      <c r="B892" s="35"/>
      <c r="C892" s="182" t="s">
        <v>1300</v>
      </c>
      <c r="D892" s="182" t="s">
        <v>162</v>
      </c>
      <c r="E892" s="183" t="s">
        <v>263</v>
      </c>
      <c r="F892" s="184" t="s">
        <v>264</v>
      </c>
      <c r="G892" s="185" t="s">
        <v>265</v>
      </c>
      <c r="H892" s="186">
        <v>434.791</v>
      </c>
      <c r="I892" s="187"/>
      <c r="J892" s="188">
        <f>ROUND(I892*H892,2)</f>
        <v>0</v>
      </c>
      <c r="K892" s="184" t="s">
        <v>166</v>
      </c>
      <c r="L892" s="55"/>
      <c r="M892" s="189" t="s">
        <v>19</v>
      </c>
      <c r="N892" s="190" t="s">
        <v>42</v>
      </c>
      <c r="O892" s="36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AR892" s="18" t="s">
        <v>167</v>
      </c>
      <c r="AT892" s="18" t="s">
        <v>162</v>
      </c>
      <c r="AU892" s="18" t="s">
        <v>81</v>
      </c>
      <c r="AY892" s="18" t="s">
        <v>160</v>
      </c>
      <c r="BE892" s="193">
        <f>IF(N892="základní",J892,0)</f>
        <v>0</v>
      </c>
      <c r="BF892" s="193">
        <f>IF(N892="snížená",J892,0)</f>
        <v>0</v>
      </c>
      <c r="BG892" s="193">
        <f>IF(N892="zákl. přenesená",J892,0)</f>
        <v>0</v>
      </c>
      <c r="BH892" s="193">
        <f>IF(N892="sníž. přenesená",J892,0)</f>
        <v>0</v>
      </c>
      <c r="BI892" s="193">
        <f>IF(N892="nulová",J892,0)</f>
        <v>0</v>
      </c>
      <c r="BJ892" s="18" t="s">
        <v>78</v>
      </c>
      <c r="BK892" s="193">
        <f>ROUND(I892*H892,2)</f>
        <v>0</v>
      </c>
      <c r="BL892" s="18" t="s">
        <v>167</v>
      </c>
      <c r="BM892" s="18" t="s">
        <v>2169</v>
      </c>
    </row>
    <row r="893" spans="2:65" s="10" customFormat="1" ht="37.35" customHeight="1" x14ac:dyDescent="0.35">
      <c r="B893" s="165"/>
      <c r="C893" s="166"/>
      <c r="D893" s="167" t="s">
        <v>70</v>
      </c>
      <c r="E893" s="168" t="s">
        <v>548</v>
      </c>
      <c r="F893" s="168" t="s">
        <v>1263</v>
      </c>
      <c r="G893" s="166"/>
      <c r="H893" s="166"/>
      <c r="I893" s="169"/>
      <c r="J893" s="170">
        <f>BK893</f>
        <v>0</v>
      </c>
      <c r="K893" s="166"/>
      <c r="L893" s="171"/>
      <c r="M893" s="172"/>
      <c r="N893" s="173"/>
      <c r="O893" s="173"/>
      <c r="P893" s="174">
        <f>P894+P899+P904</f>
        <v>0</v>
      </c>
      <c r="Q893" s="173"/>
      <c r="R893" s="174">
        <f>R894+R899+R904</f>
        <v>17.150885280000001</v>
      </c>
      <c r="S893" s="173"/>
      <c r="T893" s="175">
        <f>T894+T899+T904</f>
        <v>0</v>
      </c>
      <c r="AR893" s="176" t="s">
        <v>186</v>
      </c>
      <c r="AT893" s="177" t="s">
        <v>70</v>
      </c>
      <c r="AU893" s="177" t="s">
        <v>71</v>
      </c>
      <c r="AY893" s="176" t="s">
        <v>160</v>
      </c>
      <c r="BK893" s="178">
        <f>BK894+BK899+BK904</f>
        <v>0</v>
      </c>
    </row>
    <row r="894" spans="2:65" s="10" customFormat="1" ht="19.899999999999999" customHeight="1" x14ac:dyDescent="0.3">
      <c r="B894" s="165"/>
      <c r="C894" s="166"/>
      <c r="D894" s="179" t="s">
        <v>70</v>
      </c>
      <c r="E894" s="180" t="s">
        <v>1641</v>
      </c>
      <c r="F894" s="180" t="s">
        <v>1642</v>
      </c>
      <c r="G894" s="166"/>
      <c r="H894" s="166"/>
      <c r="I894" s="169"/>
      <c r="J894" s="181">
        <f>BK894</f>
        <v>0</v>
      </c>
      <c r="K894" s="166"/>
      <c r="L894" s="171"/>
      <c r="M894" s="172"/>
      <c r="N894" s="173"/>
      <c r="O894" s="173"/>
      <c r="P894" s="174">
        <f>SUM(P895:P898)</f>
        <v>0</v>
      </c>
      <c r="Q894" s="173"/>
      <c r="R894" s="174">
        <f>SUM(R895:R898)</f>
        <v>0</v>
      </c>
      <c r="S894" s="173"/>
      <c r="T894" s="175">
        <f>SUM(T895:T898)</f>
        <v>0</v>
      </c>
      <c r="AR894" s="176" t="s">
        <v>186</v>
      </c>
      <c r="AT894" s="177" t="s">
        <v>70</v>
      </c>
      <c r="AU894" s="177" t="s">
        <v>78</v>
      </c>
      <c r="AY894" s="176" t="s">
        <v>160</v>
      </c>
      <c r="BK894" s="178">
        <f>SUM(BK895:BK898)</f>
        <v>0</v>
      </c>
    </row>
    <row r="895" spans="2:65" s="1" customFormat="1" ht="22.5" customHeight="1" x14ac:dyDescent="0.3">
      <c r="B895" s="35"/>
      <c r="C895" s="182" t="s">
        <v>1305</v>
      </c>
      <c r="D895" s="182" t="s">
        <v>162</v>
      </c>
      <c r="E895" s="183" t="s">
        <v>1643</v>
      </c>
      <c r="F895" s="184" t="s">
        <v>1644</v>
      </c>
      <c r="G895" s="185" t="s">
        <v>189</v>
      </c>
      <c r="H895" s="186">
        <v>20.3</v>
      </c>
      <c r="I895" s="187"/>
      <c r="J895" s="188">
        <f>ROUND(I895*H895,2)</f>
        <v>0</v>
      </c>
      <c r="K895" s="184" t="s">
        <v>19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AR895" s="18" t="s">
        <v>669</v>
      </c>
      <c r="AT895" s="18" t="s">
        <v>162</v>
      </c>
      <c r="AU895" s="18" t="s">
        <v>81</v>
      </c>
      <c r="AY895" s="18" t="s">
        <v>160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669</v>
      </c>
      <c r="BM895" s="18" t="s">
        <v>2170</v>
      </c>
    </row>
    <row r="896" spans="2:65" s="11" customFormat="1" x14ac:dyDescent="0.3">
      <c r="B896" s="194"/>
      <c r="C896" s="195"/>
      <c r="D896" s="196" t="s">
        <v>169</v>
      </c>
      <c r="E896" s="197" t="s">
        <v>19</v>
      </c>
      <c r="F896" s="198" t="s">
        <v>2171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169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160</v>
      </c>
    </row>
    <row r="897" spans="2:65" s="12" customFormat="1" x14ac:dyDescent="0.3">
      <c r="B897" s="206"/>
      <c r="C897" s="207"/>
      <c r="D897" s="196" t="s">
        <v>169</v>
      </c>
      <c r="E897" s="208" t="s">
        <v>19</v>
      </c>
      <c r="F897" s="209" t="s">
        <v>2172</v>
      </c>
      <c r="G897" s="207"/>
      <c r="H897" s="210">
        <v>20.3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169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160</v>
      </c>
    </row>
    <row r="898" spans="2:65" s="13" customFormat="1" x14ac:dyDescent="0.3">
      <c r="B898" s="217"/>
      <c r="C898" s="218"/>
      <c r="D898" s="196" t="s">
        <v>169</v>
      </c>
      <c r="E898" s="240" t="s">
        <v>19</v>
      </c>
      <c r="F898" s="241" t="s">
        <v>182</v>
      </c>
      <c r="G898" s="218"/>
      <c r="H898" s="242">
        <v>20.3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169</v>
      </c>
      <c r="AU898" s="228" t="s">
        <v>81</v>
      </c>
      <c r="AV898" s="13" t="s">
        <v>167</v>
      </c>
      <c r="AW898" s="13" t="s">
        <v>35</v>
      </c>
      <c r="AX898" s="13" t="s">
        <v>78</v>
      </c>
      <c r="AY898" s="228" t="s">
        <v>160</v>
      </c>
    </row>
    <row r="899" spans="2:65" s="10" customFormat="1" ht="29.85" customHeight="1" x14ac:dyDescent="0.3">
      <c r="B899" s="165"/>
      <c r="C899" s="166"/>
      <c r="D899" s="179" t="s">
        <v>70</v>
      </c>
      <c r="E899" s="180" t="s">
        <v>1264</v>
      </c>
      <c r="F899" s="180" t="s">
        <v>1265</v>
      </c>
      <c r="G899" s="166"/>
      <c r="H899" s="166"/>
      <c r="I899" s="169"/>
      <c r="J899" s="181">
        <f>BK899</f>
        <v>0</v>
      </c>
      <c r="K899" s="166"/>
      <c r="L899" s="171"/>
      <c r="M899" s="172"/>
      <c r="N899" s="173"/>
      <c r="O899" s="173"/>
      <c r="P899" s="174">
        <f>SUM(P900:P903)</f>
        <v>0</v>
      </c>
      <c r="Q899" s="173"/>
      <c r="R899" s="174">
        <f>SUM(R900:R903)</f>
        <v>5.4920000000000012E-3</v>
      </c>
      <c r="S899" s="173"/>
      <c r="T899" s="175">
        <f>SUM(T900:T903)</f>
        <v>0</v>
      </c>
      <c r="AR899" s="176" t="s">
        <v>186</v>
      </c>
      <c r="AT899" s="177" t="s">
        <v>70</v>
      </c>
      <c r="AU899" s="177" t="s">
        <v>78</v>
      </c>
      <c r="AY899" s="176" t="s">
        <v>160</v>
      </c>
      <c r="BK899" s="178">
        <f>SUM(BK900:BK903)</f>
        <v>0</v>
      </c>
    </row>
    <row r="900" spans="2:65" s="1" customFormat="1" ht="22.5" customHeight="1" x14ac:dyDescent="0.3">
      <c r="B900" s="35"/>
      <c r="C900" s="182" t="s">
        <v>1310</v>
      </c>
      <c r="D900" s="182" t="s">
        <v>162</v>
      </c>
      <c r="E900" s="183" t="s">
        <v>1267</v>
      </c>
      <c r="F900" s="184" t="s">
        <v>1268</v>
      </c>
      <c r="G900" s="185" t="s">
        <v>189</v>
      </c>
      <c r="H900" s="186">
        <v>137.30000000000001</v>
      </c>
      <c r="I900" s="187"/>
      <c r="J900" s="188">
        <f>ROUND(I900*H900,2)</f>
        <v>0</v>
      </c>
      <c r="K900" s="184" t="s">
        <v>19</v>
      </c>
      <c r="L900" s="55"/>
      <c r="M900" s="189" t="s">
        <v>19</v>
      </c>
      <c r="N900" s="190" t="s">
        <v>42</v>
      </c>
      <c r="O900" s="36"/>
      <c r="P900" s="191">
        <f>O900*H900</f>
        <v>0</v>
      </c>
      <c r="Q900" s="191">
        <v>4.0000000000000003E-5</v>
      </c>
      <c r="R900" s="191">
        <f>Q900*H900</f>
        <v>5.4920000000000012E-3</v>
      </c>
      <c r="S900" s="191">
        <v>0</v>
      </c>
      <c r="T900" s="192">
        <f>S900*H900</f>
        <v>0</v>
      </c>
      <c r="AR900" s="18" t="s">
        <v>669</v>
      </c>
      <c r="AT900" s="18" t="s">
        <v>162</v>
      </c>
      <c r="AU900" s="18" t="s">
        <v>81</v>
      </c>
      <c r="AY900" s="18" t="s">
        <v>160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18" t="s">
        <v>78</v>
      </c>
      <c r="BK900" s="193">
        <f>ROUND(I900*H900,2)</f>
        <v>0</v>
      </c>
      <c r="BL900" s="18" t="s">
        <v>669</v>
      </c>
      <c r="BM900" s="18" t="s">
        <v>2173</v>
      </c>
    </row>
    <row r="901" spans="2:65" s="11" customFormat="1" x14ac:dyDescent="0.3">
      <c r="B901" s="194"/>
      <c r="C901" s="195"/>
      <c r="D901" s="196" t="s">
        <v>169</v>
      </c>
      <c r="E901" s="197" t="s">
        <v>19</v>
      </c>
      <c r="F901" s="198" t="s">
        <v>2174</v>
      </c>
      <c r="G901" s="195"/>
      <c r="H901" s="199" t="s">
        <v>19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169</v>
      </c>
      <c r="AU901" s="205" t="s">
        <v>81</v>
      </c>
      <c r="AV901" s="11" t="s">
        <v>78</v>
      </c>
      <c r="AW901" s="11" t="s">
        <v>35</v>
      </c>
      <c r="AX901" s="11" t="s">
        <v>71</v>
      </c>
      <c r="AY901" s="205" t="s">
        <v>160</v>
      </c>
    </row>
    <row r="902" spans="2:65" s="12" customFormat="1" x14ac:dyDescent="0.3">
      <c r="B902" s="206"/>
      <c r="C902" s="207"/>
      <c r="D902" s="196" t="s">
        <v>169</v>
      </c>
      <c r="E902" s="208" t="s">
        <v>19</v>
      </c>
      <c r="F902" s="209" t="s">
        <v>2175</v>
      </c>
      <c r="G902" s="207"/>
      <c r="H902" s="210">
        <v>137.30000000000001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169</v>
      </c>
      <c r="AU902" s="216" t="s">
        <v>81</v>
      </c>
      <c r="AV902" s="12" t="s">
        <v>81</v>
      </c>
      <c r="AW902" s="12" t="s">
        <v>35</v>
      </c>
      <c r="AX902" s="12" t="s">
        <v>71</v>
      </c>
      <c r="AY902" s="216" t="s">
        <v>160</v>
      </c>
    </row>
    <row r="903" spans="2:65" s="13" customFormat="1" x14ac:dyDescent="0.3">
      <c r="B903" s="217"/>
      <c r="C903" s="218"/>
      <c r="D903" s="196" t="s">
        <v>169</v>
      </c>
      <c r="E903" s="240" t="s">
        <v>19</v>
      </c>
      <c r="F903" s="241" t="s">
        <v>182</v>
      </c>
      <c r="G903" s="218"/>
      <c r="H903" s="242">
        <v>137.30000000000001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169</v>
      </c>
      <c r="AU903" s="228" t="s">
        <v>81</v>
      </c>
      <c r="AV903" s="13" t="s">
        <v>167</v>
      </c>
      <c r="AW903" s="13" t="s">
        <v>35</v>
      </c>
      <c r="AX903" s="13" t="s">
        <v>78</v>
      </c>
      <c r="AY903" s="228" t="s">
        <v>160</v>
      </c>
    </row>
    <row r="904" spans="2:65" s="10" customFormat="1" ht="29.85" customHeight="1" x14ac:dyDescent="0.3">
      <c r="B904" s="165"/>
      <c r="C904" s="166"/>
      <c r="D904" s="179" t="s">
        <v>70</v>
      </c>
      <c r="E904" s="180" t="s">
        <v>1270</v>
      </c>
      <c r="F904" s="180" t="s">
        <v>1271</v>
      </c>
      <c r="G904" s="166"/>
      <c r="H904" s="166"/>
      <c r="I904" s="169"/>
      <c r="J904" s="181">
        <f>BK904</f>
        <v>0</v>
      </c>
      <c r="K904" s="166"/>
      <c r="L904" s="171"/>
      <c r="M904" s="172"/>
      <c r="N904" s="173"/>
      <c r="O904" s="173"/>
      <c r="P904" s="174">
        <f>SUM(P905:P930)</f>
        <v>0</v>
      </c>
      <c r="Q904" s="173"/>
      <c r="R904" s="174">
        <f>SUM(R905:R930)</f>
        <v>17.14539328</v>
      </c>
      <c r="S904" s="173"/>
      <c r="T904" s="175">
        <f>SUM(T905:T930)</f>
        <v>0</v>
      </c>
      <c r="AR904" s="176" t="s">
        <v>186</v>
      </c>
      <c r="AT904" s="177" t="s">
        <v>70</v>
      </c>
      <c r="AU904" s="177" t="s">
        <v>78</v>
      </c>
      <c r="AY904" s="176" t="s">
        <v>160</v>
      </c>
      <c r="BK904" s="178">
        <f>SUM(BK905:BK930)</f>
        <v>0</v>
      </c>
    </row>
    <row r="905" spans="2:65" s="1" customFormat="1" ht="22.5" customHeight="1" x14ac:dyDescent="0.3">
      <c r="B905" s="35"/>
      <c r="C905" s="182" t="s">
        <v>1314</v>
      </c>
      <c r="D905" s="182" t="s">
        <v>162</v>
      </c>
      <c r="E905" s="183" t="s">
        <v>1273</v>
      </c>
      <c r="F905" s="184" t="s">
        <v>1274</v>
      </c>
      <c r="G905" s="185" t="s">
        <v>1275</v>
      </c>
      <c r="H905" s="186">
        <v>0.157</v>
      </c>
      <c r="I905" s="187"/>
      <c r="J905" s="188">
        <f>ROUND(I905*H905,2)</f>
        <v>0</v>
      </c>
      <c r="K905" s="184" t="s">
        <v>166</v>
      </c>
      <c r="L905" s="55"/>
      <c r="M905" s="189" t="s">
        <v>19</v>
      </c>
      <c r="N905" s="190" t="s">
        <v>42</v>
      </c>
      <c r="O905" s="36"/>
      <c r="P905" s="191">
        <f>O905*H905</f>
        <v>0</v>
      </c>
      <c r="Q905" s="191">
        <v>8.8000000000000005E-3</v>
      </c>
      <c r="R905" s="191">
        <f>Q905*H905</f>
        <v>1.3816000000000002E-3</v>
      </c>
      <c r="S905" s="191">
        <v>0</v>
      </c>
      <c r="T905" s="192">
        <f>S905*H905</f>
        <v>0</v>
      </c>
      <c r="AR905" s="18" t="s">
        <v>669</v>
      </c>
      <c r="AT905" s="18" t="s">
        <v>162</v>
      </c>
      <c r="AU905" s="18" t="s">
        <v>81</v>
      </c>
      <c r="AY905" s="18" t="s">
        <v>160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78</v>
      </c>
      <c r="BK905" s="193">
        <f>ROUND(I905*H905,2)</f>
        <v>0</v>
      </c>
      <c r="BL905" s="18" t="s">
        <v>669</v>
      </c>
      <c r="BM905" s="18" t="s">
        <v>2176</v>
      </c>
    </row>
    <row r="906" spans="2:65" s="11" customFormat="1" x14ac:dyDescent="0.3">
      <c r="B906" s="194"/>
      <c r="C906" s="195"/>
      <c r="D906" s="196" t="s">
        <v>169</v>
      </c>
      <c r="E906" s="197" t="s">
        <v>19</v>
      </c>
      <c r="F906" s="198" t="s">
        <v>2171</v>
      </c>
      <c r="G906" s="195"/>
      <c r="H906" s="199" t="s">
        <v>19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169</v>
      </c>
      <c r="AU906" s="205" t="s">
        <v>81</v>
      </c>
      <c r="AV906" s="11" t="s">
        <v>78</v>
      </c>
      <c r="AW906" s="11" t="s">
        <v>35</v>
      </c>
      <c r="AX906" s="11" t="s">
        <v>71</v>
      </c>
      <c r="AY906" s="205" t="s">
        <v>160</v>
      </c>
    </row>
    <row r="907" spans="2:65" s="12" customFormat="1" x14ac:dyDescent="0.3">
      <c r="B907" s="206"/>
      <c r="C907" s="207"/>
      <c r="D907" s="196" t="s">
        <v>169</v>
      </c>
      <c r="E907" s="208" t="s">
        <v>19</v>
      </c>
      <c r="F907" s="209" t="s">
        <v>2177</v>
      </c>
      <c r="G907" s="207"/>
      <c r="H907" s="210">
        <v>0.02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169</v>
      </c>
      <c r="AU907" s="216" t="s">
        <v>81</v>
      </c>
      <c r="AV907" s="12" t="s">
        <v>81</v>
      </c>
      <c r="AW907" s="12" t="s">
        <v>35</v>
      </c>
      <c r="AX907" s="12" t="s">
        <v>71</v>
      </c>
      <c r="AY907" s="216" t="s">
        <v>160</v>
      </c>
    </row>
    <row r="908" spans="2:65" s="11" customFormat="1" x14ac:dyDescent="0.3">
      <c r="B908" s="194"/>
      <c r="C908" s="195"/>
      <c r="D908" s="196" t="s">
        <v>169</v>
      </c>
      <c r="E908" s="197" t="s">
        <v>19</v>
      </c>
      <c r="F908" s="198" t="s">
        <v>2174</v>
      </c>
      <c r="G908" s="195"/>
      <c r="H908" s="199" t="s">
        <v>19</v>
      </c>
      <c r="I908" s="200"/>
      <c r="J908" s="195"/>
      <c r="K908" s="195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169</v>
      </c>
      <c r="AU908" s="205" t="s">
        <v>81</v>
      </c>
      <c r="AV908" s="11" t="s">
        <v>78</v>
      </c>
      <c r="AW908" s="11" t="s">
        <v>35</v>
      </c>
      <c r="AX908" s="11" t="s">
        <v>71</v>
      </c>
      <c r="AY908" s="205" t="s">
        <v>160</v>
      </c>
    </row>
    <row r="909" spans="2:65" s="12" customFormat="1" x14ac:dyDescent="0.3">
      <c r="B909" s="206"/>
      <c r="C909" s="207"/>
      <c r="D909" s="196" t="s">
        <v>169</v>
      </c>
      <c r="E909" s="208" t="s">
        <v>19</v>
      </c>
      <c r="F909" s="209" t="s">
        <v>2178</v>
      </c>
      <c r="G909" s="207"/>
      <c r="H909" s="210">
        <v>0.13700000000000001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169</v>
      </c>
      <c r="AU909" s="216" t="s">
        <v>81</v>
      </c>
      <c r="AV909" s="12" t="s">
        <v>81</v>
      </c>
      <c r="AW909" s="12" t="s">
        <v>35</v>
      </c>
      <c r="AX909" s="12" t="s">
        <v>71</v>
      </c>
      <c r="AY909" s="216" t="s">
        <v>160</v>
      </c>
    </row>
    <row r="910" spans="2:65" s="13" customFormat="1" x14ac:dyDescent="0.3">
      <c r="B910" s="217"/>
      <c r="C910" s="218"/>
      <c r="D910" s="219" t="s">
        <v>169</v>
      </c>
      <c r="E910" s="220" t="s">
        <v>19</v>
      </c>
      <c r="F910" s="221" t="s">
        <v>182</v>
      </c>
      <c r="G910" s="218"/>
      <c r="H910" s="222">
        <v>0.157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169</v>
      </c>
      <c r="AU910" s="228" t="s">
        <v>81</v>
      </c>
      <c r="AV910" s="13" t="s">
        <v>167</v>
      </c>
      <c r="AW910" s="13" t="s">
        <v>35</v>
      </c>
      <c r="AX910" s="13" t="s">
        <v>78</v>
      </c>
      <c r="AY910" s="228" t="s">
        <v>160</v>
      </c>
    </row>
    <row r="911" spans="2:65" s="1" customFormat="1" ht="31.5" customHeight="1" x14ac:dyDescent="0.3">
      <c r="B911" s="35"/>
      <c r="C911" s="182" t="s">
        <v>2179</v>
      </c>
      <c r="D911" s="182" t="s">
        <v>162</v>
      </c>
      <c r="E911" s="183" t="s">
        <v>1278</v>
      </c>
      <c r="F911" s="184" t="s">
        <v>1279</v>
      </c>
      <c r="G911" s="185" t="s">
        <v>189</v>
      </c>
      <c r="H911" s="186">
        <v>157.6</v>
      </c>
      <c r="I911" s="187"/>
      <c r="J911" s="188">
        <f t="shared" ref="J911:J916" si="30">ROUND(I911*H911,2)</f>
        <v>0</v>
      </c>
      <c r="K911" s="184" t="s">
        <v>166</v>
      </c>
      <c r="L911" s="55"/>
      <c r="M911" s="189" t="s">
        <v>19</v>
      </c>
      <c r="N911" s="190" t="s">
        <v>42</v>
      </c>
      <c r="O911" s="36"/>
      <c r="P911" s="191">
        <f t="shared" ref="P911:P916" si="31">O911*H911</f>
        <v>0</v>
      </c>
      <c r="Q911" s="191">
        <v>0</v>
      </c>
      <c r="R911" s="191">
        <f t="shared" ref="R911:R916" si="32">Q911*H911</f>
        <v>0</v>
      </c>
      <c r="S911" s="191">
        <v>0</v>
      </c>
      <c r="T911" s="192">
        <f t="shared" ref="T911:T916" si="33">S911*H911</f>
        <v>0</v>
      </c>
      <c r="AR911" s="18" t="s">
        <v>669</v>
      </c>
      <c r="AT911" s="18" t="s">
        <v>162</v>
      </c>
      <c r="AU911" s="18" t="s">
        <v>81</v>
      </c>
      <c r="AY911" s="18" t="s">
        <v>160</v>
      </c>
      <c r="BE911" s="193">
        <f t="shared" ref="BE911:BE916" si="34">IF(N911="základní",J911,0)</f>
        <v>0</v>
      </c>
      <c r="BF911" s="193">
        <f t="shared" ref="BF911:BF916" si="35">IF(N911="snížená",J911,0)</f>
        <v>0</v>
      </c>
      <c r="BG911" s="193">
        <f t="shared" ref="BG911:BG916" si="36">IF(N911="zákl. přenesená",J911,0)</f>
        <v>0</v>
      </c>
      <c r="BH911" s="193">
        <f t="shared" ref="BH911:BH916" si="37">IF(N911="sníž. přenesená",J911,0)</f>
        <v>0</v>
      </c>
      <c r="BI911" s="193">
        <f t="shared" ref="BI911:BI916" si="38">IF(N911="nulová",J911,0)</f>
        <v>0</v>
      </c>
      <c r="BJ911" s="18" t="s">
        <v>78</v>
      </c>
      <c r="BK911" s="193">
        <f t="shared" ref="BK911:BK916" si="39">ROUND(I911*H911,2)</f>
        <v>0</v>
      </c>
      <c r="BL911" s="18" t="s">
        <v>669</v>
      </c>
      <c r="BM911" s="18" t="s">
        <v>2180</v>
      </c>
    </row>
    <row r="912" spans="2:65" s="1" customFormat="1" ht="22.5" customHeight="1" x14ac:dyDescent="0.3">
      <c r="B912" s="35"/>
      <c r="C912" s="182" t="s">
        <v>2181</v>
      </c>
      <c r="D912" s="182" t="s">
        <v>162</v>
      </c>
      <c r="E912" s="183" t="s">
        <v>1282</v>
      </c>
      <c r="F912" s="184" t="s">
        <v>1283</v>
      </c>
      <c r="G912" s="185" t="s">
        <v>189</v>
      </c>
      <c r="H912" s="186">
        <v>157.6</v>
      </c>
      <c r="I912" s="187"/>
      <c r="J912" s="188">
        <f t="shared" si="30"/>
        <v>0</v>
      </c>
      <c r="K912" s="184" t="s">
        <v>166</v>
      </c>
      <c r="L912" s="55"/>
      <c r="M912" s="189" t="s">
        <v>19</v>
      </c>
      <c r="N912" s="190" t="s">
        <v>42</v>
      </c>
      <c r="O912" s="36"/>
      <c r="P912" s="191">
        <f t="shared" si="31"/>
        <v>0</v>
      </c>
      <c r="Q912" s="191">
        <v>9.1799999999999995E-5</v>
      </c>
      <c r="R912" s="191">
        <f t="shared" si="32"/>
        <v>1.4467679999999998E-2</v>
      </c>
      <c r="S912" s="191">
        <v>0</v>
      </c>
      <c r="T912" s="192">
        <f t="shared" si="33"/>
        <v>0</v>
      </c>
      <c r="AR912" s="18" t="s">
        <v>669</v>
      </c>
      <c r="AT912" s="18" t="s">
        <v>162</v>
      </c>
      <c r="AU912" s="18" t="s">
        <v>81</v>
      </c>
      <c r="AY912" s="18" t="s">
        <v>160</v>
      </c>
      <c r="BE912" s="193">
        <f t="shared" si="34"/>
        <v>0</v>
      </c>
      <c r="BF912" s="193">
        <f t="shared" si="35"/>
        <v>0</v>
      </c>
      <c r="BG912" s="193">
        <f t="shared" si="36"/>
        <v>0</v>
      </c>
      <c r="BH912" s="193">
        <f t="shared" si="37"/>
        <v>0</v>
      </c>
      <c r="BI912" s="193">
        <f t="shared" si="38"/>
        <v>0</v>
      </c>
      <c r="BJ912" s="18" t="s">
        <v>78</v>
      </c>
      <c r="BK912" s="193">
        <f t="shared" si="39"/>
        <v>0</v>
      </c>
      <c r="BL912" s="18" t="s">
        <v>669</v>
      </c>
      <c r="BM912" s="18" t="s">
        <v>2182</v>
      </c>
    </row>
    <row r="913" spans="2:65" s="1" customFormat="1" ht="22.5" customHeight="1" x14ac:dyDescent="0.3">
      <c r="B913" s="35"/>
      <c r="C913" s="182" t="s">
        <v>2183</v>
      </c>
      <c r="D913" s="182" t="s">
        <v>162</v>
      </c>
      <c r="E913" s="183" t="s">
        <v>1286</v>
      </c>
      <c r="F913" s="184" t="s">
        <v>1287</v>
      </c>
      <c r="G913" s="185" t="s">
        <v>189</v>
      </c>
      <c r="H913" s="186">
        <v>157.6</v>
      </c>
      <c r="I913" s="187"/>
      <c r="J913" s="188">
        <f t="shared" si="30"/>
        <v>0</v>
      </c>
      <c r="K913" s="184" t="s">
        <v>166</v>
      </c>
      <c r="L913" s="55"/>
      <c r="M913" s="189" t="s">
        <v>19</v>
      </c>
      <c r="N913" s="190" t="s">
        <v>42</v>
      </c>
      <c r="O913" s="36"/>
      <c r="P913" s="191">
        <f t="shared" si="31"/>
        <v>0</v>
      </c>
      <c r="Q913" s="191">
        <v>0.108</v>
      </c>
      <c r="R913" s="191">
        <f t="shared" si="32"/>
        <v>17.020799999999998</v>
      </c>
      <c r="S913" s="191">
        <v>0</v>
      </c>
      <c r="T913" s="192">
        <f t="shared" si="33"/>
        <v>0</v>
      </c>
      <c r="AR913" s="18" t="s">
        <v>669</v>
      </c>
      <c r="AT913" s="18" t="s">
        <v>162</v>
      </c>
      <c r="AU913" s="18" t="s">
        <v>81</v>
      </c>
      <c r="AY913" s="18" t="s">
        <v>160</v>
      </c>
      <c r="BE913" s="193">
        <f t="shared" si="34"/>
        <v>0</v>
      </c>
      <c r="BF913" s="193">
        <f t="shared" si="35"/>
        <v>0</v>
      </c>
      <c r="BG913" s="193">
        <f t="shared" si="36"/>
        <v>0</v>
      </c>
      <c r="BH913" s="193">
        <f t="shared" si="37"/>
        <v>0</v>
      </c>
      <c r="BI913" s="193">
        <f t="shared" si="38"/>
        <v>0</v>
      </c>
      <c r="BJ913" s="18" t="s">
        <v>78</v>
      </c>
      <c r="BK913" s="193">
        <f t="shared" si="39"/>
        <v>0</v>
      </c>
      <c r="BL913" s="18" t="s">
        <v>669</v>
      </c>
      <c r="BM913" s="18" t="s">
        <v>2184</v>
      </c>
    </row>
    <row r="914" spans="2:65" s="1" customFormat="1" ht="22.5" customHeight="1" x14ac:dyDescent="0.3">
      <c r="B914" s="35"/>
      <c r="C914" s="247" t="s">
        <v>2185</v>
      </c>
      <c r="D914" s="247" t="s">
        <v>548</v>
      </c>
      <c r="E914" s="248" t="s">
        <v>1290</v>
      </c>
      <c r="F914" s="249" t="s">
        <v>1291</v>
      </c>
      <c r="G914" s="250" t="s">
        <v>189</v>
      </c>
      <c r="H914" s="251">
        <v>157.6</v>
      </c>
      <c r="I914" s="252"/>
      <c r="J914" s="253">
        <f t="shared" si="30"/>
        <v>0</v>
      </c>
      <c r="K914" s="249" t="s">
        <v>19</v>
      </c>
      <c r="L914" s="254"/>
      <c r="M914" s="255" t="s">
        <v>19</v>
      </c>
      <c r="N914" s="256" t="s">
        <v>42</v>
      </c>
      <c r="O914" s="36"/>
      <c r="P914" s="191">
        <f t="shared" si="31"/>
        <v>0</v>
      </c>
      <c r="Q914" s="191">
        <v>6.8999999999999997E-4</v>
      </c>
      <c r="R914" s="191">
        <f t="shared" si="32"/>
        <v>0.10874399999999999</v>
      </c>
      <c r="S914" s="191">
        <v>0</v>
      </c>
      <c r="T914" s="192">
        <f t="shared" si="33"/>
        <v>0</v>
      </c>
      <c r="AR914" s="18" t="s">
        <v>980</v>
      </c>
      <c r="AT914" s="18" t="s">
        <v>548</v>
      </c>
      <c r="AU914" s="18" t="s">
        <v>81</v>
      </c>
      <c r="AY914" s="18" t="s">
        <v>160</v>
      </c>
      <c r="BE914" s="193">
        <f t="shared" si="34"/>
        <v>0</v>
      </c>
      <c r="BF914" s="193">
        <f t="shared" si="35"/>
        <v>0</v>
      </c>
      <c r="BG914" s="193">
        <f t="shared" si="36"/>
        <v>0</v>
      </c>
      <c r="BH914" s="193">
        <f t="shared" si="37"/>
        <v>0</v>
      </c>
      <c r="BI914" s="193">
        <f t="shared" si="38"/>
        <v>0</v>
      </c>
      <c r="BJ914" s="18" t="s">
        <v>78</v>
      </c>
      <c r="BK914" s="193">
        <f t="shared" si="39"/>
        <v>0</v>
      </c>
      <c r="BL914" s="18" t="s">
        <v>980</v>
      </c>
      <c r="BM914" s="18" t="s">
        <v>2186</v>
      </c>
    </row>
    <row r="915" spans="2:65" s="1" customFormat="1" ht="22.5" customHeight="1" x14ac:dyDescent="0.3">
      <c r="B915" s="35"/>
      <c r="C915" s="182" t="s">
        <v>2187</v>
      </c>
      <c r="D915" s="182" t="s">
        <v>162</v>
      </c>
      <c r="E915" s="183" t="s">
        <v>1294</v>
      </c>
      <c r="F915" s="184" t="s">
        <v>1295</v>
      </c>
      <c r="G915" s="185" t="s">
        <v>189</v>
      </c>
      <c r="H915" s="186">
        <v>157.6</v>
      </c>
      <c r="I915" s="187"/>
      <c r="J915" s="188">
        <f t="shared" si="30"/>
        <v>0</v>
      </c>
      <c r="K915" s="184" t="s">
        <v>166</v>
      </c>
      <c r="L915" s="55"/>
      <c r="M915" s="189" t="s">
        <v>19</v>
      </c>
      <c r="N915" s="190" t="s">
        <v>42</v>
      </c>
      <c r="O915" s="36"/>
      <c r="P915" s="191">
        <f t="shared" si="31"/>
        <v>0</v>
      </c>
      <c r="Q915" s="191">
        <v>0</v>
      </c>
      <c r="R915" s="191">
        <f t="shared" si="32"/>
        <v>0</v>
      </c>
      <c r="S915" s="191">
        <v>0</v>
      </c>
      <c r="T915" s="192">
        <f t="shared" si="33"/>
        <v>0</v>
      </c>
      <c r="AR915" s="18" t="s">
        <v>669</v>
      </c>
      <c r="AT915" s="18" t="s">
        <v>162</v>
      </c>
      <c r="AU915" s="18" t="s">
        <v>81</v>
      </c>
      <c r="AY915" s="18" t="s">
        <v>160</v>
      </c>
      <c r="BE915" s="193">
        <f t="shared" si="34"/>
        <v>0</v>
      </c>
      <c r="BF915" s="193">
        <f t="shared" si="35"/>
        <v>0</v>
      </c>
      <c r="BG915" s="193">
        <f t="shared" si="36"/>
        <v>0</v>
      </c>
      <c r="BH915" s="193">
        <f t="shared" si="37"/>
        <v>0</v>
      </c>
      <c r="BI915" s="193">
        <f t="shared" si="38"/>
        <v>0</v>
      </c>
      <c r="BJ915" s="18" t="s">
        <v>78</v>
      </c>
      <c r="BK915" s="193">
        <f t="shared" si="39"/>
        <v>0</v>
      </c>
      <c r="BL915" s="18" t="s">
        <v>669</v>
      </c>
      <c r="BM915" s="18" t="s">
        <v>2188</v>
      </c>
    </row>
    <row r="916" spans="2:65" s="1" customFormat="1" ht="22.5" customHeight="1" x14ac:dyDescent="0.3">
      <c r="B916" s="35"/>
      <c r="C916" s="247" t="s">
        <v>2189</v>
      </c>
      <c r="D916" s="247" t="s">
        <v>548</v>
      </c>
      <c r="E916" s="248" t="s">
        <v>549</v>
      </c>
      <c r="F916" s="249" t="s">
        <v>550</v>
      </c>
      <c r="G916" s="250" t="s">
        <v>212</v>
      </c>
      <c r="H916" s="251">
        <v>16.547999999999998</v>
      </c>
      <c r="I916" s="252"/>
      <c r="J916" s="253">
        <f t="shared" si="30"/>
        <v>0</v>
      </c>
      <c r="K916" s="249" t="s">
        <v>19</v>
      </c>
      <c r="L916" s="254"/>
      <c r="M916" s="255" t="s">
        <v>19</v>
      </c>
      <c r="N916" s="256" t="s">
        <v>42</v>
      </c>
      <c r="O916" s="36"/>
      <c r="P916" s="191">
        <f t="shared" si="31"/>
        <v>0</v>
      </c>
      <c r="Q916" s="191">
        <v>0</v>
      </c>
      <c r="R916" s="191">
        <f t="shared" si="32"/>
        <v>0</v>
      </c>
      <c r="S916" s="191">
        <v>0</v>
      </c>
      <c r="T916" s="192">
        <f t="shared" si="33"/>
        <v>0</v>
      </c>
      <c r="AR916" s="18" t="s">
        <v>980</v>
      </c>
      <c r="AT916" s="18" t="s">
        <v>548</v>
      </c>
      <c r="AU916" s="18" t="s">
        <v>81</v>
      </c>
      <c r="AY916" s="18" t="s">
        <v>160</v>
      </c>
      <c r="BE916" s="193">
        <f t="shared" si="34"/>
        <v>0</v>
      </c>
      <c r="BF916" s="193">
        <f t="shared" si="35"/>
        <v>0</v>
      </c>
      <c r="BG916" s="193">
        <f t="shared" si="36"/>
        <v>0</v>
      </c>
      <c r="BH916" s="193">
        <f t="shared" si="37"/>
        <v>0</v>
      </c>
      <c r="BI916" s="193">
        <f t="shared" si="38"/>
        <v>0</v>
      </c>
      <c r="BJ916" s="18" t="s">
        <v>78</v>
      </c>
      <c r="BK916" s="193">
        <f t="shared" si="39"/>
        <v>0</v>
      </c>
      <c r="BL916" s="18" t="s">
        <v>980</v>
      </c>
      <c r="BM916" s="18" t="s">
        <v>2190</v>
      </c>
    </row>
    <row r="917" spans="2:65" s="12" customFormat="1" x14ac:dyDescent="0.3">
      <c r="B917" s="206"/>
      <c r="C917" s="207"/>
      <c r="D917" s="196" t="s">
        <v>169</v>
      </c>
      <c r="E917" s="208" t="s">
        <v>19</v>
      </c>
      <c r="F917" s="209" t="s">
        <v>2191</v>
      </c>
      <c r="G917" s="207"/>
      <c r="H917" s="210">
        <v>16.547999999999998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169</v>
      </c>
      <c r="AU917" s="216" t="s">
        <v>81</v>
      </c>
      <c r="AV917" s="12" t="s">
        <v>81</v>
      </c>
      <c r="AW917" s="12" t="s">
        <v>35</v>
      </c>
      <c r="AX917" s="12" t="s">
        <v>71</v>
      </c>
      <c r="AY917" s="216" t="s">
        <v>160</v>
      </c>
    </row>
    <row r="918" spans="2:65" s="13" customFormat="1" x14ac:dyDescent="0.3">
      <c r="B918" s="217"/>
      <c r="C918" s="218"/>
      <c r="D918" s="219" t="s">
        <v>169</v>
      </c>
      <c r="E918" s="220" t="s">
        <v>19</v>
      </c>
      <c r="F918" s="221" t="s">
        <v>182</v>
      </c>
      <c r="G918" s="218"/>
      <c r="H918" s="222">
        <v>16.547999999999998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169</v>
      </c>
      <c r="AU918" s="228" t="s">
        <v>81</v>
      </c>
      <c r="AV918" s="13" t="s">
        <v>167</v>
      </c>
      <c r="AW918" s="13" t="s">
        <v>35</v>
      </c>
      <c r="AX918" s="13" t="s">
        <v>78</v>
      </c>
      <c r="AY918" s="228" t="s">
        <v>160</v>
      </c>
    </row>
    <row r="919" spans="2:65" s="1" customFormat="1" ht="22.5" customHeight="1" x14ac:dyDescent="0.3">
      <c r="B919" s="35"/>
      <c r="C919" s="182" t="s">
        <v>2192</v>
      </c>
      <c r="D919" s="182" t="s">
        <v>162</v>
      </c>
      <c r="E919" s="183" t="s">
        <v>1301</v>
      </c>
      <c r="F919" s="184" t="s">
        <v>1302</v>
      </c>
      <c r="G919" s="185" t="s">
        <v>212</v>
      </c>
      <c r="H919" s="186">
        <v>27.58</v>
      </c>
      <c r="I919" s="187"/>
      <c r="J919" s="188">
        <f>ROUND(I919*H919,2)</f>
        <v>0</v>
      </c>
      <c r="K919" s="184" t="s">
        <v>166</v>
      </c>
      <c r="L919" s="55"/>
      <c r="M919" s="189" t="s">
        <v>19</v>
      </c>
      <c r="N919" s="190" t="s">
        <v>42</v>
      </c>
      <c r="O919" s="36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AR919" s="18" t="s">
        <v>669</v>
      </c>
      <c r="AT919" s="18" t="s">
        <v>162</v>
      </c>
      <c r="AU919" s="18" t="s">
        <v>81</v>
      </c>
      <c r="AY919" s="18" t="s">
        <v>160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669</v>
      </c>
      <c r="BM919" s="18" t="s">
        <v>2193</v>
      </c>
    </row>
    <row r="920" spans="2:65" s="12" customFormat="1" x14ac:dyDescent="0.3">
      <c r="B920" s="206"/>
      <c r="C920" s="207"/>
      <c r="D920" s="196" t="s">
        <v>169</v>
      </c>
      <c r="E920" s="208" t="s">
        <v>19</v>
      </c>
      <c r="F920" s="209" t="s">
        <v>2194</v>
      </c>
      <c r="G920" s="207"/>
      <c r="H920" s="210">
        <v>27.58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169</v>
      </c>
      <c r="AU920" s="216" t="s">
        <v>81</v>
      </c>
      <c r="AV920" s="12" t="s">
        <v>81</v>
      </c>
      <c r="AW920" s="12" t="s">
        <v>35</v>
      </c>
      <c r="AX920" s="12" t="s">
        <v>71</v>
      </c>
      <c r="AY920" s="216" t="s">
        <v>160</v>
      </c>
    </row>
    <row r="921" spans="2:65" s="13" customFormat="1" x14ac:dyDescent="0.3">
      <c r="B921" s="217"/>
      <c r="C921" s="218"/>
      <c r="D921" s="219" t="s">
        <v>169</v>
      </c>
      <c r="E921" s="220" t="s">
        <v>19</v>
      </c>
      <c r="F921" s="221" t="s">
        <v>182</v>
      </c>
      <c r="G921" s="218"/>
      <c r="H921" s="222">
        <v>27.58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169</v>
      </c>
      <c r="AU921" s="228" t="s">
        <v>81</v>
      </c>
      <c r="AV921" s="13" t="s">
        <v>167</v>
      </c>
      <c r="AW921" s="13" t="s">
        <v>35</v>
      </c>
      <c r="AX921" s="13" t="s">
        <v>78</v>
      </c>
      <c r="AY921" s="228" t="s">
        <v>160</v>
      </c>
    </row>
    <row r="922" spans="2:65" s="1" customFormat="1" ht="22.5" customHeight="1" x14ac:dyDescent="0.3">
      <c r="B922" s="35"/>
      <c r="C922" s="182" t="s">
        <v>2195</v>
      </c>
      <c r="D922" s="182" t="s">
        <v>162</v>
      </c>
      <c r="E922" s="183" t="s">
        <v>1306</v>
      </c>
      <c r="F922" s="184" t="s">
        <v>1307</v>
      </c>
      <c r="G922" s="185" t="s">
        <v>212</v>
      </c>
      <c r="H922" s="186">
        <v>524.02</v>
      </c>
      <c r="I922" s="187"/>
      <c r="J922" s="188">
        <f>ROUND(I922*H922,2)</f>
        <v>0</v>
      </c>
      <c r="K922" s="184" t="s">
        <v>166</v>
      </c>
      <c r="L922" s="55"/>
      <c r="M922" s="189" t="s">
        <v>19</v>
      </c>
      <c r="N922" s="190" t="s">
        <v>42</v>
      </c>
      <c r="O922" s="36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AR922" s="18" t="s">
        <v>669</v>
      </c>
      <c r="AT922" s="18" t="s">
        <v>162</v>
      </c>
      <c r="AU922" s="18" t="s">
        <v>81</v>
      </c>
      <c r="AY922" s="18" t="s">
        <v>160</v>
      </c>
      <c r="BE922" s="193">
        <f>IF(N922="základní",J922,0)</f>
        <v>0</v>
      </c>
      <c r="BF922" s="193">
        <f>IF(N922="snížená",J922,0)</f>
        <v>0</v>
      </c>
      <c r="BG922" s="193">
        <f>IF(N922="zákl. přenesená",J922,0)</f>
        <v>0</v>
      </c>
      <c r="BH922" s="193">
        <f>IF(N922="sníž. přenesená",J922,0)</f>
        <v>0</v>
      </c>
      <c r="BI922" s="193">
        <f>IF(N922="nulová",J922,0)</f>
        <v>0</v>
      </c>
      <c r="BJ922" s="18" t="s">
        <v>78</v>
      </c>
      <c r="BK922" s="193">
        <f>ROUND(I922*H922,2)</f>
        <v>0</v>
      </c>
      <c r="BL922" s="18" t="s">
        <v>669</v>
      </c>
      <c r="BM922" s="18" t="s">
        <v>2196</v>
      </c>
    </row>
    <row r="923" spans="2:65" s="12" customFormat="1" x14ac:dyDescent="0.3">
      <c r="B923" s="206"/>
      <c r="C923" s="207"/>
      <c r="D923" s="196" t="s">
        <v>169</v>
      </c>
      <c r="E923" s="208" t="s">
        <v>19</v>
      </c>
      <c r="F923" s="209" t="s">
        <v>2197</v>
      </c>
      <c r="G923" s="207"/>
      <c r="H923" s="210">
        <v>524.02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169</v>
      </c>
      <c r="AU923" s="216" t="s">
        <v>81</v>
      </c>
      <c r="AV923" s="12" t="s">
        <v>81</v>
      </c>
      <c r="AW923" s="12" t="s">
        <v>35</v>
      </c>
      <c r="AX923" s="12" t="s">
        <v>71</v>
      </c>
      <c r="AY923" s="216" t="s">
        <v>160</v>
      </c>
    </row>
    <row r="924" spans="2:65" s="13" customFormat="1" x14ac:dyDescent="0.3">
      <c r="B924" s="217"/>
      <c r="C924" s="218"/>
      <c r="D924" s="219" t="s">
        <v>169</v>
      </c>
      <c r="E924" s="220" t="s">
        <v>19</v>
      </c>
      <c r="F924" s="221" t="s">
        <v>182</v>
      </c>
      <c r="G924" s="218"/>
      <c r="H924" s="222">
        <v>524.02</v>
      </c>
      <c r="I924" s="223"/>
      <c r="J924" s="218"/>
      <c r="K924" s="218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169</v>
      </c>
      <c r="AU924" s="228" t="s">
        <v>81</v>
      </c>
      <c r="AV924" s="13" t="s">
        <v>167</v>
      </c>
      <c r="AW924" s="13" t="s">
        <v>35</v>
      </c>
      <c r="AX924" s="13" t="s">
        <v>78</v>
      </c>
      <c r="AY924" s="228" t="s">
        <v>160</v>
      </c>
    </row>
    <row r="925" spans="2:65" s="1" customFormat="1" ht="22.5" customHeight="1" x14ac:dyDescent="0.3">
      <c r="B925" s="35"/>
      <c r="C925" s="182" t="s">
        <v>2198</v>
      </c>
      <c r="D925" s="182" t="s">
        <v>162</v>
      </c>
      <c r="E925" s="183" t="s">
        <v>1311</v>
      </c>
      <c r="F925" s="184" t="s">
        <v>533</v>
      </c>
      <c r="G925" s="185" t="s">
        <v>265</v>
      </c>
      <c r="H925" s="186">
        <v>49.643999999999998</v>
      </c>
      <c r="I925" s="187"/>
      <c r="J925" s="188">
        <f>ROUND(I925*H925,2)</f>
        <v>0</v>
      </c>
      <c r="K925" s="184" t="s">
        <v>19</v>
      </c>
      <c r="L925" s="55"/>
      <c r="M925" s="189" t="s">
        <v>19</v>
      </c>
      <c r="N925" s="190" t="s">
        <v>42</v>
      </c>
      <c r="O925" s="36"/>
      <c r="P925" s="191">
        <f>O925*H925</f>
        <v>0</v>
      </c>
      <c r="Q925" s="191">
        <v>0</v>
      </c>
      <c r="R925" s="191">
        <f>Q925*H925</f>
        <v>0</v>
      </c>
      <c r="S925" s="191">
        <v>0</v>
      </c>
      <c r="T925" s="192">
        <f>S925*H925</f>
        <v>0</v>
      </c>
      <c r="AR925" s="18" t="s">
        <v>669</v>
      </c>
      <c r="AT925" s="18" t="s">
        <v>162</v>
      </c>
      <c r="AU925" s="18" t="s">
        <v>81</v>
      </c>
      <c r="AY925" s="18" t="s">
        <v>160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78</v>
      </c>
      <c r="BK925" s="193">
        <f>ROUND(I925*H925,2)</f>
        <v>0</v>
      </c>
      <c r="BL925" s="18" t="s">
        <v>669</v>
      </c>
      <c r="BM925" s="18" t="s">
        <v>2199</v>
      </c>
    </row>
    <row r="926" spans="2:65" s="12" customFormat="1" x14ac:dyDescent="0.3">
      <c r="B926" s="206"/>
      <c r="C926" s="207"/>
      <c r="D926" s="196" t="s">
        <v>169</v>
      </c>
      <c r="E926" s="208" t="s">
        <v>19</v>
      </c>
      <c r="F926" s="209" t="s">
        <v>2200</v>
      </c>
      <c r="G926" s="207"/>
      <c r="H926" s="210">
        <v>49.643999999999998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169</v>
      </c>
      <c r="AU926" s="216" t="s">
        <v>81</v>
      </c>
      <c r="AV926" s="12" t="s">
        <v>81</v>
      </c>
      <c r="AW926" s="12" t="s">
        <v>35</v>
      </c>
      <c r="AX926" s="12" t="s">
        <v>71</v>
      </c>
      <c r="AY926" s="216" t="s">
        <v>160</v>
      </c>
    </row>
    <row r="927" spans="2:65" s="13" customFormat="1" x14ac:dyDescent="0.3">
      <c r="B927" s="217"/>
      <c r="C927" s="218"/>
      <c r="D927" s="219" t="s">
        <v>169</v>
      </c>
      <c r="E927" s="220" t="s">
        <v>19</v>
      </c>
      <c r="F927" s="221" t="s">
        <v>182</v>
      </c>
      <c r="G927" s="218"/>
      <c r="H927" s="222">
        <v>49.643999999999998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169</v>
      </c>
      <c r="AU927" s="228" t="s">
        <v>81</v>
      </c>
      <c r="AV927" s="13" t="s">
        <v>167</v>
      </c>
      <c r="AW927" s="13" t="s">
        <v>35</v>
      </c>
      <c r="AX927" s="13" t="s">
        <v>78</v>
      </c>
      <c r="AY927" s="228" t="s">
        <v>160</v>
      </c>
    </row>
    <row r="928" spans="2:65" s="1" customFormat="1" ht="22.5" customHeight="1" x14ac:dyDescent="0.3">
      <c r="B928" s="35"/>
      <c r="C928" s="182" t="s">
        <v>2201</v>
      </c>
      <c r="D928" s="182" t="s">
        <v>162</v>
      </c>
      <c r="E928" s="183" t="s">
        <v>1315</v>
      </c>
      <c r="F928" s="184" t="s">
        <v>1316</v>
      </c>
      <c r="G928" s="185" t="s">
        <v>248</v>
      </c>
      <c r="H928" s="186">
        <v>55.16</v>
      </c>
      <c r="I928" s="187"/>
      <c r="J928" s="188">
        <f>ROUND(I928*H928,2)</f>
        <v>0</v>
      </c>
      <c r="K928" s="184" t="s">
        <v>166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AR928" s="18" t="s">
        <v>669</v>
      </c>
      <c r="AT928" s="18" t="s">
        <v>162</v>
      </c>
      <c r="AU928" s="18" t="s">
        <v>81</v>
      </c>
      <c r="AY928" s="18" t="s">
        <v>160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669</v>
      </c>
      <c r="BM928" s="18" t="s">
        <v>2202</v>
      </c>
    </row>
    <row r="929" spans="2:51" s="12" customFormat="1" x14ac:dyDescent="0.3">
      <c r="B929" s="206"/>
      <c r="C929" s="207"/>
      <c r="D929" s="196" t="s">
        <v>169</v>
      </c>
      <c r="E929" s="208" t="s">
        <v>19</v>
      </c>
      <c r="F929" s="209" t="s">
        <v>2203</v>
      </c>
      <c r="G929" s="207"/>
      <c r="H929" s="210">
        <v>55.16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169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160</v>
      </c>
    </row>
    <row r="930" spans="2:51" s="13" customFormat="1" x14ac:dyDescent="0.3">
      <c r="B930" s="217"/>
      <c r="C930" s="218"/>
      <c r="D930" s="196" t="s">
        <v>169</v>
      </c>
      <c r="E930" s="240" t="s">
        <v>19</v>
      </c>
      <c r="F930" s="241" t="s">
        <v>182</v>
      </c>
      <c r="G930" s="218"/>
      <c r="H930" s="242">
        <v>55.16</v>
      </c>
      <c r="I930" s="223"/>
      <c r="J930" s="218"/>
      <c r="K930" s="218"/>
      <c r="L930" s="224"/>
      <c r="M930" s="257"/>
      <c r="N930" s="258"/>
      <c r="O930" s="258"/>
      <c r="P930" s="258"/>
      <c r="Q930" s="258"/>
      <c r="R930" s="258"/>
      <c r="S930" s="258"/>
      <c r="T930" s="259"/>
      <c r="AT930" s="228" t="s">
        <v>169</v>
      </c>
      <c r="AU930" s="228" t="s">
        <v>81</v>
      </c>
      <c r="AV930" s="13" t="s">
        <v>167</v>
      </c>
      <c r="AW930" s="13" t="s">
        <v>35</v>
      </c>
      <c r="AX930" s="13" t="s">
        <v>78</v>
      </c>
      <c r="AY930" s="228" t="s">
        <v>160</v>
      </c>
    </row>
    <row r="931" spans="2:51" s="1" customFormat="1" ht="6.95" customHeight="1" x14ac:dyDescent="0.3">
      <c r="B931" s="50"/>
      <c r="C931" s="51"/>
      <c r="D931" s="51"/>
      <c r="E931" s="51"/>
      <c r="F931" s="51"/>
      <c r="G931" s="51"/>
      <c r="H931" s="51"/>
      <c r="I931" s="128"/>
      <c r="J931" s="51"/>
      <c r="K931" s="51"/>
      <c r="L931" s="55"/>
    </row>
  </sheetData>
  <sheetProtection algorithmName="SHA-512" hashValue="lBFqaL1OCF3zbBDH1xYbLJyebcwr8EP44uscG5kpAQ02uHBZ6mUB3seNaqNY0VhCRxFhtK7Hs9OMkgx/VBiZxw==" saltValue="CfAAKZq/FDoFoGY+49gqMw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96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2204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ROUND(SUM(BE89:BE883), 2)</f>
        <v>0</v>
      </c>
      <c r="G30" s="36"/>
      <c r="H30" s="36"/>
      <c r="I30" s="120">
        <v>0.21</v>
      </c>
      <c r="J30" s="119">
        <f>ROUND(ROUND((SUM(BE89:BE883)),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ROUND(SUM(BF89:BF883), 2)</f>
        <v>0</v>
      </c>
      <c r="G31" s="36"/>
      <c r="H31" s="36"/>
      <c r="I31" s="120">
        <v>0.15</v>
      </c>
      <c r="J31" s="119">
        <f>ROUND(ROUND((SUM(BF89:BF883)),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ROUND(SUM(BG89:BG883),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ROUND(SUM(BH89:BH883),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ROUND(SUM(BI89:BI883),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CITY042-06 - SO 104 - Rekonstrukce komunikace MO 8,0/50, úsek ul. Jihlavská-ul.Tyršova, km 0,900-1,413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J389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J406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J423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J591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J641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J827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J851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J853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1321</v>
      </c>
      <c r="E67" s="148"/>
      <c r="F67" s="148"/>
      <c r="G67" s="148"/>
      <c r="H67" s="148"/>
      <c r="I67" s="149"/>
      <c r="J67" s="150">
        <f>J854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331</v>
      </c>
      <c r="E68" s="148"/>
      <c r="F68" s="148"/>
      <c r="G68" s="148"/>
      <c r="H68" s="148"/>
      <c r="I68" s="149"/>
      <c r="J68" s="150">
        <f>J858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332</v>
      </c>
      <c r="E69" s="148"/>
      <c r="F69" s="148"/>
      <c r="G69" s="148"/>
      <c r="H69" s="148"/>
      <c r="I69" s="149"/>
      <c r="J69" s="150">
        <f>J862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96" t="str">
        <f>E7</f>
        <v>II/115 Černošice, rekonstrukce silnice</v>
      </c>
      <c r="F79" s="370"/>
      <c r="G79" s="370"/>
      <c r="H79" s="370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134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367" t="str">
        <f>E9</f>
        <v>CITY042-06 - SO 104 - Rekonstrukce komunikace MO 8,0/50, úsek ul. Jihlavská-ul.Tyršova, km 0,900-1,413</v>
      </c>
      <c r="F81" s="370"/>
      <c r="G81" s="370"/>
      <c r="H81" s="370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ht="15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145</v>
      </c>
      <c r="D88" s="157" t="s">
        <v>56</v>
      </c>
      <c r="E88" s="157" t="s">
        <v>52</v>
      </c>
      <c r="F88" s="157" t="s">
        <v>146</v>
      </c>
      <c r="G88" s="157" t="s">
        <v>147</v>
      </c>
      <c r="H88" s="157" t="s">
        <v>148</v>
      </c>
      <c r="I88" s="158" t="s">
        <v>149</v>
      </c>
      <c r="J88" s="157" t="s">
        <v>138</v>
      </c>
      <c r="K88" s="159" t="s">
        <v>150</v>
      </c>
      <c r="L88" s="160"/>
      <c r="M88" s="75" t="s">
        <v>151</v>
      </c>
      <c r="N88" s="76" t="s">
        <v>41</v>
      </c>
      <c r="O88" s="76" t="s">
        <v>152</v>
      </c>
      <c r="P88" s="76" t="s">
        <v>153</v>
      </c>
      <c r="Q88" s="76" t="s">
        <v>154</v>
      </c>
      <c r="R88" s="76" t="s">
        <v>155</v>
      </c>
      <c r="S88" s="76" t="s">
        <v>156</v>
      </c>
      <c r="T88" s="77" t="s">
        <v>157</v>
      </c>
    </row>
    <row r="89" spans="2:65" s="1" customFormat="1" ht="29.25" customHeight="1" x14ac:dyDescent="0.35">
      <c r="B89" s="35"/>
      <c r="C89" s="81" t="s">
        <v>139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P90+P853</f>
        <v>0</v>
      </c>
      <c r="Q89" s="79"/>
      <c r="R89" s="162">
        <f>R90+R853</f>
        <v>400.52983421319999</v>
      </c>
      <c r="S89" s="79"/>
      <c r="T89" s="163">
        <f>T90+T853</f>
        <v>3314.1669349999997</v>
      </c>
      <c r="AT89" s="18" t="s">
        <v>70</v>
      </c>
      <c r="AU89" s="18" t="s">
        <v>140</v>
      </c>
      <c r="BK89" s="164">
        <f>BK90+BK853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158</v>
      </c>
      <c r="F90" s="168" t="s">
        <v>159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P91+P389+P406+P423+P591+P641+P827+P851</f>
        <v>0</v>
      </c>
      <c r="Q90" s="173"/>
      <c r="R90" s="174">
        <f>R91+R389+R406+R423+R591+R641+R827+R851</f>
        <v>388.64755045319998</v>
      </c>
      <c r="S90" s="173"/>
      <c r="T90" s="175">
        <f>T91+T389+T406+T423+T591+T641+T827+T851</f>
        <v>3314.1669349999997</v>
      </c>
      <c r="AR90" s="176" t="s">
        <v>78</v>
      </c>
      <c r="AT90" s="177" t="s">
        <v>70</v>
      </c>
      <c r="AU90" s="177" t="s">
        <v>71</v>
      </c>
      <c r="AY90" s="176" t="s">
        <v>160</v>
      </c>
      <c r="BK90" s="178">
        <f>BK91+BK389+BK406+BK423+BK591+BK641+BK827+BK851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SUM(P92:P388)</f>
        <v>0</v>
      </c>
      <c r="Q91" s="173"/>
      <c r="R91" s="174">
        <f>SUM(R92:R388)</f>
        <v>29.143177291700002</v>
      </c>
      <c r="S91" s="173"/>
      <c r="T91" s="175">
        <f>SUM(T92:T388)</f>
        <v>3312.586135</v>
      </c>
      <c r="AR91" s="176" t="s">
        <v>78</v>
      </c>
      <c r="AT91" s="177" t="s">
        <v>70</v>
      </c>
      <c r="AU91" s="177" t="s">
        <v>78</v>
      </c>
      <c r="AY91" s="176" t="s">
        <v>160</v>
      </c>
      <c r="BK91" s="178">
        <f>SUM(BK92:BK388)</f>
        <v>0</v>
      </c>
    </row>
    <row r="92" spans="2:65" s="1" customFormat="1" ht="22.5" customHeight="1" x14ac:dyDescent="0.3">
      <c r="B92" s="35"/>
      <c r="C92" s="182" t="s">
        <v>78</v>
      </c>
      <c r="D92" s="182" t="s">
        <v>162</v>
      </c>
      <c r="E92" s="183" t="s">
        <v>333</v>
      </c>
      <c r="F92" s="184" t="s">
        <v>334</v>
      </c>
      <c r="G92" s="185" t="s">
        <v>248</v>
      </c>
      <c r="H92" s="186">
        <v>131.11500000000001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10.4892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2205</v>
      </c>
    </row>
    <row r="93" spans="2:65" s="11" customFormat="1" x14ac:dyDescent="0.3">
      <c r="B93" s="194"/>
      <c r="C93" s="195"/>
      <c r="D93" s="196" t="s">
        <v>169</v>
      </c>
      <c r="E93" s="197" t="s">
        <v>19</v>
      </c>
      <c r="F93" s="198" t="s">
        <v>347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x14ac:dyDescent="0.3">
      <c r="B94" s="206"/>
      <c r="C94" s="207"/>
      <c r="D94" s="196" t="s">
        <v>169</v>
      </c>
      <c r="E94" s="208" t="s">
        <v>19</v>
      </c>
      <c r="F94" s="209" t="s">
        <v>2206</v>
      </c>
      <c r="G94" s="207"/>
      <c r="H94" s="210">
        <v>9.85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2207</v>
      </c>
      <c r="G95" s="207"/>
      <c r="H95" s="210">
        <v>10.25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x14ac:dyDescent="0.3">
      <c r="B96" s="206"/>
      <c r="C96" s="207"/>
      <c r="D96" s="196" t="s">
        <v>169</v>
      </c>
      <c r="E96" s="208" t="s">
        <v>19</v>
      </c>
      <c r="F96" s="209" t="s">
        <v>2208</v>
      </c>
      <c r="G96" s="207"/>
      <c r="H96" s="210">
        <v>4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51" s="14" customFormat="1" x14ac:dyDescent="0.3">
      <c r="B97" s="229"/>
      <c r="C97" s="230"/>
      <c r="D97" s="196" t="s">
        <v>169</v>
      </c>
      <c r="E97" s="231" t="s">
        <v>19</v>
      </c>
      <c r="F97" s="232" t="s">
        <v>234</v>
      </c>
      <c r="G97" s="230"/>
      <c r="H97" s="233">
        <v>24.1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169</v>
      </c>
      <c r="AU97" s="239" t="s">
        <v>81</v>
      </c>
      <c r="AV97" s="14" t="s">
        <v>186</v>
      </c>
      <c r="AW97" s="14" t="s">
        <v>35</v>
      </c>
      <c r="AX97" s="14" t="s">
        <v>71</v>
      </c>
      <c r="AY97" s="239" t="s">
        <v>160</v>
      </c>
    </row>
    <row r="98" spans="2:51" s="11" customFormat="1" x14ac:dyDescent="0.3">
      <c r="B98" s="194"/>
      <c r="C98" s="195"/>
      <c r="D98" s="196" t="s">
        <v>169</v>
      </c>
      <c r="E98" s="197" t="s">
        <v>19</v>
      </c>
      <c r="F98" s="198" t="s">
        <v>1669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51" s="12" customFormat="1" x14ac:dyDescent="0.3">
      <c r="B99" s="206"/>
      <c r="C99" s="207"/>
      <c r="D99" s="196" t="s">
        <v>169</v>
      </c>
      <c r="E99" s="208" t="s">
        <v>19</v>
      </c>
      <c r="F99" s="209" t="s">
        <v>2209</v>
      </c>
      <c r="G99" s="207"/>
      <c r="H99" s="210">
        <v>20.440000000000001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51" s="12" customFormat="1" x14ac:dyDescent="0.3">
      <c r="B100" s="206"/>
      <c r="C100" s="207"/>
      <c r="D100" s="196" t="s">
        <v>169</v>
      </c>
      <c r="E100" s="208" t="s">
        <v>19</v>
      </c>
      <c r="F100" s="209" t="s">
        <v>2210</v>
      </c>
      <c r="G100" s="207"/>
      <c r="H100" s="210">
        <v>8.4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51" s="12" customFormat="1" x14ac:dyDescent="0.3">
      <c r="B101" s="206"/>
      <c r="C101" s="207"/>
      <c r="D101" s="196" t="s">
        <v>169</v>
      </c>
      <c r="E101" s="208" t="s">
        <v>19</v>
      </c>
      <c r="F101" s="209" t="s">
        <v>2211</v>
      </c>
      <c r="G101" s="207"/>
      <c r="H101" s="210">
        <v>20.6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51" s="12" customFormat="1" x14ac:dyDescent="0.3">
      <c r="B102" s="206"/>
      <c r="C102" s="207"/>
      <c r="D102" s="196" t="s">
        <v>169</v>
      </c>
      <c r="E102" s="208" t="s">
        <v>19</v>
      </c>
      <c r="F102" s="209" t="s">
        <v>2212</v>
      </c>
      <c r="G102" s="207"/>
      <c r="H102" s="210">
        <v>4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51" s="14" customFormat="1" x14ac:dyDescent="0.3">
      <c r="B103" s="229"/>
      <c r="C103" s="230"/>
      <c r="D103" s="196" t="s">
        <v>169</v>
      </c>
      <c r="E103" s="231" t="s">
        <v>19</v>
      </c>
      <c r="F103" s="232" t="s">
        <v>234</v>
      </c>
      <c r="G103" s="230"/>
      <c r="H103" s="233">
        <v>53.44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169</v>
      </c>
      <c r="AU103" s="239" t="s">
        <v>81</v>
      </c>
      <c r="AV103" s="14" t="s">
        <v>186</v>
      </c>
      <c r="AW103" s="14" t="s">
        <v>35</v>
      </c>
      <c r="AX103" s="14" t="s">
        <v>71</v>
      </c>
      <c r="AY103" s="239" t="s">
        <v>160</v>
      </c>
    </row>
    <row r="104" spans="2:51" s="11" customFormat="1" x14ac:dyDescent="0.3">
      <c r="B104" s="194"/>
      <c r="C104" s="195"/>
      <c r="D104" s="196" t="s">
        <v>169</v>
      </c>
      <c r="E104" s="197" t="s">
        <v>19</v>
      </c>
      <c r="F104" s="198" t="s">
        <v>2213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51" s="12" customFormat="1" x14ac:dyDescent="0.3">
      <c r="B105" s="206"/>
      <c r="C105" s="207"/>
      <c r="D105" s="196" t="s">
        <v>169</v>
      </c>
      <c r="E105" s="208" t="s">
        <v>19</v>
      </c>
      <c r="F105" s="209" t="s">
        <v>2214</v>
      </c>
      <c r="G105" s="207"/>
      <c r="H105" s="210">
        <v>15.375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51" s="12" customFormat="1" x14ac:dyDescent="0.3">
      <c r="B106" s="206"/>
      <c r="C106" s="207"/>
      <c r="D106" s="196" t="s">
        <v>169</v>
      </c>
      <c r="E106" s="208" t="s">
        <v>19</v>
      </c>
      <c r="F106" s="209" t="s">
        <v>2215</v>
      </c>
      <c r="G106" s="207"/>
      <c r="H106" s="210">
        <v>9.4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51" s="12" customFormat="1" x14ac:dyDescent="0.3">
      <c r="B107" s="206"/>
      <c r="C107" s="207"/>
      <c r="D107" s="196" t="s">
        <v>169</v>
      </c>
      <c r="E107" s="208" t="s">
        <v>19</v>
      </c>
      <c r="F107" s="209" t="s">
        <v>2216</v>
      </c>
      <c r="G107" s="207"/>
      <c r="H107" s="210">
        <v>13.8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51" s="14" customFormat="1" x14ac:dyDescent="0.3">
      <c r="B108" s="229"/>
      <c r="C108" s="230"/>
      <c r="D108" s="196" t="s">
        <v>169</v>
      </c>
      <c r="E108" s="231" t="s">
        <v>19</v>
      </c>
      <c r="F108" s="232" t="s">
        <v>234</v>
      </c>
      <c r="G108" s="230"/>
      <c r="H108" s="233">
        <v>38.575000000000003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169</v>
      </c>
      <c r="AU108" s="239" t="s">
        <v>81</v>
      </c>
      <c r="AV108" s="14" t="s">
        <v>186</v>
      </c>
      <c r="AW108" s="14" t="s">
        <v>35</v>
      </c>
      <c r="AX108" s="14" t="s">
        <v>71</v>
      </c>
      <c r="AY108" s="239" t="s">
        <v>160</v>
      </c>
    </row>
    <row r="109" spans="2:51" s="11" customFormat="1" x14ac:dyDescent="0.3">
      <c r="B109" s="194"/>
      <c r="C109" s="195"/>
      <c r="D109" s="196" t="s">
        <v>169</v>
      </c>
      <c r="E109" s="197" t="s">
        <v>19</v>
      </c>
      <c r="F109" s="198" t="s">
        <v>2217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51" s="12" customFormat="1" x14ac:dyDescent="0.3">
      <c r="B110" s="206"/>
      <c r="C110" s="207"/>
      <c r="D110" s="196" t="s">
        <v>169</v>
      </c>
      <c r="E110" s="208" t="s">
        <v>19</v>
      </c>
      <c r="F110" s="209" t="s">
        <v>2218</v>
      </c>
      <c r="G110" s="207"/>
      <c r="H110" s="210">
        <v>15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51" s="14" customFormat="1" x14ac:dyDescent="0.3">
      <c r="B111" s="229"/>
      <c r="C111" s="230"/>
      <c r="D111" s="196" t="s">
        <v>169</v>
      </c>
      <c r="E111" s="231" t="s">
        <v>19</v>
      </c>
      <c r="F111" s="232" t="s">
        <v>234</v>
      </c>
      <c r="G111" s="230"/>
      <c r="H111" s="233">
        <v>15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169</v>
      </c>
      <c r="AU111" s="239" t="s">
        <v>81</v>
      </c>
      <c r="AV111" s="14" t="s">
        <v>186</v>
      </c>
      <c r="AW111" s="14" t="s">
        <v>35</v>
      </c>
      <c r="AX111" s="14" t="s">
        <v>71</v>
      </c>
      <c r="AY111" s="239" t="s">
        <v>160</v>
      </c>
    </row>
    <row r="112" spans="2:51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131.11500000000001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81</v>
      </c>
      <c r="D113" s="182" t="s">
        <v>162</v>
      </c>
      <c r="E113" s="183" t="s">
        <v>2219</v>
      </c>
      <c r="F113" s="184" t="s">
        <v>2220</v>
      </c>
      <c r="G113" s="185" t="s">
        <v>248</v>
      </c>
      <c r="H113" s="186">
        <v>37.65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9.4500000000000001E-2</v>
      </c>
      <c r="T113" s="192">
        <f>S113*H113</f>
        <v>3.557925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2221</v>
      </c>
    </row>
    <row r="114" spans="2:65" s="11" customFormat="1" x14ac:dyDescent="0.3">
      <c r="B114" s="194"/>
      <c r="C114" s="195"/>
      <c r="D114" s="196" t="s">
        <v>169</v>
      </c>
      <c r="E114" s="197" t="s">
        <v>19</v>
      </c>
      <c r="F114" s="198" t="s">
        <v>2222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x14ac:dyDescent="0.3">
      <c r="B115" s="206"/>
      <c r="C115" s="207"/>
      <c r="D115" s="196" t="s">
        <v>169</v>
      </c>
      <c r="E115" s="208" t="s">
        <v>19</v>
      </c>
      <c r="F115" s="209" t="s">
        <v>2223</v>
      </c>
      <c r="G115" s="207"/>
      <c r="H115" s="210">
        <v>37.65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37.65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186</v>
      </c>
      <c r="D117" s="182" t="s">
        <v>162</v>
      </c>
      <c r="E117" s="183" t="s">
        <v>1680</v>
      </c>
      <c r="F117" s="184" t="s">
        <v>1681</v>
      </c>
      <c r="G117" s="185" t="s">
        <v>248</v>
      </c>
      <c r="H117" s="186">
        <v>51.91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0.13</v>
      </c>
      <c r="T117" s="192">
        <f>S117*H117</f>
        <v>6.7482999999999995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2224</v>
      </c>
    </row>
    <row r="118" spans="2:65" s="11" customFormat="1" x14ac:dyDescent="0.3">
      <c r="B118" s="194"/>
      <c r="C118" s="195"/>
      <c r="D118" s="196" t="s">
        <v>169</v>
      </c>
      <c r="E118" s="197" t="s">
        <v>19</v>
      </c>
      <c r="F118" s="198" t="s">
        <v>1683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2225</v>
      </c>
      <c r="G119" s="207"/>
      <c r="H119" s="210">
        <v>44.35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x14ac:dyDescent="0.3">
      <c r="B120" s="194"/>
      <c r="C120" s="195"/>
      <c r="D120" s="196" t="s">
        <v>169</v>
      </c>
      <c r="E120" s="197" t="s">
        <v>19</v>
      </c>
      <c r="F120" s="198" t="s">
        <v>1683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2226</v>
      </c>
      <c r="G121" s="207"/>
      <c r="H121" s="210">
        <v>7.56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3" customFormat="1" x14ac:dyDescent="0.3">
      <c r="B122" s="217"/>
      <c r="C122" s="218"/>
      <c r="D122" s="219" t="s">
        <v>169</v>
      </c>
      <c r="E122" s="220" t="s">
        <v>19</v>
      </c>
      <c r="F122" s="221" t="s">
        <v>182</v>
      </c>
      <c r="G122" s="218"/>
      <c r="H122" s="222">
        <v>51.91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169</v>
      </c>
      <c r="AU122" s="228" t="s">
        <v>81</v>
      </c>
      <c r="AV122" s="13" t="s">
        <v>167</v>
      </c>
      <c r="AW122" s="13" t="s">
        <v>35</v>
      </c>
      <c r="AX122" s="13" t="s">
        <v>78</v>
      </c>
      <c r="AY122" s="228" t="s">
        <v>160</v>
      </c>
    </row>
    <row r="123" spans="2:65" s="1" customFormat="1" ht="22.5" customHeight="1" x14ac:dyDescent="0.3">
      <c r="B123" s="35"/>
      <c r="C123" s="182" t="s">
        <v>167</v>
      </c>
      <c r="D123" s="182" t="s">
        <v>162</v>
      </c>
      <c r="E123" s="183" t="s">
        <v>1690</v>
      </c>
      <c r="F123" s="184" t="s">
        <v>1691</v>
      </c>
      <c r="G123" s="185" t="s">
        <v>248</v>
      </c>
      <c r="H123" s="186">
        <v>44.35</v>
      </c>
      <c r="I123" s="187"/>
      <c r="J123" s="188">
        <f>ROUND(I123*H123,2)</f>
        <v>0</v>
      </c>
      <c r="K123" s="184" t="s">
        <v>166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0</v>
      </c>
      <c r="R123" s="191">
        <f>Q123*H123</f>
        <v>0</v>
      </c>
      <c r="S123" s="191">
        <v>0.22500000000000001</v>
      </c>
      <c r="T123" s="192">
        <f>S123*H123</f>
        <v>9.9787499999999998</v>
      </c>
      <c r="AR123" s="18" t="s">
        <v>167</v>
      </c>
      <c r="AT123" s="18" t="s">
        <v>162</v>
      </c>
      <c r="AU123" s="18" t="s">
        <v>81</v>
      </c>
      <c r="AY123" s="18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167</v>
      </c>
      <c r="BM123" s="18" t="s">
        <v>2227</v>
      </c>
    </row>
    <row r="124" spans="2:65" s="11" customFormat="1" x14ac:dyDescent="0.3">
      <c r="B124" s="194"/>
      <c r="C124" s="195"/>
      <c r="D124" s="196" t="s">
        <v>169</v>
      </c>
      <c r="E124" s="197" t="s">
        <v>19</v>
      </c>
      <c r="F124" s="198" t="s">
        <v>1683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2225</v>
      </c>
      <c r="G125" s="207"/>
      <c r="H125" s="210">
        <v>44.35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44.35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201</v>
      </c>
      <c r="D127" s="182" t="s">
        <v>162</v>
      </c>
      <c r="E127" s="183" t="s">
        <v>1693</v>
      </c>
      <c r="F127" s="184" t="s">
        <v>1694</v>
      </c>
      <c r="G127" s="185" t="s">
        <v>248</v>
      </c>
      <c r="H127" s="186">
        <v>7.56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1.3683599999999998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2228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1683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2226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7.56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205</v>
      </c>
      <c r="D131" s="182" t="s">
        <v>162</v>
      </c>
      <c r="E131" s="183" t="s">
        <v>2229</v>
      </c>
      <c r="F131" s="184" t="s">
        <v>2230</v>
      </c>
      <c r="G131" s="185" t="s">
        <v>248</v>
      </c>
      <c r="H131" s="186">
        <v>3703.1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0.56000000000000005</v>
      </c>
      <c r="T131" s="192">
        <f>S131*H131</f>
        <v>2073.7360000000003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2231</v>
      </c>
    </row>
    <row r="132" spans="2:65" s="11" customFormat="1" x14ac:dyDescent="0.3">
      <c r="B132" s="194"/>
      <c r="C132" s="195"/>
      <c r="D132" s="196" t="s">
        <v>169</v>
      </c>
      <c r="E132" s="197" t="s">
        <v>19</v>
      </c>
      <c r="F132" s="198" t="s">
        <v>352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x14ac:dyDescent="0.3">
      <c r="B133" s="206"/>
      <c r="C133" s="207"/>
      <c r="D133" s="196" t="s">
        <v>169</v>
      </c>
      <c r="E133" s="208" t="s">
        <v>19</v>
      </c>
      <c r="F133" s="209" t="s">
        <v>2232</v>
      </c>
      <c r="G133" s="207"/>
      <c r="H133" s="210">
        <v>3719.5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1" customFormat="1" x14ac:dyDescent="0.3">
      <c r="B134" s="194"/>
      <c r="C134" s="195"/>
      <c r="D134" s="196" t="s">
        <v>169</v>
      </c>
      <c r="E134" s="197" t="s">
        <v>19</v>
      </c>
      <c r="F134" s="198" t="s">
        <v>356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x14ac:dyDescent="0.3">
      <c r="B135" s="206"/>
      <c r="C135" s="207"/>
      <c r="D135" s="196" t="s">
        <v>169</v>
      </c>
      <c r="E135" s="208" t="s">
        <v>19</v>
      </c>
      <c r="F135" s="209" t="s">
        <v>2233</v>
      </c>
      <c r="G135" s="207"/>
      <c r="H135" s="210">
        <v>-16.399999999999999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3" customFormat="1" x14ac:dyDescent="0.3">
      <c r="B136" s="217"/>
      <c r="C136" s="218"/>
      <c r="D136" s="219" t="s">
        <v>169</v>
      </c>
      <c r="E136" s="220" t="s">
        <v>19</v>
      </c>
      <c r="F136" s="221" t="s">
        <v>182</v>
      </c>
      <c r="G136" s="218"/>
      <c r="H136" s="222">
        <v>3703.1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169</v>
      </c>
      <c r="AU136" s="228" t="s">
        <v>81</v>
      </c>
      <c r="AV136" s="13" t="s">
        <v>167</v>
      </c>
      <c r="AW136" s="13" t="s">
        <v>35</v>
      </c>
      <c r="AX136" s="13" t="s">
        <v>78</v>
      </c>
      <c r="AY136" s="228" t="s">
        <v>160</v>
      </c>
    </row>
    <row r="137" spans="2:65" s="1" customFormat="1" ht="22.5" customHeight="1" x14ac:dyDescent="0.3">
      <c r="B137" s="35"/>
      <c r="C137" s="182" t="s">
        <v>209</v>
      </c>
      <c r="D137" s="182" t="s">
        <v>162</v>
      </c>
      <c r="E137" s="183" t="s">
        <v>2234</v>
      </c>
      <c r="F137" s="184" t="s">
        <v>2235</v>
      </c>
      <c r="G137" s="185" t="s">
        <v>248</v>
      </c>
      <c r="H137" s="186">
        <v>3703.1</v>
      </c>
      <c r="I137" s="187"/>
      <c r="J137" s="188">
        <f>ROUND(I137*H137,2)</f>
        <v>0</v>
      </c>
      <c r="K137" s="184" t="s">
        <v>166</v>
      </c>
      <c r="L137" s="55"/>
      <c r="M137" s="189" t="s">
        <v>19</v>
      </c>
      <c r="N137" s="190" t="s">
        <v>42</v>
      </c>
      <c r="O137" s="36"/>
      <c r="P137" s="191">
        <f>O137*H137</f>
        <v>0</v>
      </c>
      <c r="Q137" s="191">
        <v>0</v>
      </c>
      <c r="R137" s="191">
        <f>Q137*H137</f>
        <v>0</v>
      </c>
      <c r="S137" s="191">
        <v>0.316</v>
      </c>
      <c r="T137" s="192">
        <f>S137*H137</f>
        <v>1170.1795999999999</v>
      </c>
      <c r="AR137" s="18" t="s">
        <v>167</v>
      </c>
      <c r="AT137" s="18" t="s">
        <v>162</v>
      </c>
      <c r="AU137" s="18" t="s">
        <v>81</v>
      </c>
      <c r="AY137" s="18" t="s">
        <v>160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78</v>
      </c>
      <c r="BK137" s="193">
        <f>ROUND(I137*H137,2)</f>
        <v>0</v>
      </c>
      <c r="BL137" s="18" t="s">
        <v>167</v>
      </c>
      <c r="BM137" s="18" t="s">
        <v>2236</v>
      </c>
    </row>
    <row r="138" spans="2:65" s="11" customFormat="1" x14ac:dyDescent="0.3">
      <c r="B138" s="194"/>
      <c r="C138" s="195"/>
      <c r="D138" s="196" t="s">
        <v>169</v>
      </c>
      <c r="E138" s="197" t="s">
        <v>19</v>
      </c>
      <c r="F138" s="198" t="s">
        <v>352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169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160</v>
      </c>
    </row>
    <row r="139" spans="2:65" s="12" customFormat="1" x14ac:dyDescent="0.3">
      <c r="B139" s="206"/>
      <c r="C139" s="207"/>
      <c r="D139" s="196" t="s">
        <v>169</v>
      </c>
      <c r="E139" s="208" t="s">
        <v>19</v>
      </c>
      <c r="F139" s="209" t="s">
        <v>2232</v>
      </c>
      <c r="G139" s="207"/>
      <c r="H139" s="210">
        <v>3719.5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356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2233</v>
      </c>
      <c r="G141" s="207"/>
      <c r="H141" s="210">
        <v>-16.399999999999999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3703.1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235</v>
      </c>
      <c r="D143" s="182" t="s">
        <v>162</v>
      </c>
      <c r="E143" s="183" t="s">
        <v>364</v>
      </c>
      <c r="F143" s="184" t="s">
        <v>365</v>
      </c>
      <c r="G143" s="185" t="s">
        <v>248</v>
      </c>
      <c r="H143" s="186">
        <v>16.399999999999999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3.2459999999999998E-5</v>
      </c>
      <c r="R143" s="191">
        <f>Q143*H143</f>
        <v>5.3234399999999992E-4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2237</v>
      </c>
    </row>
    <row r="144" spans="2:65" s="11" customFormat="1" x14ac:dyDescent="0.3">
      <c r="B144" s="194"/>
      <c r="C144" s="195"/>
      <c r="D144" s="196" t="s">
        <v>169</v>
      </c>
      <c r="E144" s="197" t="s">
        <v>19</v>
      </c>
      <c r="F144" s="198" t="s">
        <v>356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x14ac:dyDescent="0.3">
      <c r="B145" s="206"/>
      <c r="C145" s="207"/>
      <c r="D145" s="196" t="s">
        <v>169</v>
      </c>
      <c r="E145" s="208" t="s">
        <v>19</v>
      </c>
      <c r="F145" s="209" t="s">
        <v>2238</v>
      </c>
      <c r="G145" s="207"/>
      <c r="H145" s="210">
        <v>16.399999999999999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16.399999999999999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241</v>
      </c>
      <c r="D147" s="182" t="s">
        <v>162</v>
      </c>
      <c r="E147" s="183" t="s">
        <v>368</v>
      </c>
      <c r="F147" s="184" t="s">
        <v>369</v>
      </c>
      <c r="G147" s="185" t="s">
        <v>248</v>
      </c>
      <c r="H147" s="186">
        <v>8.1999999999999993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7.8200000000000003E-5</v>
      </c>
      <c r="R147" s="191">
        <f>Q147*H147</f>
        <v>6.4123999999999995E-4</v>
      </c>
      <c r="S147" s="191">
        <v>0</v>
      </c>
      <c r="T147" s="192">
        <f>S147*H147</f>
        <v>0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2239</v>
      </c>
    </row>
    <row r="148" spans="2:65" s="11" customFormat="1" x14ac:dyDescent="0.3">
      <c r="B148" s="194"/>
      <c r="C148" s="195"/>
      <c r="D148" s="196" t="s">
        <v>169</v>
      </c>
      <c r="E148" s="197" t="s">
        <v>19</v>
      </c>
      <c r="F148" s="198" t="s">
        <v>356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x14ac:dyDescent="0.3">
      <c r="B149" s="206"/>
      <c r="C149" s="207"/>
      <c r="D149" s="196" t="s">
        <v>169</v>
      </c>
      <c r="E149" s="208" t="s">
        <v>19</v>
      </c>
      <c r="F149" s="209" t="s">
        <v>2240</v>
      </c>
      <c r="G149" s="207"/>
      <c r="H149" s="210">
        <v>8.1999999999999993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8.1999999999999993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245</v>
      </c>
      <c r="D151" s="182" t="s">
        <v>162</v>
      </c>
      <c r="E151" s="183" t="s">
        <v>2241</v>
      </c>
      <c r="F151" s="184" t="s">
        <v>2242</v>
      </c>
      <c r="G151" s="185" t="s">
        <v>248</v>
      </c>
      <c r="H151" s="186">
        <v>64.92</v>
      </c>
      <c r="I151" s="187"/>
      <c r="J151" s="188">
        <f>ROUND(I151*H151,2)</f>
        <v>0</v>
      </c>
      <c r="K151" s="184" t="s">
        <v>19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1.3833000000000001E-4</v>
      </c>
      <c r="R151" s="191">
        <f>Q151*H151</f>
        <v>8.9803836000000008E-3</v>
      </c>
      <c r="S151" s="191">
        <v>0</v>
      </c>
      <c r="T151" s="192">
        <f>S151*H151</f>
        <v>0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2243</v>
      </c>
    </row>
    <row r="152" spans="2:65" s="11" customFormat="1" x14ac:dyDescent="0.3">
      <c r="B152" s="194"/>
      <c r="C152" s="195"/>
      <c r="D152" s="196" t="s">
        <v>169</v>
      </c>
      <c r="E152" s="197" t="s">
        <v>19</v>
      </c>
      <c r="F152" s="198" t="s">
        <v>2244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2245</v>
      </c>
      <c r="G153" s="207"/>
      <c r="H153" s="210">
        <v>64.92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64.92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256</v>
      </c>
      <c r="D155" s="182" t="s">
        <v>162</v>
      </c>
      <c r="E155" s="183" t="s">
        <v>377</v>
      </c>
      <c r="F155" s="184" t="s">
        <v>378</v>
      </c>
      <c r="G155" s="185" t="s">
        <v>189</v>
      </c>
      <c r="H155" s="186">
        <v>87.45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0.23</v>
      </c>
      <c r="T155" s="192">
        <f>S155*H155</f>
        <v>20.113500000000002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2246</v>
      </c>
    </row>
    <row r="156" spans="2:65" s="11" customFormat="1" x14ac:dyDescent="0.3">
      <c r="B156" s="194"/>
      <c r="C156" s="195"/>
      <c r="D156" s="196" t="s">
        <v>169</v>
      </c>
      <c r="E156" s="197" t="s">
        <v>19</v>
      </c>
      <c r="F156" s="198" t="s">
        <v>380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2" customFormat="1" x14ac:dyDescent="0.3">
      <c r="B157" s="206"/>
      <c r="C157" s="207"/>
      <c r="D157" s="196" t="s">
        <v>169</v>
      </c>
      <c r="E157" s="208" t="s">
        <v>19</v>
      </c>
      <c r="F157" s="209" t="s">
        <v>2247</v>
      </c>
      <c r="G157" s="207"/>
      <c r="H157" s="210">
        <v>87.45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3" customFormat="1" x14ac:dyDescent="0.3">
      <c r="B158" s="217"/>
      <c r="C158" s="218"/>
      <c r="D158" s="219" t="s">
        <v>169</v>
      </c>
      <c r="E158" s="220" t="s">
        <v>19</v>
      </c>
      <c r="F158" s="221" t="s">
        <v>182</v>
      </c>
      <c r="G158" s="218"/>
      <c r="H158" s="222">
        <v>87.45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169</v>
      </c>
      <c r="AU158" s="228" t="s">
        <v>81</v>
      </c>
      <c r="AV158" s="13" t="s">
        <v>167</v>
      </c>
      <c r="AW158" s="13" t="s">
        <v>35</v>
      </c>
      <c r="AX158" s="13" t="s">
        <v>78</v>
      </c>
      <c r="AY158" s="228" t="s">
        <v>160</v>
      </c>
    </row>
    <row r="159" spans="2:65" s="1" customFormat="1" ht="22.5" customHeight="1" x14ac:dyDescent="0.3">
      <c r="B159" s="35"/>
      <c r="C159" s="182" t="s">
        <v>262</v>
      </c>
      <c r="D159" s="182" t="s">
        <v>162</v>
      </c>
      <c r="E159" s="183" t="s">
        <v>382</v>
      </c>
      <c r="F159" s="184" t="s">
        <v>383</v>
      </c>
      <c r="G159" s="185" t="s">
        <v>189</v>
      </c>
      <c r="H159" s="186">
        <v>71.3</v>
      </c>
      <c r="I159" s="187"/>
      <c r="J159" s="188">
        <f>ROUND(I159*H159,2)</f>
        <v>0</v>
      </c>
      <c r="K159" s="184" t="s">
        <v>166</v>
      </c>
      <c r="L159" s="55"/>
      <c r="M159" s="189" t="s">
        <v>19</v>
      </c>
      <c r="N159" s="190" t="s">
        <v>42</v>
      </c>
      <c r="O159" s="36"/>
      <c r="P159" s="191">
        <f>O159*H159</f>
        <v>0</v>
      </c>
      <c r="Q159" s="191">
        <v>0</v>
      </c>
      <c r="R159" s="191">
        <f>Q159*H159</f>
        <v>0</v>
      </c>
      <c r="S159" s="191">
        <v>0.20499999999999999</v>
      </c>
      <c r="T159" s="192">
        <f>S159*H159</f>
        <v>14.616499999999998</v>
      </c>
      <c r="AR159" s="18" t="s">
        <v>167</v>
      </c>
      <c r="AT159" s="18" t="s">
        <v>162</v>
      </c>
      <c r="AU159" s="18" t="s">
        <v>81</v>
      </c>
      <c r="AY159" s="18" t="s">
        <v>160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78</v>
      </c>
      <c r="BK159" s="193">
        <f>ROUND(I159*H159,2)</f>
        <v>0</v>
      </c>
      <c r="BL159" s="18" t="s">
        <v>167</v>
      </c>
      <c r="BM159" s="18" t="s">
        <v>2248</v>
      </c>
    </row>
    <row r="160" spans="2:65" s="11" customFormat="1" x14ac:dyDescent="0.3">
      <c r="B160" s="194"/>
      <c r="C160" s="195"/>
      <c r="D160" s="196" t="s">
        <v>169</v>
      </c>
      <c r="E160" s="197" t="s">
        <v>19</v>
      </c>
      <c r="F160" s="198" t="s">
        <v>380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169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160</v>
      </c>
    </row>
    <row r="161" spans="2:65" s="12" customFormat="1" x14ac:dyDescent="0.3">
      <c r="B161" s="206"/>
      <c r="C161" s="207"/>
      <c r="D161" s="196" t="s">
        <v>169</v>
      </c>
      <c r="E161" s="208" t="s">
        <v>19</v>
      </c>
      <c r="F161" s="209" t="s">
        <v>2249</v>
      </c>
      <c r="G161" s="207"/>
      <c r="H161" s="210">
        <v>71.3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3" customFormat="1" x14ac:dyDescent="0.3">
      <c r="B162" s="217"/>
      <c r="C162" s="218"/>
      <c r="D162" s="219" t="s">
        <v>169</v>
      </c>
      <c r="E162" s="220" t="s">
        <v>19</v>
      </c>
      <c r="F162" s="221" t="s">
        <v>182</v>
      </c>
      <c r="G162" s="218"/>
      <c r="H162" s="222">
        <v>71.3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169</v>
      </c>
      <c r="AU162" s="228" t="s">
        <v>81</v>
      </c>
      <c r="AV162" s="13" t="s">
        <v>167</v>
      </c>
      <c r="AW162" s="13" t="s">
        <v>35</v>
      </c>
      <c r="AX162" s="13" t="s">
        <v>78</v>
      </c>
      <c r="AY162" s="228" t="s">
        <v>160</v>
      </c>
    </row>
    <row r="163" spans="2:65" s="1" customFormat="1" ht="22.5" customHeight="1" x14ac:dyDescent="0.3">
      <c r="B163" s="35"/>
      <c r="C163" s="182" t="s">
        <v>308</v>
      </c>
      <c r="D163" s="182" t="s">
        <v>162</v>
      </c>
      <c r="E163" s="183" t="s">
        <v>388</v>
      </c>
      <c r="F163" s="184" t="s">
        <v>389</v>
      </c>
      <c r="G163" s="185" t="s">
        <v>189</v>
      </c>
      <c r="H163" s="186">
        <v>4.8499999999999996</v>
      </c>
      <c r="I163" s="187"/>
      <c r="J163" s="188">
        <f>ROUND(I163*H163,2)</f>
        <v>0</v>
      </c>
      <c r="K163" s="184" t="s">
        <v>19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167</v>
      </c>
      <c r="AT163" s="18" t="s">
        <v>162</v>
      </c>
      <c r="AU163" s="18" t="s">
        <v>81</v>
      </c>
      <c r="AY163" s="18" t="s">
        <v>160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167</v>
      </c>
      <c r="BM163" s="18" t="s">
        <v>2250</v>
      </c>
    </row>
    <row r="164" spans="2:65" s="11" customFormat="1" x14ac:dyDescent="0.3">
      <c r="B164" s="194"/>
      <c r="C164" s="195"/>
      <c r="D164" s="196" t="s">
        <v>169</v>
      </c>
      <c r="E164" s="197" t="s">
        <v>19</v>
      </c>
      <c r="F164" s="198" t="s">
        <v>391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169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160</v>
      </c>
    </row>
    <row r="165" spans="2:65" s="12" customFormat="1" x14ac:dyDescent="0.3">
      <c r="B165" s="206"/>
      <c r="C165" s="207"/>
      <c r="D165" s="196" t="s">
        <v>169</v>
      </c>
      <c r="E165" s="208" t="s">
        <v>19</v>
      </c>
      <c r="F165" s="209" t="s">
        <v>2251</v>
      </c>
      <c r="G165" s="207"/>
      <c r="H165" s="210">
        <v>4.8499999999999996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3" customFormat="1" x14ac:dyDescent="0.3">
      <c r="B166" s="217"/>
      <c r="C166" s="218"/>
      <c r="D166" s="219" t="s">
        <v>169</v>
      </c>
      <c r="E166" s="220" t="s">
        <v>19</v>
      </c>
      <c r="F166" s="221" t="s">
        <v>182</v>
      </c>
      <c r="G166" s="218"/>
      <c r="H166" s="222">
        <v>4.8499999999999996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169</v>
      </c>
      <c r="AU166" s="228" t="s">
        <v>81</v>
      </c>
      <c r="AV166" s="13" t="s">
        <v>167</v>
      </c>
      <c r="AW166" s="13" t="s">
        <v>35</v>
      </c>
      <c r="AX166" s="13" t="s">
        <v>78</v>
      </c>
      <c r="AY166" s="228" t="s">
        <v>160</v>
      </c>
    </row>
    <row r="167" spans="2:65" s="1" customFormat="1" ht="22.5" customHeight="1" x14ac:dyDescent="0.3">
      <c r="B167" s="35"/>
      <c r="C167" s="182" t="s">
        <v>312</v>
      </c>
      <c r="D167" s="182" t="s">
        <v>162</v>
      </c>
      <c r="E167" s="183" t="s">
        <v>1708</v>
      </c>
      <c r="F167" s="184" t="s">
        <v>1709</v>
      </c>
      <c r="G167" s="185" t="s">
        <v>189</v>
      </c>
      <c r="H167" s="186">
        <v>6.2</v>
      </c>
      <c r="I167" s="187"/>
      <c r="J167" s="188">
        <f>ROUND(I167*H167,2)</f>
        <v>0</v>
      </c>
      <c r="K167" s="184" t="s">
        <v>19</v>
      </c>
      <c r="L167" s="55"/>
      <c r="M167" s="189" t="s">
        <v>19</v>
      </c>
      <c r="N167" s="190" t="s">
        <v>42</v>
      </c>
      <c r="O167" s="36"/>
      <c r="P167" s="191">
        <f>O167*H167</f>
        <v>0</v>
      </c>
      <c r="Q167" s="191">
        <v>0</v>
      </c>
      <c r="R167" s="191">
        <f>Q167*H167</f>
        <v>0</v>
      </c>
      <c r="S167" s="191">
        <v>0.28999999999999998</v>
      </c>
      <c r="T167" s="192">
        <f>S167*H167</f>
        <v>1.7979999999999998</v>
      </c>
      <c r="AR167" s="18" t="s">
        <v>167</v>
      </c>
      <c r="AT167" s="18" t="s">
        <v>162</v>
      </c>
      <c r="AU167" s="18" t="s">
        <v>81</v>
      </c>
      <c r="AY167" s="18" t="s">
        <v>160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167</v>
      </c>
      <c r="BM167" s="18" t="s">
        <v>2252</v>
      </c>
    </row>
    <row r="168" spans="2:65" s="12" customFormat="1" x14ac:dyDescent="0.3">
      <c r="B168" s="206"/>
      <c r="C168" s="207"/>
      <c r="D168" s="196" t="s">
        <v>169</v>
      </c>
      <c r="E168" s="208" t="s">
        <v>19</v>
      </c>
      <c r="F168" s="209" t="s">
        <v>2253</v>
      </c>
      <c r="G168" s="207"/>
      <c r="H168" s="210">
        <v>6.2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3" customFormat="1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6.2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22.5" customHeight="1" x14ac:dyDescent="0.3">
      <c r="B170" s="35"/>
      <c r="C170" s="182" t="s">
        <v>8</v>
      </c>
      <c r="D170" s="182" t="s">
        <v>162</v>
      </c>
      <c r="E170" s="183" t="s">
        <v>392</v>
      </c>
      <c r="F170" s="184" t="s">
        <v>393</v>
      </c>
      <c r="G170" s="185" t="s">
        <v>394</v>
      </c>
      <c r="H170" s="186">
        <v>520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2254</v>
      </c>
    </row>
    <row r="171" spans="2:65" s="12" customFormat="1" x14ac:dyDescent="0.3">
      <c r="B171" s="206"/>
      <c r="C171" s="207"/>
      <c r="D171" s="196" t="s">
        <v>169</v>
      </c>
      <c r="E171" s="208" t="s">
        <v>19</v>
      </c>
      <c r="F171" s="209" t="s">
        <v>2255</v>
      </c>
      <c r="G171" s="207"/>
      <c r="H171" s="210">
        <v>520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520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319</v>
      </c>
      <c r="D173" s="182" t="s">
        <v>162</v>
      </c>
      <c r="E173" s="183" t="s">
        <v>397</v>
      </c>
      <c r="F173" s="184" t="s">
        <v>398</v>
      </c>
      <c r="G173" s="185" t="s">
        <v>399</v>
      </c>
      <c r="H173" s="186">
        <v>65</v>
      </c>
      <c r="I173" s="187"/>
      <c r="J173" s="188">
        <f>ROUND(I173*H173,2)</f>
        <v>0</v>
      </c>
      <c r="K173" s="184" t="s">
        <v>166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2256</v>
      </c>
    </row>
    <row r="174" spans="2:65" s="1" customFormat="1" ht="22.5" customHeight="1" x14ac:dyDescent="0.3">
      <c r="B174" s="35"/>
      <c r="C174" s="182" t="s">
        <v>429</v>
      </c>
      <c r="D174" s="182" t="s">
        <v>162</v>
      </c>
      <c r="E174" s="183" t="s">
        <v>1355</v>
      </c>
      <c r="F174" s="184" t="s">
        <v>1356</v>
      </c>
      <c r="G174" s="185" t="s">
        <v>189</v>
      </c>
      <c r="H174" s="186">
        <v>3.2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8.6767000000000007E-3</v>
      </c>
      <c r="R174" s="191">
        <f>Q174*H174</f>
        <v>2.7765440000000002E-2</v>
      </c>
      <c r="S174" s="191">
        <v>0</v>
      </c>
      <c r="T174" s="192">
        <f>S174*H174</f>
        <v>0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2257</v>
      </c>
    </row>
    <row r="175" spans="2:65" s="11" customFormat="1" x14ac:dyDescent="0.3">
      <c r="B175" s="194"/>
      <c r="C175" s="195"/>
      <c r="D175" s="196" t="s">
        <v>169</v>
      </c>
      <c r="E175" s="197" t="s">
        <v>19</v>
      </c>
      <c r="F175" s="198" t="s">
        <v>1716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x14ac:dyDescent="0.3">
      <c r="B176" s="206"/>
      <c r="C176" s="207"/>
      <c r="D176" s="196" t="s">
        <v>169</v>
      </c>
      <c r="E176" s="208" t="s">
        <v>19</v>
      </c>
      <c r="F176" s="209" t="s">
        <v>2258</v>
      </c>
      <c r="G176" s="207"/>
      <c r="H176" s="210">
        <v>3.2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3.2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433</v>
      </c>
      <c r="D178" s="182" t="s">
        <v>162</v>
      </c>
      <c r="E178" s="183" t="s">
        <v>408</v>
      </c>
      <c r="F178" s="184" t="s">
        <v>409</v>
      </c>
      <c r="G178" s="185" t="s">
        <v>212</v>
      </c>
      <c r="H178" s="186">
        <v>54.6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2259</v>
      </c>
    </row>
    <row r="179" spans="2:65" s="11" customFormat="1" x14ac:dyDescent="0.3">
      <c r="B179" s="194"/>
      <c r="C179" s="195"/>
      <c r="D179" s="196" t="s">
        <v>169</v>
      </c>
      <c r="E179" s="197" t="s">
        <v>19</v>
      </c>
      <c r="F179" s="198" t="s">
        <v>1362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2" customFormat="1" x14ac:dyDescent="0.3">
      <c r="B180" s="206"/>
      <c r="C180" s="207"/>
      <c r="D180" s="196" t="s">
        <v>169</v>
      </c>
      <c r="E180" s="208" t="s">
        <v>19</v>
      </c>
      <c r="F180" s="209" t="s">
        <v>2260</v>
      </c>
      <c r="G180" s="207"/>
      <c r="H180" s="210">
        <v>25.2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2" customFormat="1" x14ac:dyDescent="0.3">
      <c r="B181" s="206"/>
      <c r="C181" s="207"/>
      <c r="D181" s="196" t="s">
        <v>169</v>
      </c>
      <c r="E181" s="208" t="s">
        <v>19</v>
      </c>
      <c r="F181" s="209" t="s">
        <v>2261</v>
      </c>
      <c r="G181" s="207"/>
      <c r="H181" s="210">
        <v>29.4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3" customFormat="1" x14ac:dyDescent="0.3">
      <c r="B182" s="217"/>
      <c r="C182" s="218"/>
      <c r="D182" s="219" t="s">
        <v>169</v>
      </c>
      <c r="E182" s="220" t="s">
        <v>19</v>
      </c>
      <c r="F182" s="221" t="s">
        <v>182</v>
      </c>
      <c r="G182" s="218"/>
      <c r="H182" s="222">
        <v>54.6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169</v>
      </c>
      <c r="AU182" s="228" t="s">
        <v>81</v>
      </c>
      <c r="AV182" s="13" t="s">
        <v>167</v>
      </c>
      <c r="AW182" s="13" t="s">
        <v>35</v>
      </c>
      <c r="AX182" s="13" t="s">
        <v>78</v>
      </c>
      <c r="AY182" s="228" t="s">
        <v>160</v>
      </c>
    </row>
    <row r="183" spans="2:65" s="1" customFormat="1" ht="22.5" customHeight="1" x14ac:dyDescent="0.3">
      <c r="B183" s="35"/>
      <c r="C183" s="182" t="s">
        <v>437</v>
      </c>
      <c r="D183" s="182" t="s">
        <v>162</v>
      </c>
      <c r="E183" s="183" t="s">
        <v>2262</v>
      </c>
      <c r="F183" s="184" t="s">
        <v>2263</v>
      </c>
      <c r="G183" s="185" t="s">
        <v>212</v>
      </c>
      <c r="H183" s="186">
        <v>1436.528</v>
      </c>
      <c r="I183" s="187"/>
      <c r="J183" s="188">
        <f>ROUND(I183*H183,2)</f>
        <v>0</v>
      </c>
      <c r="K183" s="184" t="s">
        <v>166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167</v>
      </c>
      <c r="AT183" s="18" t="s">
        <v>162</v>
      </c>
      <c r="AU183" s="18" t="s">
        <v>81</v>
      </c>
      <c r="AY183" s="18" t="s">
        <v>160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167</v>
      </c>
      <c r="BM183" s="18" t="s">
        <v>2264</v>
      </c>
    </row>
    <row r="184" spans="2:65" s="11" customFormat="1" x14ac:dyDescent="0.3">
      <c r="B184" s="194"/>
      <c r="C184" s="195"/>
      <c r="D184" s="196" t="s">
        <v>169</v>
      </c>
      <c r="E184" s="197" t="s">
        <v>19</v>
      </c>
      <c r="F184" s="198" t="s">
        <v>1728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65" s="12" customFormat="1" x14ac:dyDescent="0.3">
      <c r="B185" s="206"/>
      <c r="C185" s="207"/>
      <c r="D185" s="196" t="s">
        <v>169</v>
      </c>
      <c r="E185" s="208" t="s">
        <v>19</v>
      </c>
      <c r="F185" s="209" t="s">
        <v>2265</v>
      </c>
      <c r="G185" s="207"/>
      <c r="H185" s="210">
        <v>10.452999999999999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4" customFormat="1" x14ac:dyDescent="0.3">
      <c r="B186" s="229"/>
      <c r="C186" s="230"/>
      <c r="D186" s="196" t="s">
        <v>169</v>
      </c>
      <c r="E186" s="231" t="s">
        <v>19</v>
      </c>
      <c r="F186" s="232" t="s">
        <v>234</v>
      </c>
      <c r="G186" s="230"/>
      <c r="H186" s="233">
        <v>10.452999999999999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169</v>
      </c>
      <c r="AU186" s="239" t="s">
        <v>81</v>
      </c>
      <c r="AV186" s="14" t="s">
        <v>186</v>
      </c>
      <c r="AW186" s="14" t="s">
        <v>35</v>
      </c>
      <c r="AX186" s="14" t="s">
        <v>71</v>
      </c>
      <c r="AY186" s="239" t="s">
        <v>160</v>
      </c>
    </row>
    <row r="187" spans="2:65" s="11" customFormat="1" x14ac:dyDescent="0.3">
      <c r="B187" s="194"/>
      <c r="C187" s="195"/>
      <c r="D187" s="196" t="s">
        <v>169</v>
      </c>
      <c r="E187" s="197" t="s">
        <v>19</v>
      </c>
      <c r="F187" s="198" t="s">
        <v>1730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169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160</v>
      </c>
    </row>
    <row r="188" spans="2:65" s="12" customFormat="1" x14ac:dyDescent="0.3">
      <c r="B188" s="206"/>
      <c r="C188" s="207"/>
      <c r="D188" s="196" t="s">
        <v>169</v>
      </c>
      <c r="E188" s="208" t="s">
        <v>19</v>
      </c>
      <c r="F188" s="209" t="s">
        <v>2266</v>
      </c>
      <c r="G188" s="207"/>
      <c r="H188" s="210">
        <v>10.425000000000001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4" customFormat="1" x14ac:dyDescent="0.3">
      <c r="B189" s="229"/>
      <c r="C189" s="230"/>
      <c r="D189" s="196" t="s">
        <v>169</v>
      </c>
      <c r="E189" s="231" t="s">
        <v>19</v>
      </c>
      <c r="F189" s="232" t="s">
        <v>234</v>
      </c>
      <c r="G189" s="230"/>
      <c r="H189" s="233">
        <v>10.425000000000001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169</v>
      </c>
      <c r="AU189" s="239" t="s">
        <v>81</v>
      </c>
      <c r="AV189" s="14" t="s">
        <v>186</v>
      </c>
      <c r="AW189" s="14" t="s">
        <v>35</v>
      </c>
      <c r="AX189" s="14" t="s">
        <v>71</v>
      </c>
      <c r="AY189" s="239" t="s">
        <v>160</v>
      </c>
    </row>
    <row r="190" spans="2:65" s="11" customFormat="1" x14ac:dyDescent="0.3">
      <c r="B190" s="194"/>
      <c r="C190" s="195"/>
      <c r="D190" s="196" t="s">
        <v>169</v>
      </c>
      <c r="E190" s="197" t="s">
        <v>19</v>
      </c>
      <c r="F190" s="198" t="s">
        <v>352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169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160</v>
      </c>
    </row>
    <row r="191" spans="2:65" s="12" customFormat="1" x14ac:dyDescent="0.3">
      <c r="B191" s="206"/>
      <c r="C191" s="207"/>
      <c r="D191" s="196" t="s">
        <v>169</v>
      </c>
      <c r="E191" s="208" t="s">
        <v>19</v>
      </c>
      <c r="F191" s="209" t="s">
        <v>2267</v>
      </c>
      <c r="G191" s="207"/>
      <c r="H191" s="210">
        <v>260.36500000000001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4" customFormat="1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260.36500000000001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51" s="11" customFormat="1" x14ac:dyDescent="0.3">
      <c r="B193" s="194"/>
      <c r="C193" s="195"/>
      <c r="D193" s="196" t="s">
        <v>169</v>
      </c>
      <c r="E193" s="197" t="s">
        <v>19</v>
      </c>
      <c r="F193" s="198" t="s">
        <v>420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51" s="12" customFormat="1" x14ac:dyDescent="0.3">
      <c r="B194" s="206"/>
      <c r="C194" s="207"/>
      <c r="D194" s="196" t="s">
        <v>169</v>
      </c>
      <c r="E194" s="208" t="s">
        <v>19</v>
      </c>
      <c r="F194" s="209" t="s">
        <v>2268</v>
      </c>
      <c r="G194" s="207"/>
      <c r="H194" s="210">
        <v>138.67099999999999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51" s="14" customFormat="1" x14ac:dyDescent="0.3">
      <c r="B195" s="229"/>
      <c r="C195" s="230"/>
      <c r="D195" s="196" t="s">
        <v>169</v>
      </c>
      <c r="E195" s="231" t="s">
        <v>19</v>
      </c>
      <c r="F195" s="232" t="s">
        <v>234</v>
      </c>
      <c r="G195" s="230"/>
      <c r="H195" s="233">
        <v>138.67099999999999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169</v>
      </c>
      <c r="AU195" s="239" t="s">
        <v>81</v>
      </c>
      <c r="AV195" s="14" t="s">
        <v>186</v>
      </c>
      <c r="AW195" s="14" t="s">
        <v>35</v>
      </c>
      <c r="AX195" s="14" t="s">
        <v>71</v>
      </c>
      <c r="AY195" s="239" t="s">
        <v>160</v>
      </c>
    </row>
    <row r="196" spans="2:51" s="11" customFormat="1" x14ac:dyDescent="0.3">
      <c r="B196" s="194"/>
      <c r="C196" s="195"/>
      <c r="D196" s="196" t="s">
        <v>169</v>
      </c>
      <c r="E196" s="197" t="s">
        <v>19</v>
      </c>
      <c r="F196" s="198" t="s">
        <v>2269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169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160</v>
      </c>
    </row>
    <row r="197" spans="2:51" s="12" customFormat="1" x14ac:dyDescent="0.3">
      <c r="B197" s="206"/>
      <c r="C197" s="207"/>
      <c r="D197" s="196" t="s">
        <v>169</v>
      </c>
      <c r="E197" s="208" t="s">
        <v>19</v>
      </c>
      <c r="F197" s="209" t="s">
        <v>2270</v>
      </c>
      <c r="G197" s="207"/>
      <c r="H197" s="210">
        <v>23.722999999999999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51" s="14" customFormat="1" x14ac:dyDescent="0.3">
      <c r="B198" s="229"/>
      <c r="C198" s="230"/>
      <c r="D198" s="196" t="s">
        <v>169</v>
      </c>
      <c r="E198" s="231" t="s">
        <v>19</v>
      </c>
      <c r="F198" s="232" t="s">
        <v>234</v>
      </c>
      <c r="G198" s="230"/>
      <c r="H198" s="233">
        <v>23.722999999999999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169</v>
      </c>
      <c r="AU198" s="239" t="s">
        <v>81</v>
      </c>
      <c r="AV198" s="14" t="s">
        <v>186</v>
      </c>
      <c r="AW198" s="14" t="s">
        <v>35</v>
      </c>
      <c r="AX198" s="14" t="s">
        <v>71</v>
      </c>
      <c r="AY198" s="239" t="s">
        <v>160</v>
      </c>
    </row>
    <row r="199" spans="2:51" s="11" customFormat="1" x14ac:dyDescent="0.3">
      <c r="B199" s="194"/>
      <c r="C199" s="195"/>
      <c r="D199" s="196" t="s">
        <v>169</v>
      </c>
      <c r="E199" s="197" t="s">
        <v>19</v>
      </c>
      <c r="F199" s="198" t="s">
        <v>356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51" s="12" customFormat="1" x14ac:dyDescent="0.3">
      <c r="B200" s="206"/>
      <c r="C200" s="207"/>
      <c r="D200" s="196" t="s">
        <v>169</v>
      </c>
      <c r="E200" s="208" t="s">
        <v>19</v>
      </c>
      <c r="F200" s="209" t="s">
        <v>2271</v>
      </c>
      <c r="G200" s="207"/>
      <c r="H200" s="210">
        <v>-1.1479999999999999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51" s="14" customFormat="1" x14ac:dyDescent="0.3">
      <c r="B201" s="229"/>
      <c r="C201" s="230"/>
      <c r="D201" s="196" t="s">
        <v>169</v>
      </c>
      <c r="E201" s="231" t="s">
        <v>19</v>
      </c>
      <c r="F201" s="232" t="s">
        <v>234</v>
      </c>
      <c r="G201" s="230"/>
      <c r="H201" s="233">
        <v>-1.1479999999999999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169</v>
      </c>
      <c r="AU201" s="239" t="s">
        <v>81</v>
      </c>
      <c r="AV201" s="14" t="s">
        <v>186</v>
      </c>
      <c r="AW201" s="14" t="s">
        <v>35</v>
      </c>
      <c r="AX201" s="14" t="s">
        <v>71</v>
      </c>
      <c r="AY201" s="239" t="s">
        <v>160</v>
      </c>
    </row>
    <row r="202" spans="2:51" s="11" customFormat="1" x14ac:dyDescent="0.3">
      <c r="B202" s="194"/>
      <c r="C202" s="195"/>
      <c r="D202" s="196" t="s">
        <v>169</v>
      </c>
      <c r="E202" s="197" t="s">
        <v>19</v>
      </c>
      <c r="F202" s="198" t="s">
        <v>425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169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160</v>
      </c>
    </row>
    <row r="203" spans="2:51" s="12" customFormat="1" x14ac:dyDescent="0.3">
      <c r="B203" s="206"/>
      <c r="C203" s="207"/>
      <c r="D203" s="196" t="s">
        <v>169</v>
      </c>
      <c r="E203" s="208" t="s">
        <v>19</v>
      </c>
      <c r="F203" s="209" t="s">
        <v>2272</v>
      </c>
      <c r="G203" s="207"/>
      <c r="H203" s="210">
        <v>3.6549999999999998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51" s="12" customFormat="1" x14ac:dyDescent="0.3">
      <c r="B204" s="206"/>
      <c r="C204" s="207"/>
      <c r="D204" s="196" t="s">
        <v>169</v>
      </c>
      <c r="E204" s="208" t="s">
        <v>19</v>
      </c>
      <c r="F204" s="209" t="s">
        <v>2273</v>
      </c>
      <c r="G204" s="207"/>
      <c r="H204" s="210">
        <v>5.9669999999999996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51" s="12" customFormat="1" x14ac:dyDescent="0.3">
      <c r="B205" s="206"/>
      <c r="C205" s="207"/>
      <c r="D205" s="196" t="s">
        <v>169</v>
      </c>
      <c r="E205" s="208" t="s">
        <v>19</v>
      </c>
      <c r="F205" s="209" t="s">
        <v>2274</v>
      </c>
      <c r="G205" s="207"/>
      <c r="H205" s="210">
        <v>0.79900000000000004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51" s="14" customFormat="1" x14ac:dyDescent="0.3">
      <c r="B206" s="229"/>
      <c r="C206" s="230"/>
      <c r="D206" s="196" t="s">
        <v>169</v>
      </c>
      <c r="E206" s="231" t="s">
        <v>19</v>
      </c>
      <c r="F206" s="232" t="s">
        <v>234</v>
      </c>
      <c r="G206" s="230"/>
      <c r="H206" s="233">
        <v>10.420999999999999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169</v>
      </c>
      <c r="AU206" s="239" t="s">
        <v>81</v>
      </c>
      <c r="AV206" s="14" t="s">
        <v>186</v>
      </c>
      <c r="AW206" s="14" t="s">
        <v>35</v>
      </c>
      <c r="AX206" s="14" t="s">
        <v>71</v>
      </c>
      <c r="AY206" s="239" t="s">
        <v>160</v>
      </c>
    </row>
    <row r="207" spans="2:51" s="11" customFormat="1" x14ac:dyDescent="0.3">
      <c r="B207" s="194"/>
      <c r="C207" s="195"/>
      <c r="D207" s="196" t="s">
        <v>169</v>
      </c>
      <c r="E207" s="197" t="s">
        <v>19</v>
      </c>
      <c r="F207" s="198" t="s">
        <v>427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51" s="12" customFormat="1" x14ac:dyDescent="0.3">
      <c r="B208" s="206"/>
      <c r="C208" s="207"/>
      <c r="D208" s="196" t="s">
        <v>169</v>
      </c>
      <c r="E208" s="208" t="s">
        <v>19</v>
      </c>
      <c r="F208" s="209" t="s">
        <v>2275</v>
      </c>
      <c r="G208" s="207"/>
      <c r="H208" s="210">
        <v>983.61800000000005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983.61800000000005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3" customFormat="1" x14ac:dyDescent="0.3">
      <c r="B210" s="217"/>
      <c r="C210" s="218"/>
      <c r="D210" s="219" t="s">
        <v>169</v>
      </c>
      <c r="E210" s="220" t="s">
        <v>19</v>
      </c>
      <c r="F210" s="221" t="s">
        <v>182</v>
      </c>
      <c r="G210" s="218"/>
      <c r="H210" s="222">
        <v>1436.528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169</v>
      </c>
      <c r="AU210" s="228" t="s">
        <v>81</v>
      </c>
      <c r="AV210" s="13" t="s">
        <v>167</v>
      </c>
      <c r="AW210" s="13" t="s">
        <v>35</v>
      </c>
      <c r="AX210" s="13" t="s">
        <v>78</v>
      </c>
      <c r="AY210" s="228" t="s">
        <v>160</v>
      </c>
    </row>
    <row r="211" spans="2:65" s="1" customFormat="1" ht="22.5" customHeight="1" x14ac:dyDescent="0.3">
      <c r="B211" s="35"/>
      <c r="C211" s="182" t="s">
        <v>443</v>
      </c>
      <c r="D211" s="182" t="s">
        <v>162</v>
      </c>
      <c r="E211" s="183" t="s">
        <v>430</v>
      </c>
      <c r="F211" s="184" t="s">
        <v>431</v>
      </c>
      <c r="G211" s="185" t="s">
        <v>212</v>
      </c>
      <c r="H211" s="186">
        <v>143.65199999999999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2276</v>
      </c>
    </row>
    <row r="212" spans="2:65" s="1" customFormat="1" ht="22.5" customHeight="1" x14ac:dyDescent="0.3">
      <c r="B212" s="35"/>
      <c r="C212" s="182" t="s">
        <v>7</v>
      </c>
      <c r="D212" s="182" t="s">
        <v>162</v>
      </c>
      <c r="E212" s="183" t="s">
        <v>434</v>
      </c>
      <c r="F212" s="184" t="s">
        <v>409</v>
      </c>
      <c r="G212" s="185" t="s">
        <v>212</v>
      </c>
      <c r="H212" s="186">
        <v>4.8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2277</v>
      </c>
    </row>
    <row r="213" spans="2:65" s="12" customFormat="1" x14ac:dyDescent="0.3">
      <c r="B213" s="206"/>
      <c r="C213" s="207"/>
      <c r="D213" s="196" t="s">
        <v>169</v>
      </c>
      <c r="E213" s="208" t="s">
        <v>19</v>
      </c>
      <c r="F213" s="209" t="s">
        <v>2278</v>
      </c>
      <c r="G213" s="207"/>
      <c r="H213" s="210">
        <v>4.8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3" customFormat="1" x14ac:dyDescent="0.3">
      <c r="B214" s="217"/>
      <c r="C214" s="218"/>
      <c r="D214" s="219" t="s">
        <v>169</v>
      </c>
      <c r="E214" s="220" t="s">
        <v>19</v>
      </c>
      <c r="F214" s="221" t="s">
        <v>182</v>
      </c>
      <c r="G214" s="218"/>
      <c r="H214" s="222">
        <v>4.8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169</v>
      </c>
      <c r="AU214" s="228" t="s">
        <v>81</v>
      </c>
      <c r="AV214" s="13" t="s">
        <v>167</v>
      </c>
      <c r="AW214" s="13" t="s">
        <v>35</v>
      </c>
      <c r="AX214" s="13" t="s">
        <v>78</v>
      </c>
      <c r="AY214" s="228" t="s">
        <v>160</v>
      </c>
    </row>
    <row r="215" spans="2:65" s="1" customFormat="1" ht="22.5" customHeight="1" x14ac:dyDescent="0.3">
      <c r="B215" s="35"/>
      <c r="C215" s="182" t="s">
        <v>456</v>
      </c>
      <c r="D215" s="182" t="s">
        <v>162</v>
      </c>
      <c r="E215" s="183" t="s">
        <v>2279</v>
      </c>
      <c r="F215" s="184" t="s">
        <v>2280</v>
      </c>
      <c r="G215" s="185" t="s">
        <v>212</v>
      </c>
      <c r="H215" s="186">
        <v>170.67400000000001</v>
      </c>
      <c r="I215" s="187"/>
      <c r="J215" s="188">
        <f>ROUND(I215*H215,2)</f>
        <v>0</v>
      </c>
      <c r="K215" s="184" t="s">
        <v>166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167</v>
      </c>
      <c r="AT215" s="18" t="s">
        <v>162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167</v>
      </c>
      <c r="BM215" s="18" t="s">
        <v>2281</v>
      </c>
    </row>
    <row r="216" spans="2:65" s="12" customFormat="1" x14ac:dyDescent="0.3">
      <c r="B216" s="206"/>
      <c r="C216" s="207"/>
      <c r="D216" s="196" t="s">
        <v>169</v>
      </c>
      <c r="E216" s="208" t="s">
        <v>19</v>
      </c>
      <c r="F216" s="209" t="s">
        <v>2282</v>
      </c>
      <c r="G216" s="207"/>
      <c r="H216" s="210">
        <v>170.67400000000001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3" customFormat="1" x14ac:dyDescent="0.3">
      <c r="B217" s="217"/>
      <c r="C217" s="218"/>
      <c r="D217" s="219" t="s">
        <v>169</v>
      </c>
      <c r="E217" s="220" t="s">
        <v>19</v>
      </c>
      <c r="F217" s="221" t="s">
        <v>182</v>
      </c>
      <c r="G217" s="218"/>
      <c r="H217" s="222">
        <v>170.67400000000001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169</v>
      </c>
      <c r="AU217" s="228" t="s">
        <v>81</v>
      </c>
      <c r="AV217" s="13" t="s">
        <v>167</v>
      </c>
      <c r="AW217" s="13" t="s">
        <v>35</v>
      </c>
      <c r="AX217" s="13" t="s">
        <v>78</v>
      </c>
      <c r="AY217" s="228" t="s">
        <v>160</v>
      </c>
    </row>
    <row r="218" spans="2:65" s="1" customFormat="1" ht="22.5" customHeight="1" x14ac:dyDescent="0.3">
      <c r="B218" s="35"/>
      <c r="C218" s="182" t="s">
        <v>460</v>
      </c>
      <c r="D218" s="182" t="s">
        <v>162</v>
      </c>
      <c r="E218" s="183" t="s">
        <v>444</v>
      </c>
      <c r="F218" s="184" t="s">
        <v>445</v>
      </c>
      <c r="G218" s="185" t="s">
        <v>212</v>
      </c>
      <c r="H218" s="186">
        <v>17.067</v>
      </c>
      <c r="I218" s="187"/>
      <c r="J218" s="188">
        <f>ROUND(I218*H218,2)</f>
        <v>0</v>
      </c>
      <c r="K218" s="184" t="s">
        <v>166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18" t="s">
        <v>167</v>
      </c>
      <c r="AT218" s="18" t="s">
        <v>162</v>
      </c>
      <c r="AU218" s="18" t="s">
        <v>81</v>
      </c>
      <c r="AY218" s="18" t="s">
        <v>160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167</v>
      </c>
      <c r="BM218" s="18" t="s">
        <v>2283</v>
      </c>
    </row>
    <row r="219" spans="2:65" s="1" customFormat="1" ht="22.5" customHeight="1" x14ac:dyDescent="0.3">
      <c r="B219" s="35"/>
      <c r="C219" s="182" t="s">
        <v>468</v>
      </c>
      <c r="D219" s="182" t="s">
        <v>162</v>
      </c>
      <c r="E219" s="183" t="s">
        <v>447</v>
      </c>
      <c r="F219" s="184" t="s">
        <v>448</v>
      </c>
      <c r="G219" s="185" t="s">
        <v>212</v>
      </c>
      <c r="H219" s="186">
        <v>61.807000000000002</v>
      </c>
      <c r="I219" s="187"/>
      <c r="J219" s="188">
        <f>ROUND(I219*H219,2)</f>
        <v>0</v>
      </c>
      <c r="K219" s="184" t="s">
        <v>166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167</v>
      </c>
      <c r="AT219" s="18" t="s">
        <v>162</v>
      </c>
      <c r="AU219" s="18" t="s">
        <v>81</v>
      </c>
      <c r="AY219" s="18" t="s">
        <v>160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167</v>
      </c>
      <c r="BM219" s="18" t="s">
        <v>2284</v>
      </c>
    </row>
    <row r="220" spans="2:65" s="11" customFormat="1" x14ac:dyDescent="0.3">
      <c r="B220" s="194"/>
      <c r="C220" s="195"/>
      <c r="D220" s="196" t="s">
        <v>169</v>
      </c>
      <c r="E220" s="197" t="s">
        <v>19</v>
      </c>
      <c r="F220" s="198" t="s">
        <v>2285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2286</v>
      </c>
      <c r="G221" s="207"/>
      <c r="H221" s="210">
        <v>7.34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x14ac:dyDescent="0.3">
      <c r="B222" s="206"/>
      <c r="C222" s="207"/>
      <c r="D222" s="196" t="s">
        <v>169</v>
      </c>
      <c r="E222" s="208" t="s">
        <v>19</v>
      </c>
      <c r="F222" s="209" t="s">
        <v>2287</v>
      </c>
      <c r="G222" s="207"/>
      <c r="H222" s="210">
        <v>1.48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2" customFormat="1" x14ac:dyDescent="0.3">
      <c r="B223" s="206"/>
      <c r="C223" s="207"/>
      <c r="D223" s="196" t="s">
        <v>169</v>
      </c>
      <c r="E223" s="208" t="s">
        <v>19</v>
      </c>
      <c r="F223" s="209" t="s">
        <v>2288</v>
      </c>
      <c r="G223" s="207"/>
      <c r="H223" s="210">
        <v>8.2639999999999993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x14ac:dyDescent="0.3">
      <c r="B224" s="206"/>
      <c r="C224" s="207"/>
      <c r="D224" s="196" t="s">
        <v>169</v>
      </c>
      <c r="E224" s="208" t="s">
        <v>19</v>
      </c>
      <c r="F224" s="209" t="s">
        <v>2289</v>
      </c>
      <c r="G224" s="207"/>
      <c r="H224" s="210">
        <v>5.4290000000000003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2" customFormat="1" x14ac:dyDescent="0.3">
      <c r="B225" s="206"/>
      <c r="C225" s="207"/>
      <c r="D225" s="196" t="s">
        <v>169</v>
      </c>
      <c r="E225" s="208" t="s">
        <v>19</v>
      </c>
      <c r="F225" s="209" t="s">
        <v>2290</v>
      </c>
      <c r="G225" s="207"/>
      <c r="H225" s="210">
        <v>5.8250000000000002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2" customFormat="1" x14ac:dyDescent="0.3">
      <c r="B226" s="206"/>
      <c r="C226" s="207"/>
      <c r="D226" s="196" t="s">
        <v>169</v>
      </c>
      <c r="E226" s="208" t="s">
        <v>19</v>
      </c>
      <c r="F226" s="209" t="s">
        <v>2291</v>
      </c>
      <c r="G226" s="207"/>
      <c r="H226" s="210">
        <v>4.9989999999999997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65" s="12" customFormat="1" x14ac:dyDescent="0.3">
      <c r="B227" s="206"/>
      <c r="C227" s="207"/>
      <c r="D227" s="196" t="s">
        <v>169</v>
      </c>
      <c r="E227" s="208" t="s">
        <v>19</v>
      </c>
      <c r="F227" s="209" t="s">
        <v>2292</v>
      </c>
      <c r="G227" s="207"/>
      <c r="H227" s="210">
        <v>4.0179999999999998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169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2293</v>
      </c>
      <c r="G228" s="207"/>
      <c r="H228" s="210">
        <v>2.3719999999999999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x14ac:dyDescent="0.3">
      <c r="B229" s="206"/>
      <c r="C229" s="207"/>
      <c r="D229" s="196" t="s">
        <v>169</v>
      </c>
      <c r="E229" s="208" t="s">
        <v>19</v>
      </c>
      <c r="F229" s="209" t="s">
        <v>2294</v>
      </c>
      <c r="G229" s="207"/>
      <c r="H229" s="210">
        <v>4.8159999999999998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2" customFormat="1" x14ac:dyDescent="0.3">
      <c r="B230" s="206"/>
      <c r="C230" s="207"/>
      <c r="D230" s="196" t="s">
        <v>169</v>
      </c>
      <c r="E230" s="208" t="s">
        <v>19</v>
      </c>
      <c r="F230" s="209" t="s">
        <v>2295</v>
      </c>
      <c r="G230" s="207"/>
      <c r="H230" s="210">
        <v>3.4630000000000001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169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160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2296</v>
      </c>
      <c r="G231" s="207"/>
      <c r="H231" s="210">
        <v>2.6110000000000002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x14ac:dyDescent="0.3">
      <c r="B232" s="206"/>
      <c r="C232" s="207"/>
      <c r="D232" s="196" t="s">
        <v>169</v>
      </c>
      <c r="E232" s="208" t="s">
        <v>19</v>
      </c>
      <c r="F232" s="209" t="s">
        <v>2297</v>
      </c>
      <c r="G232" s="207"/>
      <c r="H232" s="210">
        <v>5.1440000000000001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2298</v>
      </c>
      <c r="G233" s="207"/>
      <c r="H233" s="210">
        <v>6.0460000000000003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61.807000000000002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472</v>
      </c>
      <c r="D235" s="182" t="s">
        <v>162</v>
      </c>
      <c r="E235" s="183" t="s">
        <v>457</v>
      </c>
      <c r="F235" s="184" t="s">
        <v>458</v>
      </c>
      <c r="G235" s="185" t="s">
        <v>212</v>
      </c>
      <c r="H235" s="186">
        <v>6.18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2299</v>
      </c>
    </row>
    <row r="236" spans="2:65" s="1" customFormat="1" ht="22.5" customHeight="1" x14ac:dyDescent="0.3">
      <c r="B236" s="35"/>
      <c r="C236" s="182" t="s">
        <v>480</v>
      </c>
      <c r="D236" s="182" t="s">
        <v>162</v>
      </c>
      <c r="E236" s="183" t="s">
        <v>461</v>
      </c>
      <c r="F236" s="184" t="s">
        <v>462</v>
      </c>
      <c r="G236" s="185" t="s">
        <v>212</v>
      </c>
      <c r="H236" s="186">
        <v>0.3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2300</v>
      </c>
    </row>
    <row r="237" spans="2:65" s="11" customFormat="1" x14ac:dyDescent="0.3">
      <c r="B237" s="194"/>
      <c r="C237" s="195"/>
      <c r="D237" s="196" t="s">
        <v>169</v>
      </c>
      <c r="E237" s="197" t="s">
        <v>19</v>
      </c>
      <c r="F237" s="198" t="s">
        <v>466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2301</v>
      </c>
      <c r="G238" s="207"/>
      <c r="H238" s="210">
        <v>0.3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3" customFormat="1" x14ac:dyDescent="0.3">
      <c r="B239" s="217"/>
      <c r="C239" s="218"/>
      <c r="D239" s="219" t="s">
        <v>169</v>
      </c>
      <c r="E239" s="220" t="s">
        <v>19</v>
      </c>
      <c r="F239" s="221" t="s">
        <v>182</v>
      </c>
      <c r="G239" s="218"/>
      <c r="H239" s="222">
        <v>0.3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169</v>
      </c>
      <c r="AU239" s="228" t="s">
        <v>81</v>
      </c>
      <c r="AV239" s="13" t="s">
        <v>167</v>
      </c>
      <c r="AW239" s="13" t="s">
        <v>35</v>
      </c>
      <c r="AX239" s="13" t="s">
        <v>78</v>
      </c>
      <c r="AY239" s="228" t="s">
        <v>160</v>
      </c>
    </row>
    <row r="240" spans="2:65" s="1" customFormat="1" ht="22.5" customHeight="1" x14ac:dyDescent="0.3">
      <c r="B240" s="35"/>
      <c r="C240" s="182" t="s">
        <v>489</v>
      </c>
      <c r="D240" s="182" t="s">
        <v>162</v>
      </c>
      <c r="E240" s="183" t="s">
        <v>469</v>
      </c>
      <c r="F240" s="184" t="s">
        <v>470</v>
      </c>
      <c r="G240" s="185" t="s">
        <v>212</v>
      </c>
      <c r="H240" s="186">
        <v>0.03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167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167</v>
      </c>
      <c r="BM240" s="18" t="s">
        <v>2302</v>
      </c>
    </row>
    <row r="241" spans="2:65" s="1" customFormat="1" ht="22.5" customHeight="1" x14ac:dyDescent="0.3">
      <c r="B241" s="35"/>
      <c r="C241" s="182" t="s">
        <v>493</v>
      </c>
      <c r="D241" s="182" t="s">
        <v>162</v>
      </c>
      <c r="E241" s="183" t="s">
        <v>473</v>
      </c>
      <c r="F241" s="184" t="s">
        <v>474</v>
      </c>
      <c r="G241" s="185" t="s">
        <v>248</v>
      </c>
      <c r="H241" s="186">
        <v>184.91</v>
      </c>
      <c r="I241" s="187"/>
      <c r="J241" s="188">
        <f>ROUND(I241*H241,2)</f>
        <v>0</v>
      </c>
      <c r="K241" s="184" t="s">
        <v>166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8.3850999999999999E-4</v>
      </c>
      <c r="R241" s="191">
        <f>Q241*H241</f>
        <v>0.15504888410000001</v>
      </c>
      <c r="S241" s="191">
        <v>0</v>
      </c>
      <c r="T241" s="192">
        <f>S241*H241</f>
        <v>0</v>
      </c>
      <c r="AR241" s="18" t="s">
        <v>167</v>
      </c>
      <c r="AT241" s="18" t="s">
        <v>162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2303</v>
      </c>
    </row>
    <row r="242" spans="2:65" s="11" customFormat="1" x14ac:dyDescent="0.3">
      <c r="B242" s="194"/>
      <c r="C242" s="195"/>
      <c r="D242" s="196" t="s">
        <v>169</v>
      </c>
      <c r="E242" s="197" t="s">
        <v>19</v>
      </c>
      <c r="F242" s="198" t="s">
        <v>2285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65" s="12" customFormat="1" x14ac:dyDescent="0.3">
      <c r="B243" s="206"/>
      <c r="C243" s="207"/>
      <c r="D243" s="196" t="s">
        <v>169</v>
      </c>
      <c r="E243" s="208" t="s">
        <v>19</v>
      </c>
      <c r="F243" s="209" t="s">
        <v>2304</v>
      </c>
      <c r="G243" s="207"/>
      <c r="H243" s="210">
        <v>18.349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2" customFormat="1" x14ac:dyDescent="0.3">
      <c r="B244" s="206"/>
      <c r="C244" s="207"/>
      <c r="D244" s="196" t="s">
        <v>169</v>
      </c>
      <c r="E244" s="208" t="s">
        <v>19</v>
      </c>
      <c r="F244" s="209" t="s">
        <v>2305</v>
      </c>
      <c r="G244" s="207"/>
      <c r="H244" s="210">
        <v>3.7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2" customFormat="1" x14ac:dyDescent="0.3">
      <c r="B245" s="206"/>
      <c r="C245" s="207"/>
      <c r="D245" s="196" t="s">
        <v>169</v>
      </c>
      <c r="E245" s="208" t="s">
        <v>19</v>
      </c>
      <c r="F245" s="209" t="s">
        <v>2306</v>
      </c>
      <c r="G245" s="207"/>
      <c r="H245" s="210">
        <v>20.658999999999999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x14ac:dyDescent="0.3">
      <c r="B246" s="206"/>
      <c r="C246" s="207"/>
      <c r="D246" s="196" t="s">
        <v>169</v>
      </c>
      <c r="E246" s="208" t="s">
        <v>19</v>
      </c>
      <c r="F246" s="209" t="s">
        <v>2307</v>
      </c>
      <c r="G246" s="207"/>
      <c r="H246" s="210">
        <v>13.571999999999999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x14ac:dyDescent="0.3">
      <c r="B247" s="206"/>
      <c r="C247" s="207"/>
      <c r="D247" s="196" t="s">
        <v>169</v>
      </c>
      <c r="E247" s="208" t="s">
        <v>19</v>
      </c>
      <c r="F247" s="209" t="s">
        <v>2308</v>
      </c>
      <c r="G247" s="207"/>
      <c r="H247" s="210">
        <v>14.564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2" customFormat="1" x14ac:dyDescent="0.3">
      <c r="B248" s="206"/>
      <c r="C248" s="207"/>
      <c r="D248" s="196" t="s">
        <v>169</v>
      </c>
      <c r="E248" s="208" t="s">
        <v>19</v>
      </c>
      <c r="F248" s="209" t="s">
        <v>2309</v>
      </c>
      <c r="G248" s="207"/>
      <c r="H248" s="210">
        <v>12.497999999999999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x14ac:dyDescent="0.3">
      <c r="B249" s="206"/>
      <c r="C249" s="207"/>
      <c r="D249" s="196" t="s">
        <v>169</v>
      </c>
      <c r="E249" s="208" t="s">
        <v>19</v>
      </c>
      <c r="F249" s="209" t="s">
        <v>2310</v>
      </c>
      <c r="G249" s="207"/>
      <c r="H249" s="210">
        <v>10.045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x14ac:dyDescent="0.3">
      <c r="B250" s="206"/>
      <c r="C250" s="207"/>
      <c r="D250" s="196" t="s">
        <v>169</v>
      </c>
      <c r="E250" s="208" t="s">
        <v>19</v>
      </c>
      <c r="F250" s="209" t="s">
        <v>2311</v>
      </c>
      <c r="G250" s="207"/>
      <c r="H250" s="210">
        <v>5.93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2" customFormat="1" x14ac:dyDescent="0.3">
      <c r="B251" s="206"/>
      <c r="C251" s="207"/>
      <c r="D251" s="196" t="s">
        <v>169</v>
      </c>
      <c r="E251" s="208" t="s">
        <v>19</v>
      </c>
      <c r="F251" s="209" t="s">
        <v>2312</v>
      </c>
      <c r="G251" s="207"/>
      <c r="H251" s="210">
        <v>12.039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65" s="12" customFormat="1" x14ac:dyDescent="0.3">
      <c r="B252" s="206"/>
      <c r="C252" s="207"/>
      <c r="D252" s="196" t="s">
        <v>169</v>
      </c>
      <c r="E252" s="208" t="s">
        <v>19</v>
      </c>
      <c r="F252" s="209" t="s">
        <v>2313</v>
      </c>
      <c r="G252" s="207"/>
      <c r="H252" s="210">
        <v>8.6579999999999995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2" customFormat="1" x14ac:dyDescent="0.3">
      <c r="B253" s="206"/>
      <c r="C253" s="207"/>
      <c r="D253" s="196" t="s">
        <v>169</v>
      </c>
      <c r="E253" s="208" t="s">
        <v>19</v>
      </c>
      <c r="F253" s="209" t="s">
        <v>2314</v>
      </c>
      <c r="G253" s="207"/>
      <c r="H253" s="210">
        <v>6.5270000000000001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2" customFormat="1" x14ac:dyDescent="0.3">
      <c r="B254" s="206"/>
      <c r="C254" s="207"/>
      <c r="D254" s="196" t="s">
        <v>169</v>
      </c>
      <c r="E254" s="208" t="s">
        <v>19</v>
      </c>
      <c r="F254" s="209" t="s">
        <v>2315</v>
      </c>
      <c r="G254" s="207"/>
      <c r="H254" s="210">
        <v>12.861000000000001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2" customFormat="1" x14ac:dyDescent="0.3">
      <c r="B255" s="206"/>
      <c r="C255" s="207"/>
      <c r="D255" s="196" t="s">
        <v>169</v>
      </c>
      <c r="E255" s="208" t="s">
        <v>19</v>
      </c>
      <c r="F255" s="209" t="s">
        <v>2316</v>
      </c>
      <c r="G255" s="207"/>
      <c r="H255" s="210">
        <v>15.116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65" s="12" customFormat="1" x14ac:dyDescent="0.3">
      <c r="B256" s="206"/>
      <c r="C256" s="207"/>
      <c r="D256" s="196" t="s">
        <v>169</v>
      </c>
      <c r="E256" s="208" t="s">
        <v>19</v>
      </c>
      <c r="F256" s="209" t="s">
        <v>2317</v>
      </c>
      <c r="G256" s="207"/>
      <c r="H256" s="210">
        <v>10.712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x14ac:dyDescent="0.3">
      <c r="B257" s="206"/>
      <c r="C257" s="207"/>
      <c r="D257" s="196" t="s">
        <v>169</v>
      </c>
      <c r="E257" s="208" t="s">
        <v>19</v>
      </c>
      <c r="F257" s="209" t="s">
        <v>2318</v>
      </c>
      <c r="G257" s="207"/>
      <c r="H257" s="210">
        <v>19.68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184.91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22.5" customHeight="1" x14ac:dyDescent="0.3">
      <c r="B259" s="35"/>
      <c r="C259" s="182" t="s">
        <v>497</v>
      </c>
      <c r="D259" s="182" t="s">
        <v>162</v>
      </c>
      <c r="E259" s="183" t="s">
        <v>490</v>
      </c>
      <c r="F259" s="184" t="s">
        <v>491</v>
      </c>
      <c r="G259" s="185" t="s">
        <v>248</v>
      </c>
      <c r="H259" s="186">
        <v>184.91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2319</v>
      </c>
    </row>
    <row r="260" spans="2:65" s="1" customFormat="1" ht="22.5" customHeight="1" x14ac:dyDescent="0.3">
      <c r="B260" s="35"/>
      <c r="C260" s="182" t="s">
        <v>501</v>
      </c>
      <c r="D260" s="182" t="s">
        <v>162</v>
      </c>
      <c r="E260" s="183" t="s">
        <v>498</v>
      </c>
      <c r="F260" s="184" t="s">
        <v>499</v>
      </c>
      <c r="G260" s="185" t="s">
        <v>212</v>
      </c>
      <c r="H260" s="186">
        <v>61.807000000000002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2320</v>
      </c>
    </row>
    <row r="261" spans="2:65" s="11" customFormat="1" x14ac:dyDescent="0.3">
      <c r="B261" s="194"/>
      <c r="C261" s="195"/>
      <c r="D261" s="196" t="s">
        <v>169</v>
      </c>
      <c r="E261" s="197" t="s">
        <v>19</v>
      </c>
      <c r="F261" s="198" t="s">
        <v>2285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x14ac:dyDescent="0.3">
      <c r="B262" s="206"/>
      <c r="C262" s="207"/>
      <c r="D262" s="196" t="s">
        <v>169</v>
      </c>
      <c r="E262" s="208" t="s">
        <v>19</v>
      </c>
      <c r="F262" s="209" t="s">
        <v>2286</v>
      </c>
      <c r="G262" s="207"/>
      <c r="H262" s="210">
        <v>7.34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2" customFormat="1" x14ac:dyDescent="0.3">
      <c r="B263" s="206"/>
      <c r="C263" s="207"/>
      <c r="D263" s="196" t="s">
        <v>169</v>
      </c>
      <c r="E263" s="208" t="s">
        <v>19</v>
      </c>
      <c r="F263" s="209" t="s">
        <v>2287</v>
      </c>
      <c r="G263" s="207"/>
      <c r="H263" s="210">
        <v>1.48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2" customFormat="1" x14ac:dyDescent="0.3">
      <c r="B264" s="206"/>
      <c r="C264" s="207"/>
      <c r="D264" s="196" t="s">
        <v>169</v>
      </c>
      <c r="E264" s="208" t="s">
        <v>19</v>
      </c>
      <c r="F264" s="209" t="s">
        <v>2288</v>
      </c>
      <c r="G264" s="207"/>
      <c r="H264" s="210">
        <v>8.2639999999999993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2" customFormat="1" x14ac:dyDescent="0.3">
      <c r="B265" s="206"/>
      <c r="C265" s="207"/>
      <c r="D265" s="196" t="s">
        <v>169</v>
      </c>
      <c r="E265" s="208" t="s">
        <v>19</v>
      </c>
      <c r="F265" s="209" t="s">
        <v>2289</v>
      </c>
      <c r="G265" s="207"/>
      <c r="H265" s="210">
        <v>5.4290000000000003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2" customFormat="1" x14ac:dyDescent="0.3">
      <c r="B266" s="206"/>
      <c r="C266" s="207"/>
      <c r="D266" s="196" t="s">
        <v>169</v>
      </c>
      <c r="E266" s="208" t="s">
        <v>19</v>
      </c>
      <c r="F266" s="209" t="s">
        <v>2290</v>
      </c>
      <c r="G266" s="207"/>
      <c r="H266" s="210">
        <v>5.8250000000000002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65" s="12" customFormat="1" x14ac:dyDescent="0.3">
      <c r="B267" s="206"/>
      <c r="C267" s="207"/>
      <c r="D267" s="196" t="s">
        <v>169</v>
      </c>
      <c r="E267" s="208" t="s">
        <v>19</v>
      </c>
      <c r="F267" s="209" t="s">
        <v>2291</v>
      </c>
      <c r="G267" s="207"/>
      <c r="H267" s="210">
        <v>4.9989999999999997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65" s="12" customFormat="1" x14ac:dyDescent="0.3">
      <c r="B268" s="206"/>
      <c r="C268" s="207"/>
      <c r="D268" s="196" t="s">
        <v>169</v>
      </c>
      <c r="E268" s="208" t="s">
        <v>19</v>
      </c>
      <c r="F268" s="209" t="s">
        <v>2292</v>
      </c>
      <c r="G268" s="207"/>
      <c r="H268" s="210">
        <v>4.0179999999999998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2293</v>
      </c>
      <c r="G269" s="207"/>
      <c r="H269" s="210">
        <v>2.3719999999999999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2294</v>
      </c>
      <c r="G270" s="207"/>
      <c r="H270" s="210">
        <v>4.8159999999999998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x14ac:dyDescent="0.3">
      <c r="B271" s="206"/>
      <c r="C271" s="207"/>
      <c r="D271" s="196" t="s">
        <v>169</v>
      </c>
      <c r="E271" s="208" t="s">
        <v>19</v>
      </c>
      <c r="F271" s="209" t="s">
        <v>2295</v>
      </c>
      <c r="G271" s="207"/>
      <c r="H271" s="210">
        <v>3.4630000000000001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2" customFormat="1" x14ac:dyDescent="0.3">
      <c r="B272" s="206"/>
      <c r="C272" s="207"/>
      <c r="D272" s="196" t="s">
        <v>169</v>
      </c>
      <c r="E272" s="208" t="s">
        <v>19</v>
      </c>
      <c r="F272" s="209" t="s">
        <v>2296</v>
      </c>
      <c r="G272" s="207"/>
      <c r="H272" s="210">
        <v>2.6110000000000002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2" customFormat="1" x14ac:dyDescent="0.3">
      <c r="B273" s="206"/>
      <c r="C273" s="207"/>
      <c r="D273" s="196" t="s">
        <v>169</v>
      </c>
      <c r="E273" s="208" t="s">
        <v>19</v>
      </c>
      <c r="F273" s="209" t="s">
        <v>2297</v>
      </c>
      <c r="G273" s="207"/>
      <c r="H273" s="210">
        <v>5.1440000000000001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65" s="12" customFormat="1" x14ac:dyDescent="0.3">
      <c r="B274" s="206"/>
      <c r="C274" s="207"/>
      <c r="D274" s="196" t="s">
        <v>169</v>
      </c>
      <c r="E274" s="208" t="s">
        <v>19</v>
      </c>
      <c r="F274" s="209" t="s">
        <v>2298</v>
      </c>
      <c r="G274" s="207"/>
      <c r="H274" s="210">
        <v>6.0460000000000003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3" customFormat="1" x14ac:dyDescent="0.3">
      <c r="B275" s="217"/>
      <c r="C275" s="218"/>
      <c r="D275" s="219" t="s">
        <v>169</v>
      </c>
      <c r="E275" s="220" t="s">
        <v>19</v>
      </c>
      <c r="F275" s="221" t="s">
        <v>182</v>
      </c>
      <c r="G275" s="218"/>
      <c r="H275" s="222">
        <v>61.807000000000002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169</v>
      </c>
      <c r="AU275" s="228" t="s">
        <v>81</v>
      </c>
      <c r="AV275" s="13" t="s">
        <v>167</v>
      </c>
      <c r="AW275" s="13" t="s">
        <v>35</v>
      </c>
      <c r="AX275" s="13" t="s">
        <v>78</v>
      </c>
      <c r="AY275" s="228" t="s">
        <v>160</v>
      </c>
    </row>
    <row r="276" spans="2:65" s="1" customFormat="1" ht="22.5" customHeight="1" x14ac:dyDescent="0.3">
      <c r="B276" s="35"/>
      <c r="C276" s="182" t="s">
        <v>505</v>
      </c>
      <c r="D276" s="182" t="s">
        <v>162</v>
      </c>
      <c r="E276" s="183" t="s">
        <v>506</v>
      </c>
      <c r="F276" s="184" t="s">
        <v>507</v>
      </c>
      <c r="G276" s="185" t="s">
        <v>212</v>
      </c>
      <c r="H276" s="186">
        <v>1669.309</v>
      </c>
      <c r="I276" s="187"/>
      <c r="J276" s="188">
        <f>ROUND(I276*H276,2)</f>
        <v>0</v>
      </c>
      <c r="K276" s="184" t="s">
        <v>166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167</v>
      </c>
      <c r="AT276" s="18" t="s">
        <v>162</v>
      </c>
      <c r="AU276" s="18" t="s">
        <v>81</v>
      </c>
      <c r="AY276" s="18" t="s">
        <v>160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167</v>
      </c>
      <c r="BM276" s="18" t="s">
        <v>2321</v>
      </c>
    </row>
    <row r="277" spans="2:65" s="12" customFormat="1" x14ac:dyDescent="0.3">
      <c r="B277" s="206"/>
      <c r="C277" s="207"/>
      <c r="D277" s="196" t="s">
        <v>169</v>
      </c>
      <c r="E277" s="208" t="s">
        <v>19</v>
      </c>
      <c r="F277" s="209" t="s">
        <v>2322</v>
      </c>
      <c r="G277" s="207"/>
      <c r="H277" s="210">
        <v>1669.309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3" customFormat="1" x14ac:dyDescent="0.3">
      <c r="B278" s="217"/>
      <c r="C278" s="218"/>
      <c r="D278" s="219" t="s">
        <v>169</v>
      </c>
      <c r="E278" s="220" t="s">
        <v>19</v>
      </c>
      <c r="F278" s="221" t="s">
        <v>182</v>
      </c>
      <c r="G278" s="218"/>
      <c r="H278" s="222">
        <v>1669.309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169</v>
      </c>
      <c r="AU278" s="228" t="s">
        <v>81</v>
      </c>
      <c r="AV278" s="13" t="s">
        <v>167</v>
      </c>
      <c r="AW278" s="13" t="s">
        <v>35</v>
      </c>
      <c r="AX278" s="13" t="s">
        <v>78</v>
      </c>
      <c r="AY278" s="228" t="s">
        <v>160</v>
      </c>
    </row>
    <row r="279" spans="2:65" s="1" customFormat="1" ht="31.5" customHeight="1" x14ac:dyDescent="0.3">
      <c r="B279" s="35"/>
      <c r="C279" s="182" t="s">
        <v>510</v>
      </c>
      <c r="D279" s="182" t="s">
        <v>162</v>
      </c>
      <c r="E279" s="183" t="s">
        <v>511</v>
      </c>
      <c r="F279" s="184" t="s">
        <v>512</v>
      </c>
      <c r="G279" s="185" t="s">
        <v>212</v>
      </c>
      <c r="H279" s="186">
        <v>16693.09</v>
      </c>
      <c r="I279" s="187"/>
      <c r="J279" s="188">
        <f>ROUND(I279*H279,2)</f>
        <v>0</v>
      </c>
      <c r="K279" s="184" t="s">
        <v>166</v>
      </c>
      <c r="L279" s="55"/>
      <c r="M279" s="189" t="s">
        <v>19</v>
      </c>
      <c r="N279" s="190" t="s">
        <v>42</v>
      </c>
      <c r="O279" s="3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18" t="s">
        <v>167</v>
      </c>
      <c r="AT279" s="18" t="s">
        <v>162</v>
      </c>
      <c r="AU279" s="18" t="s">
        <v>81</v>
      </c>
      <c r="AY279" s="18" t="s">
        <v>160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78</v>
      </c>
      <c r="BK279" s="193">
        <f>ROUND(I279*H279,2)</f>
        <v>0</v>
      </c>
      <c r="BL279" s="18" t="s">
        <v>167</v>
      </c>
      <c r="BM279" s="18" t="s">
        <v>2323</v>
      </c>
    </row>
    <row r="280" spans="2:65" s="12" customFormat="1" x14ac:dyDescent="0.3">
      <c r="B280" s="206"/>
      <c r="C280" s="207"/>
      <c r="D280" s="196" t="s">
        <v>169</v>
      </c>
      <c r="E280" s="208" t="s">
        <v>19</v>
      </c>
      <c r="F280" s="209" t="s">
        <v>2324</v>
      </c>
      <c r="G280" s="207"/>
      <c r="H280" s="210">
        <v>16693.09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65" s="13" customFormat="1" x14ac:dyDescent="0.3">
      <c r="B281" s="217"/>
      <c r="C281" s="218"/>
      <c r="D281" s="219" t="s">
        <v>169</v>
      </c>
      <c r="E281" s="220" t="s">
        <v>19</v>
      </c>
      <c r="F281" s="221" t="s">
        <v>182</v>
      </c>
      <c r="G281" s="218"/>
      <c r="H281" s="222">
        <v>16693.09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169</v>
      </c>
      <c r="AU281" s="228" t="s">
        <v>81</v>
      </c>
      <c r="AV281" s="13" t="s">
        <v>167</v>
      </c>
      <c r="AW281" s="13" t="s">
        <v>35</v>
      </c>
      <c r="AX281" s="13" t="s">
        <v>78</v>
      </c>
      <c r="AY281" s="228" t="s">
        <v>160</v>
      </c>
    </row>
    <row r="282" spans="2:65" s="1" customFormat="1" ht="22.5" customHeight="1" x14ac:dyDescent="0.3">
      <c r="B282" s="35"/>
      <c r="C282" s="182" t="s">
        <v>515</v>
      </c>
      <c r="D282" s="182" t="s">
        <v>162</v>
      </c>
      <c r="E282" s="183" t="s">
        <v>516</v>
      </c>
      <c r="F282" s="184" t="s">
        <v>517</v>
      </c>
      <c r="G282" s="185" t="s">
        <v>212</v>
      </c>
      <c r="H282" s="186">
        <v>3</v>
      </c>
      <c r="I282" s="187"/>
      <c r="J282" s="188">
        <f>ROUND(I282*H282,2)</f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167</v>
      </c>
      <c r="BM282" s="18" t="s">
        <v>2325</v>
      </c>
    </row>
    <row r="283" spans="2:65" s="12" customFormat="1" x14ac:dyDescent="0.3">
      <c r="B283" s="206"/>
      <c r="C283" s="207"/>
      <c r="D283" s="196" t="s">
        <v>169</v>
      </c>
      <c r="E283" s="208" t="s">
        <v>19</v>
      </c>
      <c r="F283" s="209" t="s">
        <v>1821</v>
      </c>
      <c r="G283" s="207"/>
      <c r="H283" s="210">
        <v>3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65" s="13" customFormat="1" x14ac:dyDescent="0.3">
      <c r="B284" s="217"/>
      <c r="C284" s="218"/>
      <c r="D284" s="219" t="s">
        <v>169</v>
      </c>
      <c r="E284" s="220" t="s">
        <v>19</v>
      </c>
      <c r="F284" s="221" t="s">
        <v>182</v>
      </c>
      <c r="G284" s="218"/>
      <c r="H284" s="222">
        <v>3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169</v>
      </c>
      <c r="AU284" s="228" t="s">
        <v>81</v>
      </c>
      <c r="AV284" s="13" t="s">
        <v>167</v>
      </c>
      <c r="AW284" s="13" t="s">
        <v>35</v>
      </c>
      <c r="AX284" s="13" t="s">
        <v>78</v>
      </c>
      <c r="AY284" s="228" t="s">
        <v>160</v>
      </c>
    </row>
    <row r="285" spans="2:65" s="1" customFormat="1" ht="31.5" customHeight="1" x14ac:dyDescent="0.3">
      <c r="B285" s="35"/>
      <c r="C285" s="182" t="s">
        <v>520</v>
      </c>
      <c r="D285" s="182" t="s">
        <v>162</v>
      </c>
      <c r="E285" s="183" t="s">
        <v>521</v>
      </c>
      <c r="F285" s="184" t="s">
        <v>522</v>
      </c>
      <c r="G285" s="185" t="s">
        <v>212</v>
      </c>
      <c r="H285" s="186">
        <v>30</v>
      </c>
      <c r="I285" s="187"/>
      <c r="J285" s="188">
        <f>ROUND(I285*H285,2)</f>
        <v>0</v>
      </c>
      <c r="K285" s="184" t="s">
        <v>166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167</v>
      </c>
      <c r="AT285" s="18" t="s">
        <v>162</v>
      </c>
      <c r="AU285" s="18" t="s">
        <v>81</v>
      </c>
      <c r="AY285" s="18" t="s">
        <v>160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167</v>
      </c>
      <c r="BM285" s="18" t="s">
        <v>2326</v>
      </c>
    </row>
    <row r="286" spans="2:65" s="12" customFormat="1" x14ac:dyDescent="0.3">
      <c r="B286" s="206"/>
      <c r="C286" s="207"/>
      <c r="D286" s="196" t="s">
        <v>169</v>
      </c>
      <c r="E286" s="208" t="s">
        <v>19</v>
      </c>
      <c r="F286" s="209" t="s">
        <v>1823</v>
      </c>
      <c r="G286" s="207"/>
      <c r="H286" s="210">
        <v>30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3" customFormat="1" x14ac:dyDescent="0.3">
      <c r="B287" s="217"/>
      <c r="C287" s="218"/>
      <c r="D287" s="219" t="s">
        <v>169</v>
      </c>
      <c r="E287" s="220" t="s">
        <v>19</v>
      </c>
      <c r="F287" s="221" t="s">
        <v>182</v>
      </c>
      <c r="G287" s="218"/>
      <c r="H287" s="222">
        <v>30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169</v>
      </c>
      <c r="AU287" s="228" t="s">
        <v>81</v>
      </c>
      <c r="AV287" s="13" t="s">
        <v>167</v>
      </c>
      <c r="AW287" s="13" t="s">
        <v>35</v>
      </c>
      <c r="AX287" s="13" t="s">
        <v>78</v>
      </c>
      <c r="AY287" s="228" t="s">
        <v>160</v>
      </c>
    </row>
    <row r="288" spans="2:65" s="1" customFormat="1" ht="22.5" customHeight="1" x14ac:dyDescent="0.3">
      <c r="B288" s="35"/>
      <c r="C288" s="182" t="s">
        <v>525</v>
      </c>
      <c r="D288" s="182" t="s">
        <v>162</v>
      </c>
      <c r="E288" s="183" t="s">
        <v>526</v>
      </c>
      <c r="F288" s="184" t="s">
        <v>527</v>
      </c>
      <c r="G288" s="185" t="s">
        <v>248</v>
      </c>
      <c r="H288" s="186">
        <v>164.52</v>
      </c>
      <c r="I288" s="187"/>
      <c r="J288" s="188">
        <f>ROUND(I288*H288,2)</f>
        <v>0</v>
      </c>
      <c r="K288" s="184" t="s">
        <v>166</v>
      </c>
      <c r="L288" s="55"/>
      <c r="M288" s="189" t="s">
        <v>19</v>
      </c>
      <c r="N288" s="190" t="s">
        <v>42</v>
      </c>
      <c r="O288" s="3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AR288" s="18" t="s">
        <v>167</v>
      </c>
      <c r="AT288" s="18" t="s">
        <v>162</v>
      </c>
      <c r="AU288" s="18" t="s">
        <v>81</v>
      </c>
      <c r="AY288" s="18" t="s">
        <v>160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167</v>
      </c>
      <c r="BM288" s="18" t="s">
        <v>2327</v>
      </c>
    </row>
    <row r="289" spans="2:65" s="11" customFormat="1" x14ac:dyDescent="0.3">
      <c r="B289" s="194"/>
      <c r="C289" s="195"/>
      <c r="D289" s="196" t="s">
        <v>169</v>
      </c>
      <c r="E289" s="197" t="s">
        <v>19</v>
      </c>
      <c r="F289" s="198" t="s">
        <v>2328</v>
      </c>
      <c r="G289" s="195"/>
      <c r="H289" s="199" t="s">
        <v>19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169</v>
      </c>
      <c r="AU289" s="205" t="s">
        <v>81</v>
      </c>
      <c r="AV289" s="11" t="s">
        <v>78</v>
      </c>
      <c r="AW289" s="11" t="s">
        <v>35</v>
      </c>
      <c r="AX289" s="11" t="s">
        <v>71</v>
      </c>
      <c r="AY289" s="205" t="s">
        <v>160</v>
      </c>
    </row>
    <row r="290" spans="2:65" s="12" customFormat="1" ht="27" x14ac:dyDescent="0.3">
      <c r="B290" s="206"/>
      <c r="C290" s="207"/>
      <c r="D290" s="196" t="s">
        <v>169</v>
      </c>
      <c r="E290" s="208" t="s">
        <v>19</v>
      </c>
      <c r="F290" s="209" t="s">
        <v>2329</v>
      </c>
      <c r="G290" s="207"/>
      <c r="H290" s="210">
        <v>76.06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2330</v>
      </c>
      <c r="G291" s="207"/>
      <c r="H291" s="210">
        <v>88.46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164.52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182" t="s">
        <v>531</v>
      </c>
      <c r="D293" s="182" t="s">
        <v>162</v>
      </c>
      <c r="E293" s="183" t="s">
        <v>532</v>
      </c>
      <c r="F293" s="184" t="s">
        <v>533</v>
      </c>
      <c r="G293" s="185" t="s">
        <v>265</v>
      </c>
      <c r="H293" s="186">
        <v>3010.1559999999999</v>
      </c>
      <c r="I293" s="187"/>
      <c r="J293" s="188">
        <f>ROUND(I293*H293,2)</f>
        <v>0</v>
      </c>
      <c r="K293" s="184" t="s">
        <v>166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167</v>
      </c>
      <c r="AT293" s="18" t="s">
        <v>162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2331</v>
      </c>
    </row>
    <row r="294" spans="2:65" s="12" customFormat="1" x14ac:dyDescent="0.3">
      <c r="B294" s="206"/>
      <c r="C294" s="207"/>
      <c r="D294" s="196" t="s">
        <v>169</v>
      </c>
      <c r="E294" s="208" t="s">
        <v>19</v>
      </c>
      <c r="F294" s="209" t="s">
        <v>2332</v>
      </c>
      <c r="G294" s="207"/>
      <c r="H294" s="210">
        <v>3004.7559999999999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2" customFormat="1" x14ac:dyDescent="0.3">
      <c r="B295" s="206"/>
      <c r="C295" s="207"/>
      <c r="D295" s="196" t="s">
        <v>169</v>
      </c>
      <c r="E295" s="208" t="s">
        <v>19</v>
      </c>
      <c r="F295" s="209" t="s">
        <v>1828</v>
      </c>
      <c r="G295" s="207"/>
      <c r="H295" s="210">
        <v>5.4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65" s="13" customFormat="1" x14ac:dyDescent="0.3">
      <c r="B296" s="217"/>
      <c r="C296" s="218"/>
      <c r="D296" s="219" t="s">
        <v>169</v>
      </c>
      <c r="E296" s="220" t="s">
        <v>19</v>
      </c>
      <c r="F296" s="221" t="s">
        <v>182</v>
      </c>
      <c r="G296" s="218"/>
      <c r="H296" s="222">
        <v>3010.1559999999999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169</v>
      </c>
      <c r="AU296" s="228" t="s">
        <v>81</v>
      </c>
      <c r="AV296" s="13" t="s">
        <v>167</v>
      </c>
      <c r="AW296" s="13" t="s">
        <v>35</v>
      </c>
      <c r="AX296" s="13" t="s">
        <v>78</v>
      </c>
      <c r="AY296" s="228" t="s">
        <v>160</v>
      </c>
    </row>
    <row r="297" spans="2:65" s="1" customFormat="1" ht="22.5" customHeight="1" x14ac:dyDescent="0.3">
      <c r="B297" s="35"/>
      <c r="C297" s="182" t="s">
        <v>537</v>
      </c>
      <c r="D297" s="182" t="s">
        <v>162</v>
      </c>
      <c r="E297" s="183" t="s">
        <v>538</v>
      </c>
      <c r="F297" s="184" t="s">
        <v>539</v>
      </c>
      <c r="G297" s="185" t="s">
        <v>212</v>
      </c>
      <c r="H297" s="186">
        <v>39.362000000000002</v>
      </c>
      <c r="I297" s="187"/>
      <c r="J297" s="188">
        <f>ROUND(I297*H297,2)</f>
        <v>0</v>
      </c>
      <c r="K297" s="184" t="s">
        <v>166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167</v>
      </c>
      <c r="AT297" s="18" t="s">
        <v>162</v>
      </c>
      <c r="AU297" s="18" t="s">
        <v>81</v>
      </c>
      <c r="AY297" s="18" t="s">
        <v>160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167</v>
      </c>
      <c r="BM297" s="18" t="s">
        <v>2333</v>
      </c>
    </row>
    <row r="298" spans="2:65" s="11" customFormat="1" x14ac:dyDescent="0.3">
      <c r="B298" s="194"/>
      <c r="C298" s="195"/>
      <c r="D298" s="196" t="s">
        <v>169</v>
      </c>
      <c r="E298" s="197" t="s">
        <v>19</v>
      </c>
      <c r="F298" s="198" t="s">
        <v>2285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169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160</v>
      </c>
    </row>
    <row r="299" spans="2:65" s="12" customFormat="1" x14ac:dyDescent="0.3">
      <c r="B299" s="206"/>
      <c r="C299" s="207"/>
      <c r="D299" s="196" t="s">
        <v>169</v>
      </c>
      <c r="E299" s="208" t="s">
        <v>19</v>
      </c>
      <c r="F299" s="209" t="s">
        <v>2334</v>
      </c>
      <c r="G299" s="207"/>
      <c r="H299" s="210">
        <v>61.807000000000002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x14ac:dyDescent="0.3">
      <c r="B300" s="206"/>
      <c r="C300" s="207"/>
      <c r="D300" s="196" t="s">
        <v>169</v>
      </c>
      <c r="E300" s="208" t="s">
        <v>19</v>
      </c>
      <c r="F300" s="209" t="s">
        <v>2335</v>
      </c>
      <c r="G300" s="207"/>
      <c r="H300" s="210">
        <v>-4.2290000000000001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2336</v>
      </c>
      <c r="G301" s="207"/>
      <c r="H301" s="210">
        <v>-16.911000000000001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x14ac:dyDescent="0.3">
      <c r="B302" s="206"/>
      <c r="C302" s="207"/>
      <c r="D302" s="196" t="s">
        <v>169</v>
      </c>
      <c r="E302" s="208" t="s">
        <v>19</v>
      </c>
      <c r="F302" s="209" t="s">
        <v>2337</v>
      </c>
      <c r="G302" s="207"/>
      <c r="H302" s="210">
        <v>-2.129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1" customFormat="1" x14ac:dyDescent="0.3">
      <c r="B303" s="194"/>
      <c r="C303" s="195"/>
      <c r="D303" s="196" t="s">
        <v>169</v>
      </c>
      <c r="E303" s="197" t="s">
        <v>19</v>
      </c>
      <c r="F303" s="198" t="s">
        <v>1188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65" s="12" customFormat="1" x14ac:dyDescent="0.3">
      <c r="B304" s="206"/>
      <c r="C304" s="207"/>
      <c r="D304" s="196" t="s">
        <v>169</v>
      </c>
      <c r="E304" s="208" t="s">
        <v>19</v>
      </c>
      <c r="F304" s="209" t="s">
        <v>546</v>
      </c>
      <c r="G304" s="207"/>
      <c r="H304" s="210">
        <v>0.82399999999999995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3" customFormat="1" x14ac:dyDescent="0.3">
      <c r="B305" s="217"/>
      <c r="C305" s="218"/>
      <c r="D305" s="219" t="s">
        <v>169</v>
      </c>
      <c r="E305" s="220" t="s">
        <v>19</v>
      </c>
      <c r="F305" s="221" t="s">
        <v>182</v>
      </c>
      <c r="G305" s="218"/>
      <c r="H305" s="222">
        <v>39.362000000000002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169</v>
      </c>
      <c r="AU305" s="228" t="s">
        <v>81</v>
      </c>
      <c r="AV305" s="13" t="s">
        <v>167</v>
      </c>
      <c r="AW305" s="13" t="s">
        <v>35</v>
      </c>
      <c r="AX305" s="13" t="s">
        <v>78</v>
      </c>
      <c r="AY305" s="228" t="s">
        <v>160</v>
      </c>
    </row>
    <row r="306" spans="2:65" s="1" customFormat="1" ht="22.5" customHeight="1" x14ac:dyDescent="0.3">
      <c r="B306" s="35"/>
      <c r="C306" s="247" t="s">
        <v>547</v>
      </c>
      <c r="D306" s="247" t="s">
        <v>548</v>
      </c>
      <c r="E306" s="248" t="s">
        <v>549</v>
      </c>
      <c r="F306" s="249" t="s">
        <v>550</v>
      </c>
      <c r="G306" s="250" t="s">
        <v>212</v>
      </c>
      <c r="H306" s="251">
        <v>39.362000000000002</v>
      </c>
      <c r="I306" s="252"/>
      <c r="J306" s="253">
        <f>ROUND(I306*H306,2)</f>
        <v>0</v>
      </c>
      <c r="K306" s="249" t="s">
        <v>19</v>
      </c>
      <c r="L306" s="254"/>
      <c r="M306" s="255" t="s">
        <v>19</v>
      </c>
      <c r="N306" s="256" t="s">
        <v>42</v>
      </c>
      <c r="O306" s="3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AR306" s="18" t="s">
        <v>235</v>
      </c>
      <c r="AT306" s="18" t="s">
        <v>548</v>
      </c>
      <c r="AU306" s="18" t="s">
        <v>81</v>
      </c>
      <c r="AY306" s="18" t="s">
        <v>160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78</v>
      </c>
      <c r="BK306" s="193">
        <f>ROUND(I306*H306,2)</f>
        <v>0</v>
      </c>
      <c r="BL306" s="18" t="s">
        <v>167</v>
      </c>
      <c r="BM306" s="18" t="s">
        <v>2338</v>
      </c>
    </row>
    <row r="307" spans="2:65" s="1" customFormat="1" ht="22.5" customHeight="1" x14ac:dyDescent="0.3">
      <c r="B307" s="35"/>
      <c r="C307" s="182" t="s">
        <v>552</v>
      </c>
      <c r="D307" s="182" t="s">
        <v>162</v>
      </c>
      <c r="E307" s="183" t="s">
        <v>553</v>
      </c>
      <c r="F307" s="184" t="s">
        <v>554</v>
      </c>
      <c r="G307" s="185" t="s">
        <v>212</v>
      </c>
      <c r="H307" s="186">
        <v>15.311</v>
      </c>
      <c r="I307" s="187"/>
      <c r="J307" s="188">
        <f>ROUND(I307*H307,2)</f>
        <v>0</v>
      </c>
      <c r="K307" s="184" t="s">
        <v>166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167</v>
      </c>
      <c r="AT307" s="18" t="s">
        <v>162</v>
      </c>
      <c r="AU307" s="18" t="s">
        <v>81</v>
      </c>
      <c r="AY307" s="18" t="s">
        <v>160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167</v>
      </c>
      <c r="BM307" s="18" t="s">
        <v>2339</v>
      </c>
    </row>
    <row r="308" spans="2:65" s="11" customFormat="1" x14ac:dyDescent="0.3">
      <c r="B308" s="194"/>
      <c r="C308" s="195"/>
      <c r="D308" s="196" t="s">
        <v>169</v>
      </c>
      <c r="E308" s="197" t="s">
        <v>19</v>
      </c>
      <c r="F308" s="198" t="s">
        <v>2285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x14ac:dyDescent="0.3">
      <c r="B309" s="206"/>
      <c r="C309" s="207"/>
      <c r="D309" s="196" t="s">
        <v>169</v>
      </c>
      <c r="E309" s="208" t="s">
        <v>19</v>
      </c>
      <c r="F309" s="209" t="s">
        <v>2340</v>
      </c>
      <c r="G309" s="207"/>
      <c r="H309" s="210">
        <v>1.8879999999999999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2341</v>
      </c>
      <c r="G310" s="207"/>
      <c r="H310" s="210">
        <v>0.4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2342</v>
      </c>
      <c r="G311" s="207"/>
      <c r="H311" s="210">
        <v>2.3359999999999999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2" customFormat="1" x14ac:dyDescent="0.3">
      <c r="B312" s="206"/>
      <c r="C312" s="207"/>
      <c r="D312" s="196" t="s">
        <v>169</v>
      </c>
      <c r="E312" s="208" t="s">
        <v>19</v>
      </c>
      <c r="F312" s="209" t="s">
        <v>2343</v>
      </c>
      <c r="G312" s="207"/>
      <c r="H312" s="210">
        <v>1.546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2" customFormat="1" x14ac:dyDescent="0.3">
      <c r="B313" s="206"/>
      <c r="C313" s="207"/>
      <c r="D313" s="196" t="s">
        <v>169</v>
      </c>
      <c r="E313" s="208" t="s">
        <v>19</v>
      </c>
      <c r="F313" s="209" t="s">
        <v>2344</v>
      </c>
      <c r="G313" s="207"/>
      <c r="H313" s="210">
        <v>1.635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2345</v>
      </c>
      <c r="G314" s="207"/>
      <c r="H314" s="210">
        <v>1.3979999999999999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2346</v>
      </c>
      <c r="G315" s="207"/>
      <c r="H315" s="210">
        <v>1.1200000000000001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x14ac:dyDescent="0.3">
      <c r="B316" s="206"/>
      <c r="C316" s="207"/>
      <c r="D316" s="196" t="s">
        <v>169</v>
      </c>
      <c r="E316" s="208" t="s">
        <v>19</v>
      </c>
      <c r="F316" s="209" t="s">
        <v>2347</v>
      </c>
      <c r="G316" s="207"/>
      <c r="H316" s="210">
        <v>0.64300000000000002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x14ac:dyDescent="0.3">
      <c r="B317" s="206"/>
      <c r="C317" s="207"/>
      <c r="D317" s="196" t="s">
        <v>169</v>
      </c>
      <c r="E317" s="208" t="s">
        <v>19</v>
      </c>
      <c r="F317" s="209" t="s">
        <v>2348</v>
      </c>
      <c r="G317" s="207"/>
      <c r="H317" s="210">
        <v>1.411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x14ac:dyDescent="0.3">
      <c r="B318" s="206"/>
      <c r="C318" s="207"/>
      <c r="D318" s="196" t="s">
        <v>169</v>
      </c>
      <c r="E318" s="208" t="s">
        <v>19</v>
      </c>
      <c r="F318" s="209" t="s">
        <v>2349</v>
      </c>
      <c r="G318" s="207"/>
      <c r="H318" s="210">
        <v>1.0109999999999999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2350</v>
      </c>
      <c r="G319" s="207"/>
      <c r="H319" s="210">
        <v>0.73299999999999998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x14ac:dyDescent="0.3">
      <c r="B320" s="206"/>
      <c r="C320" s="207"/>
      <c r="D320" s="196" t="s">
        <v>169</v>
      </c>
      <c r="E320" s="208" t="s">
        <v>19</v>
      </c>
      <c r="F320" s="209" t="s">
        <v>2351</v>
      </c>
      <c r="G320" s="207"/>
      <c r="H320" s="210">
        <v>1.4239999999999999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2352</v>
      </c>
      <c r="G321" s="207"/>
      <c r="H321" s="210">
        <v>1.3660000000000001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4" customFormat="1" x14ac:dyDescent="0.3">
      <c r="B322" s="229"/>
      <c r="C322" s="230"/>
      <c r="D322" s="196" t="s">
        <v>169</v>
      </c>
      <c r="E322" s="231" t="s">
        <v>19</v>
      </c>
      <c r="F322" s="232" t="s">
        <v>234</v>
      </c>
      <c r="G322" s="230"/>
      <c r="H322" s="233">
        <v>16.911000000000001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169</v>
      </c>
      <c r="AU322" s="239" t="s">
        <v>81</v>
      </c>
      <c r="AV322" s="14" t="s">
        <v>186</v>
      </c>
      <c r="AW322" s="14" t="s">
        <v>35</v>
      </c>
      <c r="AX322" s="14" t="s">
        <v>71</v>
      </c>
      <c r="AY322" s="239" t="s">
        <v>160</v>
      </c>
    </row>
    <row r="323" spans="2:65" s="12" customFormat="1" x14ac:dyDescent="0.3">
      <c r="B323" s="206"/>
      <c r="C323" s="207"/>
      <c r="D323" s="196" t="s">
        <v>169</v>
      </c>
      <c r="E323" s="208" t="s">
        <v>19</v>
      </c>
      <c r="F323" s="209" t="s">
        <v>2353</v>
      </c>
      <c r="G323" s="207"/>
      <c r="H323" s="210">
        <v>-1.6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4" customFormat="1" x14ac:dyDescent="0.3">
      <c r="B324" s="229"/>
      <c r="C324" s="230"/>
      <c r="D324" s="196" t="s">
        <v>169</v>
      </c>
      <c r="E324" s="231" t="s">
        <v>19</v>
      </c>
      <c r="F324" s="232" t="s">
        <v>234</v>
      </c>
      <c r="G324" s="230"/>
      <c r="H324" s="233">
        <v>-1.6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169</v>
      </c>
      <c r="AU324" s="239" t="s">
        <v>81</v>
      </c>
      <c r="AV324" s="14" t="s">
        <v>186</v>
      </c>
      <c r="AW324" s="14" t="s">
        <v>35</v>
      </c>
      <c r="AX324" s="14" t="s">
        <v>71</v>
      </c>
      <c r="AY324" s="239" t="s">
        <v>160</v>
      </c>
    </row>
    <row r="325" spans="2:65" s="13" customFormat="1" x14ac:dyDescent="0.3">
      <c r="B325" s="217"/>
      <c r="C325" s="218"/>
      <c r="D325" s="219" t="s">
        <v>169</v>
      </c>
      <c r="E325" s="220" t="s">
        <v>19</v>
      </c>
      <c r="F325" s="221" t="s">
        <v>182</v>
      </c>
      <c r="G325" s="218"/>
      <c r="H325" s="222">
        <v>15.311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169</v>
      </c>
      <c r="AU325" s="228" t="s">
        <v>81</v>
      </c>
      <c r="AV325" s="13" t="s">
        <v>167</v>
      </c>
      <c r="AW325" s="13" t="s">
        <v>35</v>
      </c>
      <c r="AX325" s="13" t="s">
        <v>78</v>
      </c>
      <c r="AY325" s="228" t="s">
        <v>160</v>
      </c>
    </row>
    <row r="326" spans="2:65" s="1" customFormat="1" ht="22.5" customHeight="1" x14ac:dyDescent="0.3">
      <c r="B326" s="35"/>
      <c r="C326" s="247" t="s">
        <v>562</v>
      </c>
      <c r="D326" s="247" t="s">
        <v>548</v>
      </c>
      <c r="E326" s="248" t="s">
        <v>563</v>
      </c>
      <c r="F326" s="249" t="s">
        <v>564</v>
      </c>
      <c r="G326" s="250" t="s">
        <v>265</v>
      </c>
      <c r="H326" s="251">
        <v>28.937999999999999</v>
      </c>
      <c r="I326" s="252"/>
      <c r="J326" s="253">
        <f>ROUND(I326*H326,2)</f>
        <v>0</v>
      </c>
      <c r="K326" s="249" t="s">
        <v>19</v>
      </c>
      <c r="L326" s="254"/>
      <c r="M326" s="255" t="s">
        <v>19</v>
      </c>
      <c r="N326" s="256" t="s">
        <v>42</v>
      </c>
      <c r="O326" s="36"/>
      <c r="P326" s="191">
        <f>O326*H326</f>
        <v>0</v>
      </c>
      <c r="Q326" s="191">
        <v>1</v>
      </c>
      <c r="R326" s="191">
        <f>Q326*H326</f>
        <v>28.937999999999999</v>
      </c>
      <c r="S326" s="191">
        <v>0</v>
      </c>
      <c r="T326" s="192">
        <f>S326*H326</f>
        <v>0</v>
      </c>
      <c r="AR326" s="18" t="s">
        <v>235</v>
      </c>
      <c r="AT326" s="18" t="s">
        <v>548</v>
      </c>
      <c r="AU326" s="18" t="s">
        <v>81</v>
      </c>
      <c r="AY326" s="18" t="s">
        <v>160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78</v>
      </c>
      <c r="BK326" s="193">
        <f>ROUND(I326*H326,2)</f>
        <v>0</v>
      </c>
      <c r="BL326" s="18" t="s">
        <v>167</v>
      </c>
      <c r="BM326" s="18" t="s">
        <v>2354</v>
      </c>
    </row>
    <row r="327" spans="2:65" s="12" customFormat="1" x14ac:dyDescent="0.3">
      <c r="B327" s="206"/>
      <c r="C327" s="207"/>
      <c r="D327" s="196" t="s">
        <v>169</v>
      </c>
      <c r="E327" s="208" t="s">
        <v>19</v>
      </c>
      <c r="F327" s="209" t="s">
        <v>2355</v>
      </c>
      <c r="G327" s="207"/>
      <c r="H327" s="210">
        <v>28.937999999999999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169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160</v>
      </c>
    </row>
    <row r="328" spans="2:65" s="13" customFormat="1" x14ac:dyDescent="0.3">
      <c r="B328" s="217"/>
      <c r="C328" s="218"/>
      <c r="D328" s="219" t="s">
        <v>169</v>
      </c>
      <c r="E328" s="220" t="s">
        <v>19</v>
      </c>
      <c r="F328" s="221" t="s">
        <v>182</v>
      </c>
      <c r="G328" s="218"/>
      <c r="H328" s="222">
        <v>28.937999999999999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169</v>
      </c>
      <c r="AU328" s="228" t="s">
        <v>81</v>
      </c>
      <c r="AV328" s="13" t="s">
        <v>167</v>
      </c>
      <c r="AW328" s="13" t="s">
        <v>35</v>
      </c>
      <c r="AX328" s="13" t="s">
        <v>78</v>
      </c>
      <c r="AY328" s="228" t="s">
        <v>160</v>
      </c>
    </row>
    <row r="329" spans="2:65" s="1" customFormat="1" ht="31.5" customHeight="1" x14ac:dyDescent="0.3">
      <c r="B329" s="35"/>
      <c r="C329" s="182" t="s">
        <v>567</v>
      </c>
      <c r="D329" s="182" t="s">
        <v>162</v>
      </c>
      <c r="E329" s="183" t="s">
        <v>568</v>
      </c>
      <c r="F329" s="184" t="s">
        <v>569</v>
      </c>
      <c r="G329" s="185" t="s">
        <v>248</v>
      </c>
      <c r="H329" s="186">
        <v>238.83</v>
      </c>
      <c r="I329" s="187"/>
      <c r="J329" s="188">
        <f>ROUND(I329*H329,2)</f>
        <v>0</v>
      </c>
      <c r="K329" s="184" t="s">
        <v>166</v>
      </c>
      <c r="L329" s="55"/>
      <c r="M329" s="189" t="s">
        <v>19</v>
      </c>
      <c r="N329" s="190" t="s">
        <v>42</v>
      </c>
      <c r="O329" s="3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18" t="s">
        <v>167</v>
      </c>
      <c r="AT329" s="18" t="s">
        <v>162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2356</v>
      </c>
    </row>
    <row r="330" spans="2:65" s="1" customFormat="1" ht="31.5" customHeight="1" x14ac:dyDescent="0.3">
      <c r="B330" s="35"/>
      <c r="C330" s="182" t="s">
        <v>571</v>
      </c>
      <c r="D330" s="182" t="s">
        <v>162</v>
      </c>
      <c r="E330" s="183" t="s">
        <v>572</v>
      </c>
      <c r="F330" s="184" t="s">
        <v>573</v>
      </c>
      <c r="G330" s="185" t="s">
        <v>248</v>
      </c>
      <c r="H330" s="186">
        <v>235.31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2357</v>
      </c>
    </row>
    <row r="331" spans="2:65" s="1" customFormat="1" ht="31.5" customHeight="1" x14ac:dyDescent="0.3">
      <c r="B331" s="35"/>
      <c r="C331" s="182" t="s">
        <v>575</v>
      </c>
      <c r="D331" s="182" t="s">
        <v>162</v>
      </c>
      <c r="E331" s="183" t="s">
        <v>576</v>
      </c>
      <c r="F331" s="184" t="s">
        <v>577</v>
      </c>
      <c r="G331" s="185" t="s">
        <v>212</v>
      </c>
      <c r="H331" s="186">
        <v>3</v>
      </c>
      <c r="I331" s="187"/>
      <c r="J331" s="188">
        <f>ROUND(I331*H331,2)</f>
        <v>0</v>
      </c>
      <c r="K331" s="184" t="s">
        <v>166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AR331" s="18" t="s">
        <v>167</v>
      </c>
      <c r="AT331" s="18" t="s">
        <v>162</v>
      </c>
      <c r="AU331" s="18" t="s">
        <v>81</v>
      </c>
      <c r="AY331" s="18" t="s">
        <v>160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167</v>
      </c>
      <c r="BM331" s="18" t="s">
        <v>2358</v>
      </c>
    </row>
    <row r="332" spans="2:65" s="11" customFormat="1" x14ac:dyDescent="0.3">
      <c r="B332" s="194"/>
      <c r="C332" s="195"/>
      <c r="D332" s="196" t="s">
        <v>169</v>
      </c>
      <c r="E332" s="197" t="s">
        <v>19</v>
      </c>
      <c r="F332" s="198" t="s">
        <v>2359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2" customFormat="1" x14ac:dyDescent="0.3">
      <c r="B333" s="206"/>
      <c r="C333" s="207"/>
      <c r="D333" s="196" t="s">
        <v>169</v>
      </c>
      <c r="E333" s="208" t="s">
        <v>19</v>
      </c>
      <c r="F333" s="209" t="s">
        <v>1821</v>
      </c>
      <c r="G333" s="207"/>
      <c r="H333" s="210">
        <v>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3" customFormat="1" x14ac:dyDescent="0.3">
      <c r="B334" s="217"/>
      <c r="C334" s="218"/>
      <c r="D334" s="219" t="s">
        <v>169</v>
      </c>
      <c r="E334" s="220" t="s">
        <v>19</v>
      </c>
      <c r="F334" s="221" t="s">
        <v>182</v>
      </c>
      <c r="G334" s="218"/>
      <c r="H334" s="222">
        <v>3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169</v>
      </c>
      <c r="AU334" s="228" t="s">
        <v>81</v>
      </c>
      <c r="AV334" s="13" t="s">
        <v>167</v>
      </c>
      <c r="AW334" s="13" t="s">
        <v>35</v>
      </c>
      <c r="AX334" s="13" t="s">
        <v>78</v>
      </c>
      <c r="AY334" s="228" t="s">
        <v>160</v>
      </c>
    </row>
    <row r="335" spans="2:65" s="1" customFormat="1" ht="22.5" customHeight="1" x14ac:dyDescent="0.3">
      <c r="B335" s="35"/>
      <c r="C335" s="182" t="s">
        <v>580</v>
      </c>
      <c r="D335" s="182" t="s">
        <v>162</v>
      </c>
      <c r="E335" s="183" t="s">
        <v>581</v>
      </c>
      <c r="F335" s="184" t="s">
        <v>582</v>
      </c>
      <c r="G335" s="185" t="s">
        <v>248</v>
      </c>
      <c r="H335" s="186">
        <v>238.83</v>
      </c>
      <c r="I335" s="187"/>
      <c r="J335" s="188">
        <f>ROUND(I335*H335,2)</f>
        <v>0</v>
      </c>
      <c r="K335" s="184" t="s">
        <v>166</v>
      </c>
      <c r="L335" s="55"/>
      <c r="M335" s="189" t="s">
        <v>19</v>
      </c>
      <c r="N335" s="190" t="s">
        <v>42</v>
      </c>
      <c r="O335" s="3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8" t="s">
        <v>167</v>
      </c>
      <c r="AT335" s="18" t="s">
        <v>162</v>
      </c>
      <c r="AU335" s="18" t="s">
        <v>81</v>
      </c>
      <c r="AY335" s="18" t="s">
        <v>160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78</v>
      </c>
      <c r="BK335" s="193">
        <f>ROUND(I335*H335,2)</f>
        <v>0</v>
      </c>
      <c r="BL335" s="18" t="s">
        <v>167</v>
      </c>
      <c r="BM335" s="18" t="s">
        <v>2360</v>
      </c>
    </row>
    <row r="336" spans="2:65" s="12" customFormat="1" ht="27" x14ac:dyDescent="0.3">
      <c r="B336" s="206"/>
      <c r="C336" s="207"/>
      <c r="D336" s="196" t="s">
        <v>169</v>
      </c>
      <c r="E336" s="208" t="s">
        <v>19</v>
      </c>
      <c r="F336" s="209" t="s">
        <v>2361</v>
      </c>
      <c r="G336" s="207"/>
      <c r="H336" s="210">
        <v>151.55000000000001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x14ac:dyDescent="0.3">
      <c r="B337" s="206"/>
      <c r="C337" s="207"/>
      <c r="D337" s="196" t="s">
        <v>169</v>
      </c>
      <c r="E337" s="208" t="s">
        <v>19</v>
      </c>
      <c r="F337" s="209" t="s">
        <v>2362</v>
      </c>
      <c r="G337" s="207"/>
      <c r="H337" s="210">
        <v>87.28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3" customFormat="1" x14ac:dyDescent="0.3">
      <c r="B338" s="217"/>
      <c r="C338" s="218"/>
      <c r="D338" s="219" t="s">
        <v>169</v>
      </c>
      <c r="E338" s="220" t="s">
        <v>19</v>
      </c>
      <c r="F338" s="221" t="s">
        <v>182</v>
      </c>
      <c r="G338" s="218"/>
      <c r="H338" s="222">
        <v>238.83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169</v>
      </c>
      <c r="AU338" s="228" t="s">
        <v>81</v>
      </c>
      <c r="AV338" s="13" t="s">
        <v>167</v>
      </c>
      <c r="AW338" s="13" t="s">
        <v>35</v>
      </c>
      <c r="AX338" s="13" t="s">
        <v>78</v>
      </c>
      <c r="AY338" s="228" t="s">
        <v>160</v>
      </c>
    </row>
    <row r="339" spans="2:65" s="1" customFormat="1" ht="22.5" customHeight="1" x14ac:dyDescent="0.3">
      <c r="B339" s="35"/>
      <c r="C339" s="247" t="s">
        <v>585</v>
      </c>
      <c r="D339" s="247" t="s">
        <v>548</v>
      </c>
      <c r="E339" s="248" t="s">
        <v>586</v>
      </c>
      <c r="F339" s="249" t="s">
        <v>587</v>
      </c>
      <c r="G339" s="250" t="s">
        <v>212</v>
      </c>
      <c r="H339" s="251">
        <v>24.599</v>
      </c>
      <c r="I339" s="252"/>
      <c r="J339" s="253">
        <f>ROUND(I339*H339,2)</f>
        <v>0</v>
      </c>
      <c r="K339" s="249" t="s">
        <v>19</v>
      </c>
      <c r="L339" s="254"/>
      <c r="M339" s="255" t="s">
        <v>19</v>
      </c>
      <c r="N339" s="256" t="s">
        <v>42</v>
      </c>
      <c r="O339" s="3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18" t="s">
        <v>235</v>
      </c>
      <c r="AT339" s="18" t="s">
        <v>548</v>
      </c>
      <c r="AU339" s="18" t="s">
        <v>81</v>
      </c>
      <c r="AY339" s="18" t="s">
        <v>160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78</v>
      </c>
      <c r="BK339" s="193">
        <f>ROUND(I339*H339,2)</f>
        <v>0</v>
      </c>
      <c r="BL339" s="18" t="s">
        <v>167</v>
      </c>
      <c r="BM339" s="18" t="s">
        <v>2363</v>
      </c>
    </row>
    <row r="340" spans="2:65" s="12" customFormat="1" x14ac:dyDescent="0.3">
      <c r="B340" s="206"/>
      <c r="C340" s="207"/>
      <c r="D340" s="196" t="s">
        <v>169</v>
      </c>
      <c r="E340" s="208" t="s">
        <v>19</v>
      </c>
      <c r="F340" s="209" t="s">
        <v>2364</v>
      </c>
      <c r="G340" s="207"/>
      <c r="H340" s="210">
        <v>24.599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3" customFormat="1" x14ac:dyDescent="0.3">
      <c r="B341" s="217"/>
      <c r="C341" s="218"/>
      <c r="D341" s="219" t="s">
        <v>169</v>
      </c>
      <c r="E341" s="220" t="s">
        <v>19</v>
      </c>
      <c r="F341" s="221" t="s">
        <v>182</v>
      </c>
      <c r="G341" s="218"/>
      <c r="H341" s="222">
        <v>24.599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169</v>
      </c>
      <c r="AU341" s="228" t="s">
        <v>81</v>
      </c>
      <c r="AV341" s="13" t="s">
        <v>167</v>
      </c>
      <c r="AW341" s="13" t="s">
        <v>35</v>
      </c>
      <c r="AX341" s="13" t="s">
        <v>78</v>
      </c>
      <c r="AY341" s="228" t="s">
        <v>160</v>
      </c>
    </row>
    <row r="342" spans="2:65" s="1" customFormat="1" ht="22.5" customHeight="1" x14ac:dyDescent="0.3">
      <c r="B342" s="35"/>
      <c r="C342" s="182" t="s">
        <v>590</v>
      </c>
      <c r="D342" s="182" t="s">
        <v>162</v>
      </c>
      <c r="E342" s="183" t="s">
        <v>591</v>
      </c>
      <c r="F342" s="184" t="s">
        <v>592</v>
      </c>
      <c r="G342" s="185" t="s">
        <v>248</v>
      </c>
      <c r="H342" s="186">
        <v>238.83</v>
      </c>
      <c r="I342" s="187"/>
      <c r="J342" s="188">
        <f>ROUND(I342*H342,2)</f>
        <v>0</v>
      </c>
      <c r="K342" s="184" t="s">
        <v>166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167</v>
      </c>
      <c r="AT342" s="18" t="s">
        <v>162</v>
      </c>
      <c r="AU342" s="18" t="s">
        <v>81</v>
      </c>
      <c r="AY342" s="18" t="s">
        <v>160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167</v>
      </c>
      <c r="BM342" s="18" t="s">
        <v>2365</v>
      </c>
    </row>
    <row r="343" spans="2:65" s="12" customFormat="1" x14ac:dyDescent="0.3">
      <c r="B343" s="206"/>
      <c r="C343" s="207"/>
      <c r="D343" s="196" t="s">
        <v>169</v>
      </c>
      <c r="E343" s="208" t="s">
        <v>19</v>
      </c>
      <c r="F343" s="209" t="s">
        <v>2366</v>
      </c>
      <c r="G343" s="207"/>
      <c r="H343" s="210">
        <v>238.83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3" customFormat="1" x14ac:dyDescent="0.3">
      <c r="B344" s="217"/>
      <c r="C344" s="218"/>
      <c r="D344" s="219" t="s">
        <v>169</v>
      </c>
      <c r="E344" s="220" t="s">
        <v>19</v>
      </c>
      <c r="F344" s="221" t="s">
        <v>182</v>
      </c>
      <c r="G344" s="218"/>
      <c r="H344" s="222">
        <v>238.83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169</v>
      </c>
      <c r="AU344" s="228" t="s">
        <v>81</v>
      </c>
      <c r="AV344" s="13" t="s">
        <v>167</v>
      </c>
      <c r="AW344" s="13" t="s">
        <v>35</v>
      </c>
      <c r="AX344" s="13" t="s">
        <v>78</v>
      </c>
      <c r="AY344" s="228" t="s">
        <v>160</v>
      </c>
    </row>
    <row r="345" spans="2:65" s="1" customFormat="1" ht="22.5" customHeight="1" x14ac:dyDescent="0.3">
      <c r="B345" s="35"/>
      <c r="C345" s="247" t="s">
        <v>594</v>
      </c>
      <c r="D345" s="247" t="s">
        <v>548</v>
      </c>
      <c r="E345" s="248" t="s">
        <v>595</v>
      </c>
      <c r="F345" s="249" t="s">
        <v>596</v>
      </c>
      <c r="G345" s="250" t="s">
        <v>597</v>
      </c>
      <c r="H345" s="251">
        <v>6.15</v>
      </c>
      <c r="I345" s="252"/>
      <c r="J345" s="253">
        <f>ROUND(I345*H345,2)</f>
        <v>0</v>
      </c>
      <c r="K345" s="249" t="s">
        <v>19</v>
      </c>
      <c r="L345" s="254"/>
      <c r="M345" s="255" t="s">
        <v>19</v>
      </c>
      <c r="N345" s="256" t="s">
        <v>42</v>
      </c>
      <c r="O345" s="36"/>
      <c r="P345" s="191">
        <f>O345*H345</f>
        <v>0</v>
      </c>
      <c r="Q345" s="191">
        <v>1E-3</v>
      </c>
      <c r="R345" s="191">
        <f>Q345*H345</f>
        <v>6.1500000000000001E-3</v>
      </c>
      <c r="S345" s="191">
        <v>0</v>
      </c>
      <c r="T345" s="192">
        <f>S345*H345</f>
        <v>0</v>
      </c>
      <c r="AR345" s="18" t="s">
        <v>235</v>
      </c>
      <c r="AT345" s="18" t="s">
        <v>548</v>
      </c>
      <c r="AU345" s="18" t="s">
        <v>81</v>
      </c>
      <c r="AY345" s="18" t="s">
        <v>160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167</v>
      </c>
      <c r="BM345" s="18" t="s">
        <v>2367</v>
      </c>
    </row>
    <row r="346" spans="2:65" s="12" customFormat="1" x14ac:dyDescent="0.3">
      <c r="B346" s="206"/>
      <c r="C346" s="207"/>
      <c r="D346" s="196" t="s">
        <v>169</v>
      </c>
      <c r="E346" s="208" t="s">
        <v>19</v>
      </c>
      <c r="F346" s="209" t="s">
        <v>2368</v>
      </c>
      <c r="G346" s="207"/>
      <c r="H346" s="210">
        <v>6.15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3" customFormat="1" x14ac:dyDescent="0.3">
      <c r="B347" s="217"/>
      <c r="C347" s="218"/>
      <c r="D347" s="219" t="s">
        <v>169</v>
      </c>
      <c r="E347" s="220" t="s">
        <v>19</v>
      </c>
      <c r="F347" s="221" t="s">
        <v>182</v>
      </c>
      <c r="G347" s="218"/>
      <c r="H347" s="222">
        <v>6.15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169</v>
      </c>
      <c r="AU347" s="228" t="s">
        <v>81</v>
      </c>
      <c r="AV347" s="13" t="s">
        <v>167</v>
      </c>
      <c r="AW347" s="13" t="s">
        <v>35</v>
      </c>
      <c r="AX347" s="13" t="s">
        <v>78</v>
      </c>
      <c r="AY347" s="228" t="s">
        <v>160</v>
      </c>
    </row>
    <row r="348" spans="2:65" s="1" customFormat="1" ht="22.5" customHeight="1" x14ac:dyDescent="0.3">
      <c r="B348" s="35"/>
      <c r="C348" s="182" t="s">
        <v>600</v>
      </c>
      <c r="D348" s="182" t="s">
        <v>162</v>
      </c>
      <c r="E348" s="183" t="s">
        <v>601</v>
      </c>
      <c r="F348" s="184" t="s">
        <v>602</v>
      </c>
      <c r="G348" s="185" t="s">
        <v>248</v>
      </c>
      <c r="H348" s="186">
        <v>235.31</v>
      </c>
      <c r="I348" s="187"/>
      <c r="J348" s="188">
        <f>ROUND(I348*H348,2)</f>
        <v>0</v>
      </c>
      <c r="K348" s="184" t="s">
        <v>166</v>
      </c>
      <c r="L348" s="55"/>
      <c r="M348" s="189" t="s">
        <v>19</v>
      </c>
      <c r="N348" s="190" t="s">
        <v>42</v>
      </c>
      <c r="O348" s="36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18" t="s">
        <v>167</v>
      </c>
      <c r="AT348" s="18" t="s">
        <v>162</v>
      </c>
      <c r="AU348" s="18" t="s">
        <v>81</v>
      </c>
      <c r="AY348" s="18" t="s">
        <v>160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167</v>
      </c>
      <c r="BM348" s="18" t="s">
        <v>2369</v>
      </c>
    </row>
    <row r="349" spans="2:65" s="1" customFormat="1" ht="22.5" customHeight="1" x14ac:dyDescent="0.3">
      <c r="B349" s="35"/>
      <c r="C349" s="247" t="s">
        <v>604</v>
      </c>
      <c r="D349" s="247" t="s">
        <v>548</v>
      </c>
      <c r="E349" s="248" t="s">
        <v>595</v>
      </c>
      <c r="F349" s="249" t="s">
        <v>596</v>
      </c>
      <c r="G349" s="250" t="s">
        <v>597</v>
      </c>
      <c r="H349" s="251">
        <v>6.0590000000000002</v>
      </c>
      <c r="I349" s="252"/>
      <c r="J349" s="253">
        <f>ROUND(I349*H349,2)</f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1E-3</v>
      </c>
      <c r="R349" s="191">
        <f>Q349*H349</f>
        <v>6.0590000000000001E-3</v>
      </c>
      <c r="S349" s="191">
        <v>0</v>
      </c>
      <c r="T349" s="192">
        <f>S349*H349</f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167</v>
      </c>
      <c r="BM349" s="18" t="s">
        <v>2370</v>
      </c>
    </row>
    <row r="350" spans="2:65" s="12" customFormat="1" x14ac:dyDescent="0.3">
      <c r="B350" s="206"/>
      <c r="C350" s="207"/>
      <c r="D350" s="196" t="s">
        <v>169</v>
      </c>
      <c r="E350" s="208" t="s">
        <v>19</v>
      </c>
      <c r="F350" s="209" t="s">
        <v>2371</v>
      </c>
      <c r="G350" s="207"/>
      <c r="H350" s="210">
        <v>6.0590000000000002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3" customFormat="1" x14ac:dyDescent="0.3">
      <c r="B351" s="217"/>
      <c r="C351" s="218"/>
      <c r="D351" s="219" t="s">
        <v>169</v>
      </c>
      <c r="E351" s="220" t="s">
        <v>19</v>
      </c>
      <c r="F351" s="221" t="s">
        <v>182</v>
      </c>
      <c r="G351" s="218"/>
      <c r="H351" s="222">
        <v>6.0590000000000002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169</v>
      </c>
      <c r="AU351" s="228" t="s">
        <v>81</v>
      </c>
      <c r="AV351" s="13" t="s">
        <v>167</v>
      </c>
      <c r="AW351" s="13" t="s">
        <v>35</v>
      </c>
      <c r="AX351" s="13" t="s">
        <v>78</v>
      </c>
      <c r="AY351" s="228" t="s">
        <v>160</v>
      </c>
    </row>
    <row r="352" spans="2:65" s="1" customFormat="1" ht="22.5" customHeight="1" x14ac:dyDescent="0.3">
      <c r="B352" s="35"/>
      <c r="C352" s="182" t="s">
        <v>607</v>
      </c>
      <c r="D352" s="182" t="s">
        <v>162</v>
      </c>
      <c r="E352" s="183" t="s">
        <v>608</v>
      </c>
      <c r="F352" s="184" t="s">
        <v>609</v>
      </c>
      <c r="G352" s="185" t="s">
        <v>248</v>
      </c>
      <c r="H352" s="186">
        <v>4046.2930000000001</v>
      </c>
      <c r="I352" s="187"/>
      <c r="J352" s="188">
        <f>ROUND(I352*H352,2)</f>
        <v>0</v>
      </c>
      <c r="K352" s="184" t="s">
        <v>166</v>
      </c>
      <c r="L352" s="55"/>
      <c r="M352" s="189" t="s">
        <v>19</v>
      </c>
      <c r="N352" s="190" t="s">
        <v>42</v>
      </c>
      <c r="O352" s="36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18" t="s">
        <v>167</v>
      </c>
      <c r="AT352" s="18" t="s">
        <v>162</v>
      </c>
      <c r="AU352" s="18" t="s">
        <v>81</v>
      </c>
      <c r="AY352" s="18" t="s">
        <v>160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78</v>
      </c>
      <c r="BK352" s="193">
        <f>ROUND(I352*H352,2)</f>
        <v>0</v>
      </c>
      <c r="BL352" s="18" t="s">
        <v>167</v>
      </c>
      <c r="BM352" s="18" t="s">
        <v>2372</v>
      </c>
    </row>
    <row r="353" spans="2:65" s="11" customFormat="1" x14ac:dyDescent="0.3">
      <c r="B353" s="194"/>
      <c r="C353" s="195"/>
      <c r="D353" s="196" t="s">
        <v>169</v>
      </c>
      <c r="E353" s="197" t="s">
        <v>19</v>
      </c>
      <c r="F353" s="198" t="s">
        <v>1728</v>
      </c>
      <c r="G353" s="195"/>
      <c r="H353" s="199" t="s">
        <v>19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169</v>
      </c>
      <c r="AU353" s="205" t="s">
        <v>81</v>
      </c>
      <c r="AV353" s="11" t="s">
        <v>78</v>
      </c>
      <c r="AW353" s="11" t="s">
        <v>35</v>
      </c>
      <c r="AX353" s="11" t="s">
        <v>71</v>
      </c>
      <c r="AY353" s="205" t="s">
        <v>160</v>
      </c>
    </row>
    <row r="354" spans="2:65" s="12" customFormat="1" x14ac:dyDescent="0.3">
      <c r="B354" s="206"/>
      <c r="C354" s="207"/>
      <c r="D354" s="196" t="s">
        <v>169</v>
      </c>
      <c r="E354" s="208" t="s">
        <v>19</v>
      </c>
      <c r="F354" s="209" t="s">
        <v>2373</v>
      </c>
      <c r="G354" s="207"/>
      <c r="H354" s="210">
        <v>41.81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65" s="11" customFormat="1" x14ac:dyDescent="0.3">
      <c r="B355" s="194"/>
      <c r="C355" s="195"/>
      <c r="D355" s="196" t="s">
        <v>169</v>
      </c>
      <c r="E355" s="197" t="s">
        <v>19</v>
      </c>
      <c r="F355" s="198" t="s">
        <v>1730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2374</v>
      </c>
      <c r="G356" s="207"/>
      <c r="H356" s="210">
        <v>41.7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1" customFormat="1" x14ac:dyDescent="0.3">
      <c r="B357" s="194"/>
      <c r="C357" s="195"/>
      <c r="D357" s="196" t="s">
        <v>169</v>
      </c>
      <c r="E357" s="197" t="s">
        <v>19</v>
      </c>
      <c r="F357" s="198" t="s">
        <v>352</v>
      </c>
      <c r="G357" s="195"/>
      <c r="H357" s="199" t="s">
        <v>19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169</v>
      </c>
      <c r="AU357" s="205" t="s">
        <v>81</v>
      </c>
      <c r="AV357" s="11" t="s">
        <v>78</v>
      </c>
      <c r="AW357" s="11" t="s">
        <v>35</v>
      </c>
      <c r="AX357" s="11" t="s">
        <v>71</v>
      </c>
      <c r="AY357" s="205" t="s">
        <v>160</v>
      </c>
    </row>
    <row r="358" spans="2:65" s="12" customFormat="1" x14ac:dyDescent="0.3">
      <c r="B358" s="206"/>
      <c r="C358" s="207"/>
      <c r="D358" s="196" t="s">
        <v>169</v>
      </c>
      <c r="E358" s="208" t="s">
        <v>19</v>
      </c>
      <c r="F358" s="209" t="s">
        <v>2232</v>
      </c>
      <c r="G358" s="207"/>
      <c r="H358" s="210">
        <v>3719.5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1" customFormat="1" x14ac:dyDescent="0.3">
      <c r="B359" s="194"/>
      <c r="C359" s="195"/>
      <c r="D359" s="196" t="s">
        <v>169</v>
      </c>
      <c r="E359" s="197" t="s">
        <v>19</v>
      </c>
      <c r="F359" s="198" t="s">
        <v>420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2375</v>
      </c>
      <c r="G360" s="207"/>
      <c r="H360" s="210">
        <v>243.28299999999999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4046.2930000000001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615</v>
      </c>
      <c r="D362" s="182" t="s">
        <v>162</v>
      </c>
      <c r="E362" s="183" t="s">
        <v>616</v>
      </c>
      <c r="F362" s="184" t="s">
        <v>617</v>
      </c>
      <c r="G362" s="185" t="s">
        <v>248</v>
      </c>
      <c r="H362" s="186">
        <v>70.790000000000006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2376</v>
      </c>
    </row>
    <row r="363" spans="2:65" s="11" customFormat="1" x14ac:dyDescent="0.3">
      <c r="B363" s="194"/>
      <c r="C363" s="195"/>
      <c r="D363" s="196" t="s">
        <v>169</v>
      </c>
      <c r="E363" s="197" t="s">
        <v>19</v>
      </c>
      <c r="F363" s="198" t="s">
        <v>425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x14ac:dyDescent="0.3">
      <c r="B364" s="206"/>
      <c r="C364" s="207"/>
      <c r="D364" s="196" t="s">
        <v>169</v>
      </c>
      <c r="E364" s="208" t="s">
        <v>19</v>
      </c>
      <c r="F364" s="209" t="s">
        <v>2377</v>
      </c>
      <c r="G364" s="207"/>
      <c r="H364" s="210">
        <v>70.790000000000006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3" customFormat="1" x14ac:dyDescent="0.3">
      <c r="B365" s="217"/>
      <c r="C365" s="218"/>
      <c r="D365" s="219" t="s">
        <v>169</v>
      </c>
      <c r="E365" s="220" t="s">
        <v>19</v>
      </c>
      <c r="F365" s="221" t="s">
        <v>182</v>
      </c>
      <c r="G365" s="218"/>
      <c r="H365" s="222">
        <v>70.790000000000006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169</v>
      </c>
      <c r="AU365" s="228" t="s">
        <v>81</v>
      </c>
      <c r="AV365" s="13" t="s">
        <v>167</v>
      </c>
      <c r="AW365" s="13" t="s">
        <v>35</v>
      </c>
      <c r="AX365" s="13" t="s">
        <v>78</v>
      </c>
      <c r="AY365" s="228" t="s">
        <v>160</v>
      </c>
    </row>
    <row r="366" spans="2:65" s="1" customFormat="1" ht="22.5" customHeight="1" x14ac:dyDescent="0.3">
      <c r="B366" s="35"/>
      <c r="C366" s="182" t="s">
        <v>620</v>
      </c>
      <c r="D366" s="182" t="s">
        <v>162</v>
      </c>
      <c r="E366" s="183" t="s">
        <v>621</v>
      </c>
      <c r="F366" s="184" t="s">
        <v>622</v>
      </c>
      <c r="G366" s="185" t="s">
        <v>248</v>
      </c>
      <c r="H366" s="186">
        <v>164.52</v>
      </c>
      <c r="I366" s="187"/>
      <c r="J366" s="188">
        <f>ROUND(I366*H366,2)</f>
        <v>0</v>
      </c>
      <c r="K366" s="184" t="s">
        <v>166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167</v>
      </c>
      <c r="AT366" s="18" t="s">
        <v>162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2378</v>
      </c>
    </row>
    <row r="367" spans="2:65" s="11" customFormat="1" x14ac:dyDescent="0.3">
      <c r="B367" s="194"/>
      <c r="C367" s="195"/>
      <c r="D367" s="196" t="s">
        <v>169</v>
      </c>
      <c r="E367" s="197" t="s">
        <v>19</v>
      </c>
      <c r="F367" s="198" t="s">
        <v>2328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169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160</v>
      </c>
    </row>
    <row r="368" spans="2:65" s="12" customFormat="1" ht="27" x14ac:dyDescent="0.3">
      <c r="B368" s="206"/>
      <c r="C368" s="207"/>
      <c r="D368" s="196" t="s">
        <v>169</v>
      </c>
      <c r="E368" s="208" t="s">
        <v>19</v>
      </c>
      <c r="F368" s="209" t="s">
        <v>2329</v>
      </c>
      <c r="G368" s="207"/>
      <c r="H368" s="210">
        <v>76.06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2330</v>
      </c>
      <c r="G369" s="207"/>
      <c r="H369" s="210">
        <v>88.46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164.52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624</v>
      </c>
      <c r="D371" s="182" t="s">
        <v>162</v>
      </c>
      <c r="E371" s="183" t="s">
        <v>625</v>
      </c>
      <c r="F371" s="184" t="s">
        <v>626</v>
      </c>
      <c r="G371" s="185" t="s">
        <v>248</v>
      </c>
      <c r="H371" s="186">
        <v>235.31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2379</v>
      </c>
    </row>
    <row r="372" spans="2:65" s="11" customFormat="1" x14ac:dyDescent="0.3">
      <c r="B372" s="194"/>
      <c r="C372" s="195"/>
      <c r="D372" s="196" t="s">
        <v>169</v>
      </c>
      <c r="E372" s="197" t="s">
        <v>19</v>
      </c>
      <c r="F372" s="198" t="s">
        <v>2328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169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160</v>
      </c>
    </row>
    <row r="373" spans="2:65" s="12" customFormat="1" ht="27" x14ac:dyDescent="0.3">
      <c r="B373" s="206"/>
      <c r="C373" s="207"/>
      <c r="D373" s="196" t="s">
        <v>169</v>
      </c>
      <c r="E373" s="208" t="s">
        <v>19</v>
      </c>
      <c r="F373" s="209" t="s">
        <v>2329</v>
      </c>
      <c r="G373" s="207"/>
      <c r="H373" s="210">
        <v>76.06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2330</v>
      </c>
      <c r="G374" s="207"/>
      <c r="H374" s="210">
        <v>88.46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1" customFormat="1" x14ac:dyDescent="0.3">
      <c r="B375" s="194"/>
      <c r="C375" s="195"/>
      <c r="D375" s="196" t="s">
        <v>169</v>
      </c>
      <c r="E375" s="197" t="s">
        <v>19</v>
      </c>
      <c r="F375" s="198" t="s">
        <v>425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x14ac:dyDescent="0.3">
      <c r="B376" s="206"/>
      <c r="C376" s="207"/>
      <c r="D376" s="196" t="s">
        <v>169</v>
      </c>
      <c r="E376" s="208" t="s">
        <v>19</v>
      </c>
      <c r="F376" s="209" t="s">
        <v>2377</v>
      </c>
      <c r="G376" s="207"/>
      <c r="H376" s="210">
        <v>70.790000000000006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x14ac:dyDescent="0.3">
      <c r="B377" s="217"/>
      <c r="C377" s="218"/>
      <c r="D377" s="219" t="s">
        <v>169</v>
      </c>
      <c r="E377" s="220" t="s">
        <v>19</v>
      </c>
      <c r="F377" s="221" t="s">
        <v>182</v>
      </c>
      <c r="G377" s="218"/>
      <c r="H377" s="222">
        <v>235.31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" customFormat="1" ht="22.5" customHeight="1" x14ac:dyDescent="0.3">
      <c r="B378" s="35"/>
      <c r="C378" s="247" t="s">
        <v>628</v>
      </c>
      <c r="D378" s="247" t="s">
        <v>548</v>
      </c>
      <c r="E378" s="248" t="s">
        <v>586</v>
      </c>
      <c r="F378" s="249" t="s">
        <v>587</v>
      </c>
      <c r="G378" s="250" t="s">
        <v>212</v>
      </c>
      <c r="H378" s="251">
        <v>24.236999999999998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8" t="s">
        <v>235</v>
      </c>
      <c r="AT378" s="18" t="s">
        <v>548</v>
      </c>
      <c r="AU378" s="18" t="s">
        <v>81</v>
      </c>
      <c r="AY378" s="18" t="s">
        <v>160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167</v>
      </c>
      <c r="BM378" s="18" t="s">
        <v>2380</v>
      </c>
    </row>
    <row r="379" spans="2:65" s="12" customFormat="1" x14ac:dyDescent="0.3">
      <c r="B379" s="206"/>
      <c r="C379" s="207"/>
      <c r="D379" s="196" t="s">
        <v>169</v>
      </c>
      <c r="E379" s="208" t="s">
        <v>19</v>
      </c>
      <c r="F379" s="209" t="s">
        <v>2381</v>
      </c>
      <c r="G379" s="207"/>
      <c r="H379" s="210">
        <v>24.236999999999998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3" customFormat="1" x14ac:dyDescent="0.3">
      <c r="B380" s="217"/>
      <c r="C380" s="218"/>
      <c r="D380" s="219" t="s">
        <v>169</v>
      </c>
      <c r="E380" s="220" t="s">
        <v>19</v>
      </c>
      <c r="F380" s="221" t="s">
        <v>182</v>
      </c>
      <c r="G380" s="218"/>
      <c r="H380" s="222">
        <v>24.236999999999998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169</v>
      </c>
      <c r="AU380" s="228" t="s">
        <v>81</v>
      </c>
      <c r="AV380" s="13" t="s">
        <v>167</v>
      </c>
      <c r="AW380" s="13" t="s">
        <v>35</v>
      </c>
      <c r="AX380" s="13" t="s">
        <v>78</v>
      </c>
      <c r="AY380" s="228" t="s">
        <v>160</v>
      </c>
    </row>
    <row r="381" spans="2:65" s="1" customFormat="1" ht="22.5" customHeight="1" x14ac:dyDescent="0.3">
      <c r="B381" s="35"/>
      <c r="C381" s="182" t="s">
        <v>631</v>
      </c>
      <c r="D381" s="182" t="s">
        <v>162</v>
      </c>
      <c r="E381" s="183" t="s">
        <v>632</v>
      </c>
      <c r="F381" s="184" t="s">
        <v>633</v>
      </c>
      <c r="G381" s="185" t="s">
        <v>248</v>
      </c>
      <c r="H381" s="186">
        <v>238.83</v>
      </c>
      <c r="I381" s="187"/>
      <c r="J381" s="188">
        <f t="shared" ref="J381:J388" si="0">ROUND(I381*H381,2)</f>
        <v>0</v>
      </c>
      <c r="K381" s="184" t="s">
        <v>166</v>
      </c>
      <c r="L381" s="55"/>
      <c r="M381" s="189" t="s">
        <v>19</v>
      </c>
      <c r="N381" s="190" t="s">
        <v>42</v>
      </c>
      <c r="O381" s="36"/>
      <c r="P381" s="191">
        <f t="shared" ref="P381:P388" si="1">O381*H381</f>
        <v>0</v>
      </c>
      <c r="Q381" s="191">
        <v>0</v>
      </c>
      <c r="R381" s="191">
        <f t="shared" ref="R381:R388" si="2">Q381*H381</f>
        <v>0</v>
      </c>
      <c r="S381" s="191">
        <v>0</v>
      </c>
      <c r="T381" s="192">
        <f t="shared" ref="T381:T388" si="3">S381*H381</f>
        <v>0</v>
      </c>
      <c r="AR381" s="18" t="s">
        <v>167</v>
      </c>
      <c r="AT381" s="18" t="s">
        <v>162</v>
      </c>
      <c r="AU381" s="18" t="s">
        <v>81</v>
      </c>
      <c r="AY381" s="18" t="s">
        <v>160</v>
      </c>
      <c r="BE381" s="193">
        <f t="shared" ref="BE381:BE388" si="4">IF(N381="základní",J381,0)</f>
        <v>0</v>
      </c>
      <c r="BF381" s="193">
        <f t="shared" ref="BF381:BF388" si="5">IF(N381="snížená",J381,0)</f>
        <v>0</v>
      </c>
      <c r="BG381" s="193">
        <f t="shared" ref="BG381:BG388" si="6">IF(N381="zákl. přenesená",J381,0)</f>
        <v>0</v>
      </c>
      <c r="BH381" s="193">
        <f t="shared" ref="BH381:BH388" si="7">IF(N381="sníž. přenesená",J381,0)</f>
        <v>0</v>
      </c>
      <c r="BI381" s="193">
        <f t="shared" ref="BI381:BI388" si="8">IF(N381="nulová",J381,0)</f>
        <v>0</v>
      </c>
      <c r="BJ381" s="18" t="s">
        <v>78</v>
      </c>
      <c r="BK381" s="193">
        <f t="shared" ref="BK381:BK388" si="9">ROUND(I381*H381,2)</f>
        <v>0</v>
      </c>
      <c r="BL381" s="18" t="s">
        <v>167</v>
      </c>
      <c r="BM381" s="18" t="s">
        <v>2382</v>
      </c>
    </row>
    <row r="382" spans="2:65" s="1" customFormat="1" ht="22.5" customHeight="1" x14ac:dyDescent="0.3">
      <c r="B382" s="35"/>
      <c r="C382" s="182" t="s">
        <v>635</v>
      </c>
      <c r="D382" s="182" t="s">
        <v>162</v>
      </c>
      <c r="E382" s="183" t="s">
        <v>636</v>
      </c>
      <c r="F382" s="184" t="s">
        <v>637</v>
      </c>
      <c r="G382" s="185" t="s">
        <v>248</v>
      </c>
      <c r="H382" s="186">
        <v>238.83</v>
      </c>
      <c r="I382" s="187"/>
      <c r="J382" s="188">
        <f t="shared" si="0"/>
        <v>0</v>
      </c>
      <c r="K382" s="184" t="s">
        <v>166</v>
      </c>
      <c r="L382" s="55"/>
      <c r="M382" s="189" t="s">
        <v>19</v>
      </c>
      <c r="N382" s="190" t="s">
        <v>42</v>
      </c>
      <c r="O382" s="36"/>
      <c r="P382" s="191">
        <f t="shared" si="1"/>
        <v>0</v>
      </c>
      <c r="Q382" s="191">
        <v>0</v>
      </c>
      <c r="R382" s="191">
        <f t="shared" si="2"/>
        <v>0</v>
      </c>
      <c r="S382" s="191">
        <v>0</v>
      </c>
      <c r="T382" s="192">
        <f t="shared" si="3"/>
        <v>0</v>
      </c>
      <c r="AR382" s="18" t="s">
        <v>167</v>
      </c>
      <c r="AT382" s="18" t="s">
        <v>162</v>
      </c>
      <c r="AU382" s="18" t="s">
        <v>81</v>
      </c>
      <c r="AY382" s="18" t="s">
        <v>160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78</v>
      </c>
      <c r="BK382" s="193">
        <f t="shared" si="9"/>
        <v>0</v>
      </c>
      <c r="BL382" s="18" t="s">
        <v>167</v>
      </c>
      <c r="BM382" s="18" t="s">
        <v>2383</v>
      </c>
    </row>
    <row r="383" spans="2:65" s="1" customFormat="1" ht="22.5" customHeight="1" x14ac:dyDescent="0.3">
      <c r="B383" s="35"/>
      <c r="C383" s="182" t="s">
        <v>639</v>
      </c>
      <c r="D383" s="182" t="s">
        <v>162</v>
      </c>
      <c r="E383" s="183" t="s">
        <v>640</v>
      </c>
      <c r="F383" s="184" t="s">
        <v>641</v>
      </c>
      <c r="G383" s="185" t="s">
        <v>248</v>
      </c>
      <c r="H383" s="186">
        <v>238.83</v>
      </c>
      <c r="I383" s="187"/>
      <c r="J383" s="188">
        <f t="shared" si="0"/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 t="shared" si="1"/>
        <v>0</v>
      </c>
      <c r="Q383" s="191">
        <v>0</v>
      </c>
      <c r="R383" s="191">
        <f t="shared" si="2"/>
        <v>0</v>
      </c>
      <c r="S383" s="191">
        <v>0</v>
      </c>
      <c r="T383" s="192">
        <f t="shared" si="3"/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78</v>
      </c>
      <c r="BK383" s="193">
        <f t="shared" si="9"/>
        <v>0</v>
      </c>
      <c r="BL383" s="18" t="s">
        <v>167</v>
      </c>
      <c r="BM383" s="18" t="s">
        <v>2384</v>
      </c>
    </row>
    <row r="384" spans="2:65" s="1" customFormat="1" ht="22.5" customHeight="1" x14ac:dyDescent="0.3">
      <c r="B384" s="35"/>
      <c r="C384" s="182" t="s">
        <v>643</v>
      </c>
      <c r="D384" s="182" t="s">
        <v>162</v>
      </c>
      <c r="E384" s="183" t="s">
        <v>644</v>
      </c>
      <c r="F384" s="184" t="s">
        <v>645</v>
      </c>
      <c r="G384" s="185" t="s">
        <v>248</v>
      </c>
      <c r="H384" s="186">
        <v>235.31</v>
      </c>
      <c r="I384" s="187"/>
      <c r="J384" s="188">
        <f t="shared" si="0"/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 t="shared" si="1"/>
        <v>0</v>
      </c>
      <c r="Q384" s="191">
        <v>0</v>
      </c>
      <c r="R384" s="191">
        <f t="shared" si="2"/>
        <v>0</v>
      </c>
      <c r="S384" s="191">
        <v>0</v>
      </c>
      <c r="T384" s="192">
        <f t="shared" si="3"/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 t="shared" si="4"/>
        <v>0</v>
      </c>
      <c r="BF384" s="193">
        <f t="shared" si="5"/>
        <v>0</v>
      </c>
      <c r="BG384" s="193">
        <f t="shared" si="6"/>
        <v>0</v>
      </c>
      <c r="BH384" s="193">
        <f t="shared" si="7"/>
        <v>0</v>
      </c>
      <c r="BI384" s="193">
        <f t="shared" si="8"/>
        <v>0</v>
      </c>
      <c r="BJ384" s="18" t="s">
        <v>78</v>
      </c>
      <c r="BK384" s="193">
        <f t="shared" si="9"/>
        <v>0</v>
      </c>
      <c r="BL384" s="18" t="s">
        <v>167</v>
      </c>
      <c r="BM384" s="18" t="s">
        <v>2385</v>
      </c>
    </row>
    <row r="385" spans="2:65" s="1" customFormat="1" ht="22.5" customHeight="1" x14ac:dyDescent="0.3">
      <c r="B385" s="35"/>
      <c r="C385" s="182" t="s">
        <v>647</v>
      </c>
      <c r="D385" s="182" t="s">
        <v>162</v>
      </c>
      <c r="E385" s="183" t="s">
        <v>648</v>
      </c>
      <c r="F385" s="184" t="s">
        <v>649</v>
      </c>
      <c r="G385" s="185" t="s">
        <v>248</v>
      </c>
      <c r="H385" s="186">
        <v>235.31</v>
      </c>
      <c r="I385" s="187"/>
      <c r="J385" s="188">
        <f t="shared" si="0"/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 t="shared" si="1"/>
        <v>0</v>
      </c>
      <c r="Q385" s="191">
        <v>0</v>
      </c>
      <c r="R385" s="191">
        <f t="shared" si="2"/>
        <v>0</v>
      </c>
      <c r="S385" s="191">
        <v>0</v>
      </c>
      <c r="T385" s="192">
        <f t="shared" si="3"/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 t="shared" si="4"/>
        <v>0</v>
      </c>
      <c r="BF385" s="193">
        <f t="shared" si="5"/>
        <v>0</v>
      </c>
      <c r="BG385" s="193">
        <f t="shared" si="6"/>
        <v>0</v>
      </c>
      <c r="BH385" s="193">
        <f t="shared" si="7"/>
        <v>0</v>
      </c>
      <c r="BI385" s="193">
        <f t="shared" si="8"/>
        <v>0</v>
      </c>
      <c r="BJ385" s="18" t="s">
        <v>78</v>
      </c>
      <c r="BK385" s="193">
        <f t="shared" si="9"/>
        <v>0</v>
      </c>
      <c r="BL385" s="18" t="s">
        <v>167</v>
      </c>
      <c r="BM385" s="18" t="s">
        <v>2386</v>
      </c>
    </row>
    <row r="386" spans="2:65" s="1" customFormat="1" ht="22.5" customHeight="1" x14ac:dyDescent="0.3">
      <c r="B386" s="35"/>
      <c r="C386" s="182" t="s">
        <v>651</v>
      </c>
      <c r="D386" s="182" t="s">
        <v>162</v>
      </c>
      <c r="E386" s="183" t="s">
        <v>652</v>
      </c>
      <c r="F386" s="184" t="s">
        <v>653</v>
      </c>
      <c r="G386" s="185" t="s">
        <v>248</v>
      </c>
      <c r="H386" s="186">
        <v>235.31</v>
      </c>
      <c r="I386" s="187"/>
      <c r="J386" s="188">
        <f t="shared" si="0"/>
        <v>0</v>
      </c>
      <c r="K386" s="184" t="s">
        <v>166</v>
      </c>
      <c r="L386" s="55"/>
      <c r="M386" s="189" t="s">
        <v>19</v>
      </c>
      <c r="N386" s="190" t="s">
        <v>42</v>
      </c>
      <c r="O386" s="36"/>
      <c r="P386" s="191">
        <f t="shared" si="1"/>
        <v>0</v>
      </c>
      <c r="Q386" s="191">
        <v>0</v>
      </c>
      <c r="R386" s="191">
        <f t="shared" si="2"/>
        <v>0</v>
      </c>
      <c r="S386" s="191">
        <v>0</v>
      </c>
      <c r="T386" s="192">
        <f t="shared" si="3"/>
        <v>0</v>
      </c>
      <c r="AR386" s="18" t="s">
        <v>167</v>
      </c>
      <c r="AT386" s="18" t="s">
        <v>162</v>
      </c>
      <c r="AU386" s="18" t="s">
        <v>81</v>
      </c>
      <c r="AY386" s="18" t="s">
        <v>160</v>
      </c>
      <c r="BE386" s="193">
        <f t="shared" si="4"/>
        <v>0</v>
      </c>
      <c r="BF386" s="193">
        <f t="shared" si="5"/>
        <v>0</v>
      </c>
      <c r="BG386" s="193">
        <f t="shared" si="6"/>
        <v>0</v>
      </c>
      <c r="BH386" s="193">
        <f t="shared" si="7"/>
        <v>0</v>
      </c>
      <c r="BI386" s="193">
        <f t="shared" si="8"/>
        <v>0</v>
      </c>
      <c r="BJ386" s="18" t="s">
        <v>78</v>
      </c>
      <c r="BK386" s="193">
        <f t="shared" si="9"/>
        <v>0</v>
      </c>
      <c r="BL386" s="18" t="s">
        <v>167</v>
      </c>
      <c r="BM386" s="18" t="s">
        <v>2387</v>
      </c>
    </row>
    <row r="387" spans="2:65" s="1" customFormat="1" ht="22.5" customHeight="1" x14ac:dyDescent="0.3">
      <c r="B387" s="35"/>
      <c r="C387" s="182" t="s">
        <v>655</v>
      </c>
      <c r="D387" s="182" t="s">
        <v>162</v>
      </c>
      <c r="E387" s="183" t="s">
        <v>656</v>
      </c>
      <c r="F387" s="184" t="s">
        <v>657</v>
      </c>
      <c r="G387" s="185" t="s">
        <v>248</v>
      </c>
      <c r="H387" s="186">
        <v>238.83</v>
      </c>
      <c r="I387" s="187"/>
      <c r="J387" s="188">
        <f t="shared" si="0"/>
        <v>0</v>
      </c>
      <c r="K387" s="184" t="s">
        <v>166</v>
      </c>
      <c r="L387" s="55"/>
      <c r="M387" s="189" t="s">
        <v>19</v>
      </c>
      <c r="N387" s="190" t="s">
        <v>42</v>
      </c>
      <c r="O387" s="36"/>
      <c r="P387" s="191">
        <f t="shared" si="1"/>
        <v>0</v>
      </c>
      <c r="Q387" s="191">
        <v>0</v>
      </c>
      <c r="R387" s="191">
        <f t="shared" si="2"/>
        <v>0</v>
      </c>
      <c r="S387" s="191">
        <v>0</v>
      </c>
      <c r="T387" s="192">
        <f t="shared" si="3"/>
        <v>0</v>
      </c>
      <c r="AR387" s="18" t="s">
        <v>167</v>
      </c>
      <c r="AT387" s="18" t="s">
        <v>162</v>
      </c>
      <c r="AU387" s="18" t="s">
        <v>81</v>
      </c>
      <c r="AY387" s="18" t="s">
        <v>160</v>
      </c>
      <c r="BE387" s="193">
        <f t="shared" si="4"/>
        <v>0</v>
      </c>
      <c r="BF387" s="193">
        <f t="shared" si="5"/>
        <v>0</v>
      </c>
      <c r="BG387" s="193">
        <f t="shared" si="6"/>
        <v>0</v>
      </c>
      <c r="BH387" s="193">
        <f t="shared" si="7"/>
        <v>0</v>
      </c>
      <c r="BI387" s="193">
        <f t="shared" si="8"/>
        <v>0</v>
      </c>
      <c r="BJ387" s="18" t="s">
        <v>78</v>
      </c>
      <c r="BK387" s="193">
        <f t="shared" si="9"/>
        <v>0</v>
      </c>
      <c r="BL387" s="18" t="s">
        <v>167</v>
      </c>
      <c r="BM387" s="18" t="s">
        <v>2388</v>
      </c>
    </row>
    <row r="388" spans="2:65" s="1" customFormat="1" ht="22.5" customHeight="1" x14ac:dyDescent="0.3">
      <c r="B388" s="35"/>
      <c r="C388" s="182" t="s">
        <v>659</v>
      </c>
      <c r="D388" s="182" t="s">
        <v>162</v>
      </c>
      <c r="E388" s="183" t="s">
        <v>660</v>
      </c>
      <c r="F388" s="184" t="s">
        <v>661</v>
      </c>
      <c r="G388" s="185" t="s">
        <v>248</v>
      </c>
      <c r="H388" s="186">
        <v>235.31</v>
      </c>
      <c r="I388" s="187"/>
      <c r="J388" s="188">
        <f t="shared" si="0"/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 t="shared" si="1"/>
        <v>0</v>
      </c>
      <c r="Q388" s="191">
        <v>0</v>
      </c>
      <c r="R388" s="191">
        <f t="shared" si="2"/>
        <v>0</v>
      </c>
      <c r="S388" s="191">
        <v>0</v>
      </c>
      <c r="T388" s="192">
        <f t="shared" si="3"/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 t="shared" si="4"/>
        <v>0</v>
      </c>
      <c r="BF388" s="193">
        <f t="shared" si="5"/>
        <v>0</v>
      </c>
      <c r="BG388" s="193">
        <f t="shared" si="6"/>
        <v>0</v>
      </c>
      <c r="BH388" s="193">
        <f t="shared" si="7"/>
        <v>0</v>
      </c>
      <c r="BI388" s="193">
        <f t="shared" si="8"/>
        <v>0</v>
      </c>
      <c r="BJ388" s="18" t="s">
        <v>78</v>
      </c>
      <c r="BK388" s="193">
        <f t="shared" si="9"/>
        <v>0</v>
      </c>
      <c r="BL388" s="18" t="s">
        <v>167</v>
      </c>
      <c r="BM388" s="18" t="s">
        <v>2389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81</v>
      </c>
      <c r="F389" s="180" t="s">
        <v>663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SUM(P390:P405)</f>
        <v>0</v>
      </c>
      <c r="Q389" s="173"/>
      <c r="R389" s="174">
        <f>SUM(R390:R405)</f>
        <v>1.5982543802999998</v>
      </c>
      <c r="S389" s="173"/>
      <c r="T389" s="175">
        <f>SUM(T390:T405)</f>
        <v>0</v>
      </c>
      <c r="AR389" s="176" t="s">
        <v>78</v>
      </c>
      <c r="AT389" s="177" t="s">
        <v>70</v>
      </c>
      <c r="AU389" s="177" t="s">
        <v>78</v>
      </c>
      <c r="AY389" s="176" t="s">
        <v>160</v>
      </c>
      <c r="BK389" s="178">
        <f>SUM(BK390:BK405)</f>
        <v>0</v>
      </c>
    </row>
    <row r="390" spans="2:65" s="1" customFormat="1" ht="31.5" customHeight="1" x14ac:dyDescent="0.3">
      <c r="B390" s="35"/>
      <c r="C390" s="182" t="s">
        <v>664</v>
      </c>
      <c r="D390" s="182" t="s">
        <v>162</v>
      </c>
      <c r="E390" s="183" t="s">
        <v>665</v>
      </c>
      <c r="F390" s="184" t="s">
        <v>666</v>
      </c>
      <c r="G390" s="185" t="s">
        <v>212</v>
      </c>
      <c r="H390" s="186">
        <v>140.33199999999999</v>
      </c>
      <c r="I390" s="187"/>
      <c r="J390" s="188">
        <f>ROUND(I390*H390,2)</f>
        <v>0</v>
      </c>
      <c r="K390" s="184" t="s">
        <v>19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2390</v>
      </c>
    </row>
    <row r="391" spans="2:65" s="12" customFormat="1" x14ac:dyDescent="0.3">
      <c r="B391" s="206"/>
      <c r="C391" s="207"/>
      <c r="D391" s="196" t="s">
        <v>169</v>
      </c>
      <c r="E391" s="208" t="s">
        <v>19</v>
      </c>
      <c r="F391" s="209" t="s">
        <v>2282</v>
      </c>
      <c r="G391" s="207"/>
      <c r="H391" s="210">
        <v>170.67400000000001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x14ac:dyDescent="0.3">
      <c r="B392" s="206"/>
      <c r="C392" s="207"/>
      <c r="D392" s="196" t="s">
        <v>169</v>
      </c>
      <c r="E392" s="208" t="s">
        <v>19</v>
      </c>
      <c r="F392" s="209" t="s">
        <v>2391</v>
      </c>
      <c r="G392" s="207"/>
      <c r="H392" s="210">
        <v>-30.341999999999999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3" customFormat="1" x14ac:dyDescent="0.3">
      <c r="B393" s="217"/>
      <c r="C393" s="218"/>
      <c r="D393" s="219" t="s">
        <v>169</v>
      </c>
      <c r="E393" s="220" t="s">
        <v>19</v>
      </c>
      <c r="F393" s="221" t="s">
        <v>182</v>
      </c>
      <c r="G393" s="218"/>
      <c r="H393" s="222">
        <v>140.33199999999999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169</v>
      </c>
      <c r="AU393" s="228" t="s">
        <v>81</v>
      </c>
      <c r="AV393" s="13" t="s">
        <v>167</v>
      </c>
      <c r="AW393" s="13" t="s">
        <v>35</v>
      </c>
      <c r="AX393" s="13" t="s">
        <v>78</v>
      </c>
      <c r="AY393" s="228" t="s">
        <v>160</v>
      </c>
    </row>
    <row r="394" spans="2:65" s="1" customFormat="1" ht="22.5" customHeight="1" x14ac:dyDescent="0.3">
      <c r="B394" s="35"/>
      <c r="C394" s="182" t="s">
        <v>669</v>
      </c>
      <c r="D394" s="182" t="s">
        <v>162</v>
      </c>
      <c r="E394" s="183" t="s">
        <v>670</v>
      </c>
      <c r="F394" s="184" t="s">
        <v>671</v>
      </c>
      <c r="G394" s="185" t="s">
        <v>248</v>
      </c>
      <c r="H394" s="186">
        <v>1441.2449999999999</v>
      </c>
      <c r="I394" s="187"/>
      <c r="J394" s="188">
        <f>ROUND(I394*H394,2)</f>
        <v>0</v>
      </c>
      <c r="K394" s="184" t="s">
        <v>166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1.6694E-4</v>
      </c>
      <c r="R394" s="191">
        <f>Q394*H394</f>
        <v>0.24060144029999997</v>
      </c>
      <c r="S394" s="191">
        <v>0</v>
      </c>
      <c r="T394" s="192">
        <f>S394*H394</f>
        <v>0</v>
      </c>
      <c r="AR394" s="18" t="s">
        <v>167</v>
      </c>
      <c r="AT394" s="18" t="s">
        <v>162</v>
      </c>
      <c r="AU394" s="18" t="s">
        <v>81</v>
      </c>
      <c r="AY394" s="18" t="s">
        <v>160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167</v>
      </c>
      <c r="BM394" s="18" t="s">
        <v>2392</v>
      </c>
    </row>
    <row r="395" spans="2:65" s="12" customFormat="1" x14ac:dyDescent="0.3">
      <c r="B395" s="206"/>
      <c r="C395" s="207"/>
      <c r="D395" s="196" t="s">
        <v>169</v>
      </c>
      <c r="E395" s="208" t="s">
        <v>19</v>
      </c>
      <c r="F395" s="209" t="s">
        <v>2393</v>
      </c>
      <c r="G395" s="207"/>
      <c r="H395" s="210">
        <v>1441.2449999999999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3" customFormat="1" x14ac:dyDescent="0.3">
      <c r="B396" s="217"/>
      <c r="C396" s="218"/>
      <c r="D396" s="219" t="s">
        <v>169</v>
      </c>
      <c r="E396" s="220" t="s">
        <v>19</v>
      </c>
      <c r="F396" s="221" t="s">
        <v>182</v>
      </c>
      <c r="G396" s="218"/>
      <c r="H396" s="222">
        <v>1441.2449999999999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169</v>
      </c>
      <c r="AU396" s="228" t="s">
        <v>81</v>
      </c>
      <c r="AV396" s="13" t="s">
        <v>167</v>
      </c>
      <c r="AW396" s="13" t="s">
        <v>35</v>
      </c>
      <c r="AX396" s="13" t="s">
        <v>78</v>
      </c>
      <c r="AY396" s="228" t="s">
        <v>160</v>
      </c>
    </row>
    <row r="397" spans="2:65" s="1" customFormat="1" ht="22.5" customHeight="1" x14ac:dyDescent="0.3">
      <c r="B397" s="35"/>
      <c r="C397" s="247" t="s">
        <v>674</v>
      </c>
      <c r="D397" s="247" t="s">
        <v>548</v>
      </c>
      <c r="E397" s="248" t="s">
        <v>675</v>
      </c>
      <c r="F397" s="249" t="s">
        <v>676</v>
      </c>
      <c r="G397" s="250" t="s">
        <v>248</v>
      </c>
      <c r="H397" s="251">
        <v>1585.37</v>
      </c>
      <c r="I397" s="252"/>
      <c r="J397" s="253">
        <f>ROUND(I397*H397,2)</f>
        <v>0</v>
      </c>
      <c r="K397" s="249" t="s">
        <v>19</v>
      </c>
      <c r="L397" s="254"/>
      <c r="M397" s="255" t="s">
        <v>19</v>
      </c>
      <c r="N397" s="256" t="s">
        <v>42</v>
      </c>
      <c r="O397" s="36"/>
      <c r="P397" s="191">
        <f>O397*H397</f>
        <v>0</v>
      </c>
      <c r="Q397" s="191">
        <v>2.9999999999999997E-4</v>
      </c>
      <c r="R397" s="191">
        <f>Q397*H397</f>
        <v>0.47561099999999995</v>
      </c>
      <c r="S397" s="191">
        <v>0</v>
      </c>
      <c r="T397" s="192">
        <f>S397*H397</f>
        <v>0</v>
      </c>
      <c r="AR397" s="18" t="s">
        <v>235</v>
      </c>
      <c r="AT397" s="18" t="s">
        <v>548</v>
      </c>
      <c r="AU397" s="18" t="s">
        <v>81</v>
      </c>
      <c r="AY397" s="18" t="s">
        <v>160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78</v>
      </c>
      <c r="BK397" s="193">
        <f>ROUND(I397*H397,2)</f>
        <v>0</v>
      </c>
      <c r="BL397" s="18" t="s">
        <v>167</v>
      </c>
      <c r="BM397" s="18" t="s">
        <v>2394</v>
      </c>
    </row>
    <row r="398" spans="2:65" s="12" customFormat="1" x14ac:dyDescent="0.3">
      <c r="B398" s="206"/>
      <c r="C398" s="207"/>
      <c r="D398" s="196" t="s">
        <v>169</v>
      </c>
      <c r="E398" s="208" t="s">
        <v>19</v>
      </c>
      <c r="F398" s="209" t="s">
        <v>2395</v>
      </c>
      <c r="G398" s="207"/>
      <c r="H398" s="210">
        <v>1585.37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1585.37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679</v>
      </c>
      <c r="D400" s="182" t="s">
        <v>162</v>
      </c>
      <c r="E400" s="183" t="s">
        <v>680</v>
      </c>
      <c r="F400" s="184" t="s">
        <v>681</v>
      </c>
      <c r="G400" s="185" t="s">
        <v>212</v>
      </c>
      <c r="H400" s="186">
        <v>30.341999999999999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2396</v>
      </c>
    </row>
    <row r="401" spans="2:65" s="12" customFormat="1" x14ac:dyDescent="0.3">
      <c r="B401" s="206"/>
      <c r="C401" s="207"/>
      <c r="D401" s="196" t="s">
        <v>169</v>
      </c>
      <c r="E401" s="208" t="s">
        <v>19</v>
      </c>
      <c r="F401" s="209" t="s">
        <v>2397</v>
      </c>
      <c r="G401" s="207"/>
      <c r="H401" s="210">
        <v>30.341999999999999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169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160</v>
      </c>
    </row>
    <row r="402" spans="2:65" s="13" customFormat="1" x14ac:dyDescent="0.3">
      <c r="B402" s="217"/>
      <c r="C402" s="218"/>
      <c r="D402" s="219" t="s">
        <v>169</v>
      </c>
      <c r="E402" s="220" t="s">
        <v>19</v>
      </c>
      <c r="F402" s="221" t="s">
        <v>182</v>
      </c>
      <c r="G402" s="218"/>
      <c r="H402" s="222">
        <v>30.341999999999999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169</v>
      </c>
      <c r="AU402" s="228" t="s">
        <v>81</v>
      </c>
      <c r="AV402" s="13" t="s">
        <v>167</v>
      </c>
      <c r="AW402" s="13" t="s">
        <v>35</v>
      </c>
      <c r="AX402" s="13" t="s">
        <v>78</v>
      </c>
      <c r="AY402" s="228" t="s">
        <v>160</v>
      </c>
    </row>
    <row r="403" spans="2:65" s="1" customFormat="1" ht="22.5" customHeight="1" x14ac:dyDescent="0.3">
      <c r="B403" s="35"/>
      <c r="C403" s="182" t="s">
        <v>684</v>
      </c>
      <c r="D403" s="182" t="s">
        <v>162</v>
      </c>
      <c r="E403" s="183" t="s">
        <v>685</v>
      </c>
      <c r="F403" s="184" t="s">
        <v>686</v>
      </c>
      <c r="G403" s="185" t="s">
        <v>189</v>
      </c>
      <c r="H403" s="186">
        <v>758.55</v>
      </c>
      <c r="I403" s="187"/>
      <c r="J403" s="188">
        <f>ROUND(I403*H403,2)</f>
        <v>0</v>
      </c>
      <c r="K403" s="184" t="s">
        <v>166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1.1628000000000001E-3</v>
      </c>
      <c r="R403" s="191">
        <f>Q403*H403</f>
        <v>0.88204194000000002</v>
      </c>
      <c r="S403" s="191">
        <v>0</v>
      </c>
      <c r="T403" s="192">
        <f>S403*H403</f>
        <v>0</v>
      </c>
      <c r="AR403" s="18" t="s">
        <v>167</v>
      </c>
      <c r="AT403" s="18" t="s">
        <v>162</v>
      </c>
      <c r="AU403" s="18" t="s">
        <v>81</v>
      </c>
      <c r="AY403" s="18" t="s">
        <v>160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167</v>
      </c>
      <c r="BM403" s="18" t="s">
        <v>2398</v>
      </c>
    </row>
    <row r="404" spans="2:65" s="12" customFormat="1" x14ac:dyDescent="0.3">
      <c r="B404" s="206"/>
      <c r="C404" s="207"/>
      <c r="D404" s="196" t="s">
        <v>169</v>
      </c>
      <c r="E404" s="208" t="s">
        <v>19</v>
      </c>
      <c r="F404" s="209" t="s">
        <v>2399</v>
      </c>
      <c r="G404" s="207"/>
      <c r="H404" s="210">
        <v>758.55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3" customFormat="1" x14ac:dyDescent="0.3">
      <c r="B405" s="217"/>
      <c r="C405" s="218"/>
      <c r="D405" s="196" t="s">
        <v>169</v>
      </c>
      <c r="E405" s="240" t="s">
        <v>19</v>
      </c>
      <c r="F405" s="241" t="s">
        <v>182</v>
      </c>
      <c r="G405" s="218"/>
      <c r="H405" s="242">
        <v>758.55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169</v>
      </c>
      <c r="AU405" s="228" t="s">
        <v>81</v>
      </c>
      <c r="AV405" s="13" t="s">
        <v>167</v>
      </c>
      <c r="AW405" s="13" t="s">
        <v>35</v>
      </c>
      <c r="AX405" s="13" t="s">
        <v>78</v>
      </c>
      <c r="AY405" s="228" t="s">
        <v>160</v>
      </c>
    </row>
    <row r="406" spans="2:65" s="10" customFormat="1" ht="29.85" customHeight="1" x14ac:dyDescent="0.3">
      <c r="B406" s="165"/>
      <c r="C406" s="166"/>
      <c r="D406" s="179" t="s">
        <v>70</v>
      </c>
      <c r="E406" s="180" t="s">
        <v>167</v>
      </c>
      <c r="F406" s="180" t="s">
        <v>689</v>
      </c>
      <c r="G406" s="166"/>
      <c r="H406" s="166"/>
      <c r="I406" s="169"/>
      <c r="J406" s="181">
        <f>BK406</f>
        <v>0</v>
      </c>
      <c r="K406" s="166"/>
      <c r="L406" s="171"/>
      <c r="M406" s="172"/>
      <c r="N406" s="173"/>
      <c r="O406" s="173"/>
      <c r="P406" s="174">
        <f>SUM(P407:P422)</f>
        <v>0</v>
      </c>
      <c r="Q406" s="173"/>
      <c r="R406" s="174">
        <f>SUM(R407:R422)</f>
        <v>0</v>
      </c>
      <c r="S406" s="173"/>
      <c r="T406" s="175">
        <f>SUM(T407:T422)</f>
        <v>0</v>
      </c>
      <c r="AR406" s="176" t="s">
        <v>78</v>
      </c>
      <c r="AT406" s="177" t="s">
        <v>70</v>
      </c>
      <c r="AU406" s="177" t="s">
        <v>78</v>
      </c>
      <c r="AY406" s="176" t="s">
        <v>160</v>
      </c>
      <c r="BK406" s="178">
        <f>SUM(BK407:BK422)</f>
        <v>0</v>
      </c>
    </row>
    <row r="407" spans="2:65" s="1" customFormat="1" ht="22.5" customHeight="1" x14ac:dyDescent="0.3">
      <c r="B407" s="35"/>
      <c r="C407" s="182" t="s">
        <v>690</v>
      </c>
      <c r="D407" s="182" t="s">
        <v>162</v>
      </c>
      <c r="E407" s="183" t="s">
        <v>691</v>
      </c>
      <c r="F407" s="184" t="s">
        <v>692</v>
      </c>
      <c r="G407" s="185" t="s">
        <v>212</v>
      </c>
      <c r="H407" s="186">
        <v>4.2290000000000001</v>
      </c>
      <c r="I407" s="187"/>
      <c r="J407" s="188">
        <f>ROUND(I407*H407,2)</f>
        <v>0</v>
      </c>
      <c r="K407" s="184" t="s">
        <v>166</v>
      </c>
      <c r="L407" s="55"/>
      <c r="M407" s="189" t="s">
        <v>19</v>
      </c>
      <c r="N407" s="190" t="s">
        <v>42</v>
      </c>
      <c r="O407" s="36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AR407" s="18" t="s">
        <v>167</v>
      </c>
      <c r="AT407" s="18" t="s">
        <v>162</v>
      </c>
      <c r="AU407" s="18" t="s">
        <v>81</v>
      </c>
      <c r="AY407" s="18" t="s">
        <v>160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78</v>
      </c>
      <c r="BK407" s="193">
        <f>ROUND(I407*H407,2)</f>
        <v>0</v>
      </c>
      <c r="BL407" s="18" t="s">
        <v>167</v>
      </c>
      <c r="BM407" s="18" t="s">
        <v>2400</v>
      </c>
    </row>
    <row r="408" spans="2:65" s="11" customFormat="1" x14ac:dyDescent="0.3">
      <c r="B408" s="194"/>
      <c r="C408" s="195"/>
      <c r="D408" s="196" t="s">
        <v>169</v>
      </c>
      <c r="E408" s="197" t="s">
        <v>19</v>
      </c>
      <c r="F408" s="198" t="s">
        <v>2285</v>
      </c>
      <c r="G408" s="195"/>
      <c r="H408" s="199" t="s">
        <v>19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169</v>
      </c>
      <c r="AU408" s="205" t="s">
        <v>81</v>
      </c>
      <c r="AV408" s="11" t="s">
        <v>78</v>
      </c>
      <c r="AW408" s="11" t="s">
        <v>35</v>
      </c>
      <c r="AX408" s="11" t="s">
        <v>71</v>
      </c>
      <c r="AY408" s="205" t="s">
        <v>160</v>
      </c>
    </row>
    <row r="409" spans="2:65" s="12" customFormat="1" x14ac:dyDescent="0.3">
      <c r="B409" s="206"/>
      <c r="C409" s="207"/>
      <c r="D409" s="196" t="s">
        <v>169</v>
      </c>
      <c r="E409" s="208" t="s">
        <v>19</v>
      </c>
      <c r="F409" s="209" t="s">
        <v>2401</v>
      </c>
      <c r="G409" s="207"/>
      <c r="H409" s="210">
        <v>0.47199999999999998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169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160</v>
      </c>
    </row>
    <row r="410" spans="2:65" s="12" customFormat="1" x14ac:dyDescent="0.3">
      <c r="B410" s="206"/>
      <c r="C410" s="207"/>
      <c r="D410" s="196" t="s">
        <v>169</v>
      </c>
      <c r="E410" s="208" t="s">
        <v>19</v>
      </c>
      <c r="F410" s="209" t="s">
        <v>2402</v>
      </c>
      <c r="G410" s="207"/>
      <c r="H410" s="210">
        <v>0.1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2403</v>
      </c>
      <c r="G411" s="207"/>
      <c r="H411" s="210">
        <v>0.58399999999999996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2" customFormat="1" x14ac:dyDescent="0.3">
      <c r="B412" s="206"/>
      <c r="C412" s="207"/>
      <c r="D412" s="196" t="s">
        <v>169</v>
      </c>
      <c r="E412" s="208" t="s">
        <v>19</v>
      </c>
      <c r="F412" s="209" t="s">
        <v>2404</v>
      </c>
      <c r="G412" s="207"/>
      <c r="H412" s="210">
        <v>0.38600000000000001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65" s="12" customFormat="1" x14ac:dyDescent="0.3">
      <c r="B413" s="206"/>
      <c r="C413" s="207"/>
      <c r="D413" s="196" t="s">
        <v>169</v>
      </c>
      <c r="E413" s="208" t="s">
        <v>19</v>
      </c>
      <c r="F413" s="209" t="s">
        <v>2405</v>
      </c>
      <c r="G413" s="207"/>
      <c r="H413" s="210">
        <v>0.40899999999999997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65" s="12" customFormat="1" x14ac:dyDescent="0.3">
      <c r="B414" s="206"/>
      <c r="C414" s="207"/>
      <c r="D414" s="196" t="s">
        <v>169</v>
      </c>
      <c r="E414" s="208" t="s">
        <v>19</v>
      </c>
      <c r="F414" s="209" t="s">
        <v>2406</v>
      </c>
      <c r="G414" s="207"/>
      <c r="H414" s="210">
        <v>0.35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2" customFormat="1" x14ac:dyDescent="0.3">
      <c r="B415" s="206"/>
      <c r="C415" s="207"/>
      <c r="D415" s="196" t="s">
        <v>169</v>
      </c>
      <c r="E415" s="208" t="s">
        <v>19</v>
      </c>
      <c r="F415" s="209" t="s">
        <v>2407</v>
      </c>
      <c r="G415" s="207"/>
      <c r="H415" s="210">
        <v>0.28000000000000003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2" customFormat="1" x14ac:dyDescent="0.3">
      <c r="B416" s="206"/>
      <c r="C416" s="207"/>
      <c r="D416" s="196" t="s">
        <v>169</v>
      </c>
      <c r="E416" s="208" t="s">
        <v>19</v>
      </c>
      <c r="F416" s="209" t="s">
        <v>2408</v>
      </c>
      <c r="G416" s="207"/>
      <c r="H416" s="210">
        <v>0.161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169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160</v>
      </c>
    </row>
    <row r="417" spans="2:65" s="12" customFormat="1" x14ac:dyDescent="0.3">
      <c r="B417" s="206"/>
      <c r="C417" s="207"/>
      <c r="D417" s="196" t="s">
        <v>169</v>
      </c>
      <c r="E417" s="208" t="s">
        <v>19</v>
      </c>
      <c r="F417" s="209" t="s">
        <v>2409</v>
      </c>
      <c r="G417" s="207"/>
      <c r="H417" s="210">
        <v>0.35299999999999998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2" customFormat="1" x14ac:dyDescent="0.3">
      <c r="B418" s="206"/>
      <c r="C418" s="207"/>
      <c r="D418" s="196" t="s">
        <v>169</v>
      </c>
      <c r="E418" s="208" t="s">
        <v>19</v>
      </c>
      <c r="F418" s="209" t="s">
        <v>2410</v>
      </c>
      <c r="G418" s="207"/>
      <c r="H418" s="210">
        <v>0.253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2" customFormat="1" x14ac:dyDescent="0.3">
      <c r="B419" s="206"/>
      <c r="C419" s="207"/>
      <c r="D419" s="196" t="s">
        <v>169</v>
      </c>
      <c r="E419" s="208" t="s">
        <v>19</v>
      </c>
      <c r="F419" s="209" t="s">
        <v>2411</v>
      </c>
      <c r="G419" s="207"/>
      <c r="H419" s="210">
        <v>0.183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2" customFormat="1" x14ac:dyDescent="0.3">
      <c r="B420" s="206"/>
      <c r="C420" s="207"/>
      <c r="D420" s="196" t="s">
        <v>169</v>
      </c>
      <c r="E420" s="208" t="s">
        <v>19</v>
      </c>
      <c r="F420" s="209" t="s">
        <v>2412</v>
      </c>
      <c r="G420" s="207"/>
      <c r="H420" s="210">
        <v>0.35599999999999998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169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160</v>
      </c>
    </row>
    <row r="421" spans="2:65" s="12" customFormat="1" x14ac:dyDescent="0.3">
      <c r="B421" s="206"/>
      <c r="C421" s="207"/>
      <c r="D421" s="196" t="s">
        <v>169</v>
      </c>
      <c r="E421" s="208" t="s">
        <v>19</v>
      </c>
      <c r="F421" s="209" t="s">
        <v>2413</v>
      </c>
      <c r="G421" s="207"/>
      <c r="H421" s="210">
        <v>0.34200000000000003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3" customFormat="1" x14ac:dyDescent="0.3">
      <c r="B422" s="217"/>
      <c r="C422" s="218"/>
      <c r="D422" s="196" t="s">
        <v>169</v>
      </c>
      <c r="E422" s="240" t="s">
        <v>19</v>
      </c>
      <c r="F422" s="241" t="s">
        <v>182</v>
      </c>
      <c r="G422" s="218"/>
      <c r="H422" s="242">
        <v>4.2290000000000001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169</v>
      </c>
      <c r="AU422" s="228" t="s">
        <v>81</v>
      </c>
      <c r="AV422" s="13" t="s">
        <v>167</v>
      </c>
      <c r="AW422" s="13" t="s">
        <v>35</v>
      </c>
      <c r="AX422" s="13" t="s">
        <v>78</v>
      </c>
      <c r="AY422" s="228" t="s">
        <v>160</v>
      </c>
    </row>
    <row r="423" spans="2:65" s="10" customFormat="1" ht="29.85" customHeight="1" x14ac:dyDescent="0.3">
      <c r="B423" s="165"/>
      <c r="C423" s="166"/>
      <c r="D423" s="179" t="s">
        <v>70</v>
      </c>
      <c r="E423" s="180" t="s">
        <v>201</v>
      </c>
      <c r="F423" s="180" t="s">
        <v>699</v>
      </c>
      <c r="G423" s="166"/>
      <c r="H423" s="166"/>
      <c r="I423" s="169"/>
      <c r="J423" s="181">
        <f>BK423</f>
        <v>0</v>
      </c>
      <c r="K423" s="166"/>
      <c r="L423" s="171"/>
      <c r="M423" s="172"/>
      <c r="N423" s="173"/>
      <c r="O423" s="173"/>
      <c r="P423" s="174">
        <f>SUM(P424:P590)</f>
        <v>0</v>
      </c>
      <c r="Q423" s="173"/>
      <c r="R423" s="174">
        <f>SUM(R424:R590)</f>
        <v>63.068828900000007</v>
      </c>
      <c r="S423" s="173"/>
      <c r="T423" s="175">
        <f>SUM(T424:T590)</f>
        <v>0</v>
      </c>
      <c r="AR423" s="176" t="s">
        <v>78</v>
      </c>
      <c r="AT423" s="177" t="s">
        <v>70</v>
      </c>
      <c r="AU423" s="177" t="s">
        <v>78</v>
      </c>
      <c r="AY423" s="176" t="s">
        <v>160</v>
      </c>
      <c r="BK423" s="178">
        <f>SUM(BK424:BK590)</f>
        <v>0</v>
      </c>
    </row>
    <row r="424" spans="2:65" s="1" customFormat="1" ht="22.5" customHeight="1" x14ac:dyDescent="0.3">
      <c r="B424" s="35"/>
      <c r="C424" s="182" t="s">
        <v>700</v>
      </c>
      <c r="D424" s="182" t="s">
        <v>162</v>
      </c>
      <c r="E424" s="183" t="s">
        <v>706</v>
      </c>
      <c r="F424" s="184" t="s">
        <v>707</v>
      </c>
      <c r="G424" s="185" t="s">
        <v>248</v>
      </c>
      <c r="H424" s="186">
        <v>83.51</v>
      </c>
      <c r="I424" s="187"/>
      <c r="J424" s="188">
        <f>ROUND(I424*H424,2)</f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2414</v>
      </c>
    </row>
    <row r="425" spans="2:65" s="11" customFormat="1" x14ac:dyDescent="0.3">
      <c r="B425" s="194"/>
      <c r="C425" s="195"/>
      <c r="D425" s="196" t="s">
        <v>169</v>
      </c>
      <c r="E425" s="197" t="s">
        <v>19</v>
      </c>
      <c r="F425" s="198" t="s">
        <v>1728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169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160</v>
      </c>
    </row>
    <row r="426" spans="2:65" s="12" customFormat="1" x14ac:dyDescent="0.3">
      <c r="B426" s="206"/>
      <c r="C426" s="207"/>
      <c r="D426" s="196" t="s">
        <v>169</v>
      </c>
      <c r="E426" s="208" t="s">
        <v>19</v>
      </c>
      <c r="F426" s="209" t="s">
        <v>2415</v>
      </c>
      <c r="G426" s="207"/>
      <c r="H426" s="210">
        <v>41.81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65" s="14" customFormat="1" x14ac:dyDescent="0.3">
      <c r="B427" s="229"/>
      <c r="C427" s="230"/>
      <c r="D427" s="196" t="s">
        <v>169</v>
      </c>
      <c r="E427" s="231" t="s">
        <v>19</v>
      </c>
      <c r="F427" s="232" t="s">
        <v>234</v>
      </c>
      <c r="G427" s="230"/>
      <c r="H427" s="233">
        <v>41.81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169</v>
      </c>
      <c r="AU427" s="239" t="s">
        <v>81</v>
      </c>
      <c r="AV427" s="14" t="s">
        <v>186</v>
      </c>
      <c r="AW427" s="14" t="s">
        <v>35</v>
      </c>
      <c r="AX427" s="14" t="s">
        <v>71</v>
      </c>
      <c r="AY427" s="239" t="s">
        <v>160</v>
      </c>
    </row>
    <row r="428" spans="2:65" s="11" customFormat="1" x14ac:dyDescent="0.3">
      <c r="B428" s="194"/>
      <c r="C428" s="195"/>
      <c r="D428" s="196" t="s">
        <v>169</v>
      </c>
      <c r="E428" s="197" t="s">
        <v>19</v>
      </c>
      <c r="F428" s="198" t="s">
        <v>1730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2416</v>
      </c>
      <c r="G429" s="207"/>
      <c r="H429" s="210">
        <v>41.7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4" customFormat="1" x14ac:dyDescent="0.3">
      <c r="B430" s="229"/>
      <c r="C430" s="230"/>
      <c r="D430" s="196" t="s">
        <v>169</v>
      </c>
      <c r="E430" s="231" t="s">
        <v>19</v>
      </c>
      <c r="F430" s="232" t="s">
        <v>234</v>
      </c>
      <c r="G430" s="230"/>
      <c r="H430" s="233">
        <v>41.7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169</v>
      </c>
      <c r="AU430" s="239" t="s">
        <v>81</v>
      </c>
      <c r="AV430" s="14" t="s">
        <v>186</v>
      </c>
      <c r="AW430" s="14" t="s">
        <v>35</v>
      </c>
      <c r="AX430" s="14" t="s">
        <v>71</v>
      </c>
      <c r="AY430" s="239" t="s">
        <v>160</v>
      </c>
    </row>
    <row r="431" spans="2:65" s="13" customFormat="1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83.51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705</v>
      </c>
      <c r="D432" s="182" t="s">
        <v>162</v>
      </c>
      <c r="E432" s="183" t="s">
        <v>722</v>
      </c>
      <c r="F432" s="184" t="s">
        <v>723</v>
      </c>
      <c r="G432" s="185" t="s">
        <v>248</v>
      </c>
      <c r="H432" s="186">
        <v>3962.7829999999999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2417</v>
      </c>
    </row>
    <row r="433" spans="2:65" s="11" customFormat="1" x14ac:dyDescent="0.3">
      <c r="B433" s="194"/>
      <c r="C433" s="195"/>
      <c r="D433" s="196" t="s">
        <v>169</v>
      </c>
      <c r="E433" s="197" t="s">
        <v>19</v>
      </c>
      <c r="F433" s="198" t="s">
        <v>352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x14ac:dyDescent="0.3">
      <c r="B434" s="206"/>
      <c r="C434" s="207"/>
      <c r="D434" s="196" t="s">
        <v>169</v>
      </c>
      <c r="E434" s="208" t="s">
        <v>19</v>
      </c>
      <c r="F434" s="209" t="s">
        <v>2232</v>
      </c>
      <c r="G434" s="207"/>
      <c r="H434" s="210">
        <v>3719.5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4" customFormat="1" x14ac:dyDescent="0.3">
      <c r="B435" s="229"/>
      <c r="C435" s="230"/>
      <c r="D435" s="196" t="s">
        <v>169</v>
      </c>
      <c r="E435" s="231" t="s">
        <v>19</v>
      </c>
      <c r="F435" s="232" t="s">
        <v>234</v>
      </c>
      <c r="G435" s="230"/>
      <c r="H435" s="233">
        <v>3719.5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169</v>
      </c>
      <c r="AU435" s="239" t="s">
        <v>81</v>
      </c>
      <c r="AV435" s="14" t="s">
        <v>186</v>
      </c>
      <c r="AW435" s="14" t="s">
        <v>35</v>
      </c>
      <c r="AX435" s="14" t="s">
        <v>71</v>
      </c>
      <c r="AY435" s="239" t="s">
        <v>160</v>
      </c>
    </row>
    <row r="436" spans="2:65" s="11" customFormat="1" x14ac:dyDescent="0.3">
      <c r="B436" s="194"/>
      <c r="C436" s="195"/>
      <c r="D436" s="196" t="s">
        <v>169</v>
      </c>
      <c r="E436" s="197" t="s">
        <v>19</v>
      </c>
      <c r="F436" s="198" t="s">
        <v>420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169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160</v>
      </c>
    </row>
    <row r="437" spans="2:65" s="12" customFormat="1" x14ac:dyDescent="0.3">
      <c r="B437" s="206"/>
      <c r="C437" s="207"/>
      <c r="D437" s="196" t="s">
        <v>169</v>
      </c>
      <c r="E437" s="208" t="s">
        <v>19</v>
      </c>
      <c r="F437" s="209" t="s">
        <v>2418</v>
      </c>
      <c r="G437" s="207"/>
      <c r="H437" s="210">
        <v>33.869999999999997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65" s="12" customFormat="1" x14ac:dyDescent="0.3">
      <c r="B438" s="206"/>
      <c r="C438" s="207"/>
      <c r="D438" s="196" t="s">
        <v>169</v>
      </c>
      <c r="E438" s="208" t="s">
        <v>19</v>
      </c>
      <c r="F438" s="209" t="s">
        <v>2419</v>
      </c>
      <c r="G438" s="207"/>
      <c r="H438" s="210">
        <v>209.41300000000001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4" customFormat="1" x14ac:dyDescent="0.3">
      <c r="B439" s="229"/>
      <c r="C439" s="230"/>
      <c r="D439" s="196" t="s">
        <v>169</v>
      </c>
      <c r="E439" s="231" t="s">
        <v>19</v>
      </c>
      <c r="F439" s="232" t="s">
        <v>234</v>
      </c>
      <c r="G439" s="230"/>
      <c r="H439" s="233">
        <v>243.28299999999999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169</v>
      </c>
      <c r="AU439" s="239" t="s">
        <v>81</v>
      </c>
      <c r="AV439" s="14" t="s">
        <v>186</v>
      </c>
      <c r="AW439" s="14" t="s">
        <v>35</v>
      </c>
      <c r="AX439" s="14" t="s">
        <v>71</v>
      </c>
      <c r="AY439" s="239" t="s">
        <v>160</v>
      </c>
    </row>
    <row r="440" spans="2:65" s="13" customFormat="1" x14ac:dyDescent="0.3">
      <c r="B440" s="217"/>
      <c r="C440" s="218"/>
      <c r="D440" s="219" t="s">
        <v>169</v>
      </c>
      <c r="E440" s="220" t="s">
        <v>19</v>
      </c>
      <c r="F440" s="221" t="s">
        <v>182</v>
      </c>
      <c r="G440" s="218"/>
      <c r="H440" s="222">
        <v>3962.7829999999999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169</v>
      </c>
      <c r="AU440" s="228" t="s">
        <v>81</v>
      </c>
      <c r="AV440" s="13" t="s">
        <v>167</v>
      </c>
      <c r="AW440" s="13" t="s">
        <v>35</v>
      </c>
      <c r="AX440" s="13" t="s">
        <v>78</v>
      </c>
      <c r="AY440" s="228" t="s">
        <v>160</v>
      </c>
    </row>
    <row r="441" spans="2:65" s="1" customFormat="1" ht="22.5" customHeight="1" x14ac:dyDescent="0.3">
      <c r="B441" s="35"/>
      <c r="C441" s="182" t="s">
        <v>717</v>
      </c>
      <c r="D441" s="182" t="s">
        <v>162</v>
      </c>
      <c r="E441" s="183" t="s">
        <v>728</v>
      </c>
      <c r="F441" s="184" t="s">
        <v>729</v>
      </c>
      <c r="G441" s="185" t="s">
        <v>248</v>
      </c>
      <c r="H441" s="186">
        <v>3278.7249999999999</v>
      </c>
      <c r="I441" s="187"/>
      <c r="J441" s="188">
        <f>ROUND(I441*H441,2)</f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78</v>
      </c>
      <c r="BK441" s="193">
        <f>ROUND(I441*H441,2)</f>
        <v>0</v>
      </c>
      <c r="BL441" s="18" t="s">
        <v>167</v>
      </c>
      <c r="BM441" s="18" t="s">
        <v>2420</v>
      </c>
    </row>
    <row r="442" spans="2:65" s="11" customFormat="1" x14ac:dyDescent="0.3">
      <c r="B442" s="194"/>
      <c r="C442" s="195"/>
      <c r="D442" s="196" t="s">
        <v>169</v>
      </c>
      <c r="E442" s="197" t="s">
        <v>19</v>
      </c>
      <c r="F442" s="198" t="s">
        <v>352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65" s="12" customFormat="1" x14ac:dyDescent="0.3">
      <c r="B443" s="206"/>
      <c r="C443" s="207"/>
      <c r="D443" s="196" t="s">
        <v>169</v>
      </c>
      <c r="E443" s="208" t="s">
        <v>19</v>
      </c>
      <c r="F443" s="209" t="s">
        <v>2232</v>
      </c>
      <c r="G443" s="207"/>
      <c r="H443" s="210">
        <v>3719.5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1" customFormat="1" x14ac:dyDescent="0.3">
      <c r="B444" s="194"/>
      <c r="C444" s="195"/>
      <c r="D444" s="196" t="s">
        <v>169</v>
      </c>
      <c r="E444" s="197" t="s">
        <v>19</v>
      </c>
      <c r="F444" s="198" t="s">
        <v>731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169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160</v>
      </c>
    </row>
    <row r="445" spans="2:65" s="12" customFormat="1" x14ac:dyDescent="0.3">
      <c r="B445" s="206"/>
      <c r="C445" s="207"/>
      <c r="D445" s="196" t="s">
        <v>169</v>
      </c>
      <c r="E445" s="208" t="s">
        <v>19</v>
      </c>
      <c r="F445" s="209" t="s">
        <v>2421</v>
      </c>
      <c r="G445" s="207"/>
      <c r="H445" s="210">
        <v>-379.27499999999998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65" s="11" customFormat="1" x14ac:dyDescent="0.3">
      <c r="B446" s="194"/>
      <c r="C446" s="195"/>
      <c r="D446" s="196" t="s">
        <v>169</v>
      </c>
      <c r="E446" s="197" t="s">
        <v>19</v>
      </c>
      <c r="F446" s="198" t="s">
        <v>356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169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160</v>
      </c>
    </row>
    <row r="447" spans="2:65" s="12" customFormat="1" x14ac:dyDescent="0.3">
      <c r="B447" s="206"/>
      <c r="C447" s="207"/>
      <c r="D447" s="196" t="s">
        <v>169</v>
      </c>
      <c r="E447" s="208" t="s">
        <v>19</v>
      </c>
      <c r="F447" s="209" t="s">
        <v>2422</v>
      </c>
      <c r="G447" s="207"/>
      <c r="H447" s="210">
        <v>-61.5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3" customFormat="1" x14ac:dyDescent="0.3">
      <c r="B448" s="217"/>
      <c r="C448" s="218"/>
      <c r="D448" s="219" t="s">
        <v>169</v>
      </c>
      <c r="E448" s="220" t="s">
        <v>19</v>
      </c>
      <c r="F448" s="221" t="s">
        <v>182</v>
      </c>
      <c r="G448" s="218"/>
      <c r="H448" s="222">
        <v>3278.7249999999999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169</v>
      </c>
      <c r="AU448" s="228" t="s">
        <v>81</v>
      </c>
      <c r="AV448" s="13" t="s">
        <v>167</v>
      </c>
      <c r="AW448" s="13" t="s">
        <v>35</v>
      </c>
      <c r="AX448" s="13" t="s">
        <v>78</v>
      </c>
      <c r="AY448" s="228" t="s">
        <v>160</v>
      </c>
    </row>
    <row r="449" spans="2:65" s="1" customFormat="1" ht="22.5" customHeight="1" x14ac:dyDescent="0.3">
      <c r="B449" s="35"/>
      <c r="C449" s="182" t="s">
        <v>721</v>
      </c>
      <c r="D449" s="182" t="s">
        <v>162</v>
      </c>
      <c r="E449" s="183" t="s">
        <v>735</v>
      </c>
      <c r="F449" s="184" t="s">
        <v>736</v>
      </c>
      <c r="G449" s="185" t="s">
        <v>248</v>
      </c>
      <c r="H449" s="186">
        <v>41.81</v>
      </c>
      <c r="I449" s="187"/>
      <c r="J449" s="188">
        <f>ROUND(I449*H449,2)</f>
        <v>0</v>
      </c>
      <c r="K449" s="184" t="s">
        <v>166</v>
      </c>
      <c r="L449" s="55"/>
      <c r="M449" s="189" t="s">
        <v>19</v>
      </c>
      <c r="N449" s="190" t="s">
        <v>42</v>
      </c>
      <c r="O449" s="36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8" t="s">
        <v>167</v>
      </c>
      <c r="AT449" s="18" t="s">
        <v>162</v>
      </c>
      <c r="AU449" s="18" t="s">
        <v>81</v>
      </c>
      <c r="AY449" s="18" t="s">
        <v>160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78</v>
      </c>
      <c r="BK449" s="193">
        <f>ROUND(I449*H449,2)</f>
        <v>0</v>
      </c>
      <c r="BL449" s="18" t="s">
        <v>167</v>
      </c>
      <c r="BM449" s="18" t="s">
        <v>2423</v>
      </c>
    </row>
    <row r="450" spans="2:65" s="11" customFormat="1" x14ac:dyDescent="0.3">
      <c r="B450" s="194"/>
      <c r="C450" s="195"/>
      <c r="D450" s="196" t="s">
        <v>169</v>
      </c>
      <c r="E450" s="197" t="s">
        <v>19</v>
      </c>
      <c r="F450" s="198" t="s">
        <v>1728</v>
      </c>
      <c r="G450" s="195"/>
      <c r="H450" s="199" t="s">
        <v>19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169</v>
      </c>
      <c r="AU450" s="205" t="s">
        <v>81</v>
      </c>
      <c r="AV450" s="11" t="s">
        <v>78</v>
      </c>
      <c r="AW450" s="11" t="s">
        <v>35</v>
      </c>
      <c r="AX450" s="11" t="s">
        <v>71</v>
      </c>
      <c r="AY450" s="205" t="s">
        <v>160</v>
      </c>
    </row>
    <row r="451" spans="2:65" s="12" customFormat="1" x14ac:dyDescent="0.3">
      <c r="B451" s="206"/>
      <c r="C451" s="207"/>
      <c r="D451" s="196" t="s">
        <v>169</v>
      </c>
      <c r="E451" s="208" t="s">
        <v>19</v>
      </c>
      <c r="F451" s="209" t="s">
        <v>2415</v>
      </c>
      <c r="G451" s="207"/>
      <c r="H451" s="210">
        <v>41.81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3" customFormat="1" x14ac:dyDescent="0.3">
      <c r="B452" s="217"/>
      <c r="C452" s="218"/>
      <c r="D452" s="219" t="s">
        <v>169</v>
      </c>
      <c r="E452" s="220" t="s">
        <v>19</v>
      </c>
      <c r="F452" s="221" t="s">
        <v>182</v>
      </c>
      <c r="G452" s="218"/>
      <c r="H452" s="222">
        <v>41.81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169</v>
      </c>
      <c r="AU452" s="228" t="s">
        <v>81</v>
      </c>
      <c r="AV452" s="13" t="s">
        <v>167</v>
      </c>
      <c r="AW452" s="13" t="s">
        <v>35</v>
      </c>
      <c r="AX452" s="13" t="s">
        <v>78</v>
      </c>
      <c r="AY452" s="228" t="s">
        <v>160</v>
      </c>
    </row>
    <row r="453" spans="2:65" s="1" customFormat="1" ht="22.5" customHeight="1" x14ac:dyDescent="0.3">
      <c r="B453" s="35"/>
      <c r="C453" s="182" t="s">
        <v>727</v>
      </c>
      <c r="D453" s="182" t="s">
        <v>162</v>
      </c>
      <c r="E453" s="183" t="s">
        <v>739</v>
      </c>
      <c r="F453" s="184" t="s">
        <v>740</v>
      </c>
      <c r="G453" s="185" t="s">
        <v>248</v>
      </c>
      <c r="H453" s="186">
        <v>3962.7829999999999</v>
      </c>
      <c r="I453" s="187"/>
      <c r="J453" s="188">
        <f>ROUND(I453*H453,2)</f>
        <v>0</v>
      </c>
      <c r="K453" s="184" t="s">
        <v>166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167</v>
      </c>
      <c r="AT453" s="18" t="s">
        <v>162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2424</v>
      </c>
    </row>
    <row r="454" spans="2:65" s="11" customFormat="1" x14ac:dyDescent="0.3">
      <c r="B454" s="194"/>
      <c r="C454" s="195"/>
      <c r="D454" s="196" t="s">
        <v>169</v>
      </c>
      <c r="E454" s="197" t="s">
        <v>19</v>
      </c>
      <c r="F454" s="198" t="s">
        <v>352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x14ac:dyDescent="0.3">
      <c r="B455" s="206"/>
      <c r="C455" s="207"/>
      <c r="D455" s="196" t="s">
        <v>169</v>
      </c>
      <c r="E455" s="208" t="s">
        <v>19</v>
      </c>
      <c r="F455" s="209" t="s">
        <v>2232</v>
      </c>
      <c r="G455" s="207"/>
      <c r="H455" s="210">
        <v>3719.5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4" customFormat="1" x14ac:dyDescent="0.3">
      <c r="B456" s="229"/>
      <c r="C456" s="230"/>
      <c r="D456" s="196" t="s">
        <v>169</v>
      </c>
      <c r="E456" s="231" t="s">
        <v>19</v>
      </c>
      <c r="F456" s="232" t="s">
        <v>234</v>
      </c>
      <c r="G456" s="230"/>
      <c r="H456" s="233">
        <v>3719.5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169</v>
      </c>
      <c r="AU456" s="239" t="s">
        <v>81</v>
      </c>
      <c r="AV456" s="14" t="s">
        <v>186</v>
      </c>
      <c r="AW456" s="14" t="s">
        <v>35</v>
      </c>
      <c r="AX456" s="14" t="s">
        <v>71</v>
      </c>
      <c r="AY456" s="239" t="s">
        <v>160</v>
      </c>
    </row>
    <row r="457" spans="2:65" s="11" customFormat="1" x14ac:dyDescent="0.3">
      <c r="B457" s="194"/>
      <c r="C457" s="195"/>
      <c r="D457" s="196" t="s">
        <v>169</v>
      </c>
      <c r="E457" s="197" t="s">
        <v>19</v>
      </c>
      <c r="F457" s="198" t="s">
        <v>420</v>
      </c>
      <c r="G457" s="195"/>
      <c r="H457" s="199" t="s">
        <v>19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169</v>
      </c>
      <c r="AU457" s="205" t="s">
        <v>81</v>
      </c>
      <c r="AV457" s="11" t="s">
        <v>78</v>
      </c>
      <c r="AW457" s="11" t="s">
        <v>35</v>
      </c>
      <c r="AX457" s="11" t="s">
        <v>71</v>
      </c>
      <c r="AY457" s="205" t="s">
        <v>160</v>
      </c>
    </row>
    <row r="458" spans="2:65" s="12" customFormat="1" x14ac:dyDescent="0.3">
      <c r="B458" s="206"/>
      <c r="C458" s="207"/>
      <c r="D458" s="196" t="s">
        <v>169</v>
      </c>
      <c r="E458" s="208" t="s">
        <v>19</v>
      </c>
      <c r="F458" s="209" t="s">
        <v>2418</v>
      </c>
      <c r="G458" s="207"/>
      <c r="H458" s="210">
        <v>33.869999999999997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169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160</v>
      </c>
    </row>
    <row r="459" spans="2:65" s="12" customFormat="1" x14ac:dyDescent="0.3">
      <c r="B459" s="206"/>
      <c r="C459" s="207"/>
      <c r="D459" s="196" t="s">
        <v>169</v>
      </c>
      <c r="E459" s="208" t="s">
        <v>19</v>
      </c>
      <c r="F459" s="209" t="s">
        <v>2419</v>
      </c>
      <c r="G459" s="207"/>
      <c r="H459" s="210">
        <v>209.41300000000001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4" customFormat="1" x14ac:dyDescent="0.3">
      <c r="B460" s="229"/>
      <c r="C460" s="230"/>
      <c r="D460" s="196" t="s">
        <v>169</v>
      </c>
      <c r="E460" s="231" t="s">
        <v>19</v>
      </c>
      <c r="F460" s="232" t="s">
        <v>234</v>
      </c>
      <c r="G460" s="230"/>
      <c r="H460" s="233">
        <v>243.28299999999999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169</v>
      </c>
      <c r="AU460" s="239" t="s">
        <v>81</v>
      </c>
      <c r="AV460" s="14" t="s">
        <v>186</v>
      </c>
      <c r="AW460" s="14" t="s">
        <v>35</v>
      </c>
      <c r="AX460" s="14" t="s">
        <v>71</v>
      </c>
      <c r="AY460" s="239" t="s">
        <v>160</v>
      </c>
    </row>
    <row r="461" spans="2:65" s="13" customFormat="1" x14ac:dyDescent="0.3">
      <c r="B461" s="217"/>
      <c r="C461" s="218"/>
      <c r="D461" s="219" t="s">
        <v>169</v>
      </c>
      <c r="E461" s="220" t="s">
        <v>19</v>
      </c>
      <c r="F461" s="221" t="s">
        <v>182</v>
      </c>
      <c r="G461" s="218"/>
      <c r="H461" s="222">
        <v>3962.7829999999999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" customFormat="1" ht="22.5" customHeight="1" x14ac:dyDescent="0.3">
      <c r="B462" s="35"/>
      <c r="C462" s="182" t="s">
        <v>734</v>
      </c>
      <c r="D462" s="182" t="s">
        <v>162</v>
      </c>
      <c r="E462" s="183" t="s">
        <v>743</v>
      </c>
      <c r="F462" s="184" t="s">
        <v>744</v>
      </c>
      <c r="G462" s="185" t="s">
        <v>248</v>
      </c>
      <c r="H462" s="186">
        <v>3784.42</v>
      </c>
      <c r="I462" s="187"/>
      <c r="J462" s="188">
        <f>ROUND(I462*H462,2)</f>
        <v>0</v>
      </c>
      <c r="K462" s="184" t="s">
        <v>166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AR462" s="18" t="s">
        <v>167</v>
      </c>
      <c r="AT462" s="18" t="s">
        <v>162</v>
      </c>
      <c r="AU462" s="18" t="s">
        <v>81</v>
      </c>
      <c r="AY462" s="18" t="s">
        <v>160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167</v>
      </c>
      <c r="BM462" s="18" t="s">
        <v>2425</v>
      </c>
    </row>
    <row r="463" spans="2:65" s="11" customFormat="1" x14ac:dyDescent="0.3">
      <c r="B463" s="194"/>
      <c r="C463" s="195"/>
      <c r="D463" s="196" t="s">
        <v>169</v>
      </c>
      <c r="E463" s="197" t="s">
        <v>19</v>
      </c>
      <c r="F463" s="198" t="s">
        <v>352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169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160</v>
      </c>
    </row>
    <row r="464" spans="2:65" s="12" customFormat="1" x14ac:dyDescent="0.3">
      <c r="B464" s="206"/>
      <c r="C464" s="207"/>
      <c r="D464" s="196" t="s">
        <v>169</v>
      </c>
      <c r="E464" s="208" t="s">
        <v>19</v>
      </c>
      <c r="F464" s="209" t="s">
        <v>2232</v>
      </c>
      <c r="G464" s="207"/>
      <c r="H464" s="210">
        <v>3719.5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4" customFormat="1" x14ac:dyDescent="0.3">
      <c r="B465" s="229"/>
      <c r="C465" s="230"/>
      <c r="D465" s="196" t="s">
        <v>169</v>
      </c>
      <c r="E465" s="231" t="s">
        <v>19</v>
      </c>
      <c r="F465" s="232" t="s">
        <v>234</v>
      </c>
      <c r="G465" s="230"/>
      <c r="H465" s="233">
        <v>3719.5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169</v>
      </c>
      <c r="AU465" s="239" t="s">
        <v>81</v>
      </c>
      <c r="AV465" s="14" t="s">
        <v>186</v>
      </c>
      <c r="AW465" s="14" t="s">
        <v>35</v>
      </c>
      <c r="AX465" s="14" t="s">
        <v>71</v>
      </c>
      <c r="AY465" s="239" t="s">
        <v>160</v>
      </c>
    </row>
    <row r="466" spans="2:65" s="11" customFormat="1" x14ac:dyDescent="0.3">
      <c r="B466" s="194"/>
      <c r="C466" s="195"/>
      <c r="D466" s="196" t="s">
        <v>169</v>
      </c>
      <c r="E466" s="197" t="s">
        <v>19</v>
      </c>
      <c r="F466" s="198" t="s">
        <v>2244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169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160</v>
      </c>
    </row>
    <row r="467" spans="2:65" s="12" customFormat="1" x14ac:dyDescent="0.3">
      <c r="B467" s="206"/>
      <c r="C467" s="207"/>
      <c r="D467" s="196" t="s">
        <v>169</v>
      </c>
      <c r="E467" s="208" t="s">
        <v>19</v>
      </c>
      <c r="F467" s="209" t="s">
        <v>2245</v>
      </c>
      <c r="G467" s="207"/>
      <c r="H467" s="210">
        <v>64.92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4" customFormat="1" x14ac:dyDescent="0.3">
      <c r="B468" s="229"/>
      <c r="C468" s="230"/>
      <c r="D468" s="196" t="s">
        <v>169</v>
      </c>
      <c r="E468" s="231" t="s">
        <v>19</v>
      </c>
      <c r="F468" s="232" t="s">
        <v>234</v>
      </c>
      <c r="G468" s="230"/>
      <c r="H468" s="233">
        <v>64.92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169</v>
      </c>
      <c r="AU468" s="239" t="s">
        <v>81</v>
      </c>
      <c r="AV468" s="14" t="s">
        <v>186</v>
      </c>
      <c r="AW468" s="14" t="s">
        <v>35</v>
      </c>
      <c r="AX468" s="14" t="s">
        <v>71</v>
      </c>
      <c r="AY468" s="239" t="s">
        <v>160</v>
      </c>
    </row>
    <row r="469" spans="2:65" s="13" customFormat="1" x14ac:dyDescent="0.3">
      <c r="B469" s="217"/>
      <c r="C469" s="218"/>
      <c r="D469" s="219" t="s">
        <v>169</v>
      </c>
      <c r="E469" s="220" t="s">
        <v>19</v>
      </c>
      <c r="F469" s="221" t="s">
        <v>182</v>
      </c>
      <c r="G469" s="218"/>
      <c r="H469" s="222">
        <v>3784.42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169</v>
      </c>
      <c r="AU469" s="228" t="s">
        <v>81</v>
      </c>
      <c r="AV469" s="13" t="s">
        <v>167</v>
      </c>
      <c r="AW469" s="13" t="s">
        <v>35</v>
      </c>
      <c r="AX469" s="13" t="s">
        <v>78</v>
      </c>
      <c r="AY469" s="228" t="s">
        <v>160</v>
      </c>
    </row>
    <row r="470" spans="2:65" s="1" customFormat="1" ht="31.5" customHeight="1" x14ac:dyDescent="0.3">
      <c r="B470" s="35"/>
      <c r="C470" s="182" t="s">
        <v>738</v>
      </c>
      <c r="D470" s="182" t="s">
        <v>162</v>
      </c>
      <c r="E470" s="183" t="s">
        <v>751</v>
      </c>
      <c r="F470" s="184" t="s">
        <v>752</v>
      </c>
      <c r="G470" s="185" t="s">
        <v>248</v>
      </c>
      <c r="H470" s="186">
        <v>181.89500000000001</v>
      </c>
      <c r="I470" s="187"/>
      <c r="J470" s="188">
        <f>ROUND(I470*H470,2)</f>
        <v>0</v>
      </c>
      <c r="K470" s="184" t="s">
        <v>166</v>
      </c>
      <c r="L470" s="55"/>
      <c r="M470" s="189" t="s">
        <v>19</v>
      </c>
      <c r="N470" s="190" t="s">
        <v>42</v>
      </c>
      <c r="O470" s="36"/>
      <c r="P470" s="191">
        <f>O470*H470</f>
        <v>0</v>
      </c>
      <c r="Q470" s="191">
        <v>0.17726</v>
      </c>
      <c r="R470" s="191">
        <f>Q470*H470</f>
        <v>32.242707700000004</v>
      </c>
      <c r="S470" s="191">
        <v>0</v>
      </c>
      <c r="T470" s="192">
        <f>S470*H470</f>
        <v>0</v>
      </c>
      <c r="AR470" s="18" t="s">
        <v>167</v>
      </c>
      <c r="AT470" s="18" t="s">
        <v>162</v>
      </c>
      <c r="AU470" s="18" t="s">
        <v>81</v>
      </c>
      <c r="AY470" s="18" t="s">
        <v>160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8" t="s">
        <v>78</v>
      </c>
      <c r="BK470" s="193">
        <f>ROUND(I470*H470,2)</f>
        <v>0</v>
      </c>
      <c r="BL470" s="18" t="s">
        <v>167</v>
      </c>
      <c r="BM470" s="18" t="s">
        <v>2426</v>
      </c>
    </row>
    <row r="471" spans="2:65" s="11" customFormat="1" x14ac:dyDescent="0.3">
      <c r="B471" s="194"/>
      <c r="C471" s="195"/>
      <c r="D471" s="196" t="s">
        <v>169</v>
      </c>
      <c r="E471" s="197" t="s">
        <v>19</v>
      </c>
      <c r="F471" s="198" t="s">
        <v>2427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169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160</v>
      </c>
    </row>
    <row r="472" spans="2:65" s="12" customFormat="1" x14ac:dyDescent="0.3">
      <c r="B472" s="206"/>
      <c r="C472" s="207"/>
      <c r="D472" s="196" t="s">
        <v>169</v>
      </c>
      <c r="E472" s="208" t="s">
        <v>19</v>
      </c>
      <c r="F472" s="209" t="s">
        <v>2223</v>
      </c>
      <c r="G472" s="207"/>
      <c r="H472" s="210">
        <v>37.65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65" s="11" customFormat="1" x14ac:dyDescent="0.3">
      <c r="B473" s="194"/>
      <c r="C473" s="195"/>
      <c r="D473" s="196" t="s">
        <v>169</v>
      </c>
      <c r="E473" s="197" t="s">
        <v>19</v>
      </c>
      <c r="F473" s="198" t="s">
        <v>347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169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160</v>
      </c>
    </row>
    <row r="474" spans="2:65" s="12" customFormat="1" x14ac:dyDescent="0.3">
      <c r="B474" s="206"/>
      <c r="C474" s="207"/>
      <c r="D474" s="196" t="s">
        <v>169</v>
      </c>
      <c r="E474" s="208" t="s">
        <v>19</v>
      </c>
      <c r="F474" s="209" t="s">
        <v>2206</v>
      </c>
      <c r="G474" s="207"/>
      <c r="H474" s="210">
        <v>9.85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65" s="12" customFormat="1" x14ac:dyDescent="0.3">
      <c r="B475" s="206"/>
      <c r="C475" s="207"/>
      <c r="D475" s="196" t="s">
        <v>169</v>
      </c>
      <c r="E475" s="208" t="s">
        <v>19</v>
      </c>
      <c r="F475" s="209" t="s">
        <v>2207</v>
      </c>
      <c r="G475" s="207"/>
      <c r="H475" s="210">
        <v>10.25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65" s="12" customFormat="1" x14ac:dyDescent="0.3">
      <c r="B476" s="206"/>
      <c r="C476" s="207"/>
      <c r="D476" s="196" t="s">
        <v>169</v>
      </c>
      <c r="E476" s="208" t="s">
        <v>19</v>
      </c>
      <c r="F476" s="209" t="s">
        <v>2208</v>
      </c>
      <c r="G476" s="207"/>
      <c r="H476" s="210">
        <v>4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65" s="14" customFormat="1" x14ac:dyDescent="0.3">
      <c r="B477" s="229"/>
      <c r="C477" s="230"/>
      <c r="D477" s="196" t="s">
        <v>169</v>
      </c>
      <c r="E477" s="231" t="s">
        <v>19</v>
      </c>
      <c r="F477" s="232" t="s">
        <v>234</v>
      </c>
      <c r="G477" s="230"/>
      <c r="H477" s="233">
        <v>61.75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169</v>
      </c>
      <c r="AU477" s="239" t="s">
        <v>81</v>
      </c>
      <c r="AV477" s="14" t="s">
        <v>186</v>
      </c>
      <c r="AW477" s="14" t="s">
        <v>35</v>
      </c>
      <c r="AX477" s="14" t="s">
        <v>71</v>
      </c>
      <c r="AY477" s="239" t="s">
        <v>160</v>
      </c>
    </row>
    <row r="478" spans="2:65" s="11" customFormat="1" x14ac:dyDescent="0.3">
      <c r="B478" s="194"/>
      <c r="C478" s="195"/>
      <c r="D478" s="196" t="s">
        <v>169</v>
      </c>
      <c r="E478" s="197" t="s">
        <v>19</v>
      </c>
      <c r="F478" s="198" t="s">
        <v>1669</v>
      </c>
      <c r="G478" s="195"/>
      <c r="H478" s="199" t="s">
        <v>19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169</v>
      </c>
      <c r="AU478" s="205" t="s">
        <v>81</v>
      </c>
      <c r="AV478" s="11" t="s">
        <v>78</v>
      </c>
      <c r="AW478" s="11" t="s">
        <v>35</v>
      </c>
      <c r="AX478" s="11" t="s">
        <v>71</v>
      </c>
      <c r="AY478" s="205" t="s">
        <v>160</v>
      </c>
    </row>
    <row r="479" spans="2:65" s="12" customFormat="1" x14ac:dyDescent="0.3">
      <c r="B479" s="206"/>
      <c r="C479" s="207"/>
      <c r="D479" s="196" t="s">
        <v>169</v>
      </c>
      <c r="E479" s="208" t="s">
        <v>19</v>
      </c>
      <c r="F479" s="209" t="s">
        <v>2209</v>
      </c>
      <c r="G479" s="207"/>
      <c r="H479" s="210">
        <v>20.440000000000001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65" s="12" customFormat="1" x14ac:dyDescent="0.3">
      <c r="B480" s="206"/>
      <c r="C480" s="207"/>
      <c r="D480" s="196" t="s">
        <v>169</v>
      </c>
      <c r="E480" s="208" t="s">
        <v>19</v>
      </c>
      <c r="F480" s="209" t="s">
        <v>2210</v>
      </c>
      <c r="G480" s="207"/>
      <c r="H480" s="210">
        <v>8.4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51" s="12" customFormat="1" x14ac:dyDescent="0.3">
      <c r="B481" s="206"/>
      <c r="C481" s="207"/>
      <c r="D481" s="196" t="s">
        <v>169</v>
      </c>
      <c r="E481" s="208" t="s">
        <v>19</v>
      </c>
      <c r="F481" s="209" t="s">
        <v>2211</v>
      </c>
      <c r="G481" s="207"/>
      <c r="H481" s="210">
        <v>20.6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51" s="12" customFormat="1" x14ac:dyDescent="0.3">
      <c r="B482" s="206"/>
      <c r="C482" s="207"/>
      <c r="D482" s="196" t="s">
        <v>169</v>
      </c>
      <c r="E482" s="208" t="s">
        <v>19</v>
      </c>
      <c r="F482" s="209" t="s">
        <v>2212</v>
      </c>
      <c r="G482" s="207"/>
      <c r="H482" s="210">
        <v>4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169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160</v>
      </c>
    </row>
    <row r="483" spans="2:51" s="14" customFormat="1" x14ac:dyDescent="0.3">
      <c r="B483" s="229"/>
      <c r="C483" s="230"/>
      <c r="D483" s="196" t="s">
        <v>169</v>
      </c>
      <c r="E483" s="231" t="s">
        <v>19</v>
      </c>
      <c r="F483" s="232" t="s">
        <v>234</v>
      </c>
      <c r="G483" s="230"/>
      <c r="H483" s="233">
        <v>53.44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169</v>
      </c>
      <c r="AU483" s="239" t="s">
        <v>81</v>
      </c>
      <c r="AV483" s="14" t="s">
        <v>186</v>
      </c>
      <c r="AW483" s="14" t="s">
        <v>35</v>
      </c>
      <c r="AX483" s="14" t="s">
        <v>71</v>
      </c>
      <c r="AY483" s="239" t="s">
        <v>160</v>
      </c>
    </row>
    <row r="484" spans="2:51" s="11" customFormat="1" x14ac:dyDescent="0.3">
      <c r="B484" s="194"/>
      <c r="C484" s="195"/>
      <c r="D484" s="196" t="s">
        <v>169</v>
      </c>
      <c r="E484" s="197" t="s">
        <v>19</v>
      </c>
      <c r="F484" s="198" t="s">
        <v>2428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169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160</v>
      </c>
    </row>
    <row r="485" spans="2:51" s="12" customFormat="1" x14ac:dyDescent="0.3">
      <c r="B485" s="206"/>
      <c r="C485" s="207"/>
      <c r="D485" s="196" t="s">
        <v>169</v>
      </c>
      <c r="E485" s="208" t="s">
        <v>19</v>
      </c>
      <c r="F485" s="209" t="s">
        <v>2429</v>
      </c>
      <c r="G485" s="207"/>
      <c r="H485" s="210">
        <v>4.13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169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160</v>
      </c>
    </row>
    <row r="486" spans="2:51" s="14" customFormat="1" x14ac:dyDescent="0.3">
      <c r="B486" s="229"/>
      <c r="C486" s="230"/>
      <c r="D486" s="196" t="s">
        <v>169</v>
      </c>
      <c r="E486" s="231" t="s">
        <v>19</v>
      </c>
      <c r="F486" s="232" t="s">
        <v>234</v>
      </c>
      <c r="G486" s="230"/>
      <c r="H486" s="233">
        <v>4.13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169</v>
      </c>
      <c r="AU486" s="239" t="s">
        <v>81</v>
      </c>
      <c r="AV486" s="14" t="s">
        <v>186</v>
      </c>
      <c r="AW486" s="14" t="s">
        <v>35</v>
      </c>
      <c r="AX486" s="14" t="s">
        <v>71</v>
      </c>
      <c r="AY486" s="239" t="s">
        <v>160</v>
      </c>
    </row>
    <row r="487" spans="2:51" s="11" customFormat="1" x14ac:dyDescent="0.3">
      <c r="B487" s="194"/>
      <c r="C487" s="195"/>
      <c r="D487" s="196" t="s">
        <v>169</v>
      </c>
      <c r="E487" s="197" t="s">
        <v>19</v>
      </c>
      <c r="F487" s="198" t="s">
        <v>2213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51" s="12" customFormat="1" x14ac:dyDescent="0.3">
      <c r="B488" s="206"/>
      <c r="C488" s="207"/>
      <c r="D488" s="196" t="s">
        <v>169</v>
      </c>
      <c r="E488" s="208" t="s">
        <v>19</v>
      </c>
      <c r="F488" s="209" t="s">
        <v>2214</v>
      </c>
      <c r="G488" s="207"/>
      <c r="H488" s="210">
        <v>15.375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51" s="12" customFormat="1" x14ac:dyDescent="0.3">
      <c r="B489" s="206"/>
      <c r="C489" s="207"/>
      <c r="D489" s="196" t="s">
        <v>169</v>
      </c>
      <c r="E489" s="208" t="s">
        <v>19</v>
      </c>
      <c r="F489" s="209" t="s">
        <v>2215</v>
      </c>
      <c r="G489" s="207"/>
      <c r="H489" s="210">
        <v>9.4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51" s="12" customFormat="1" x14ac:dyDescent="0.3">
      <c r="B490" s="206"/>
      <c r="C490" s="207"/>
      <c r="D490" s="196" t="s">
        <v>169</v>
      </c>
      <c r="E490" s="208" t="s">
        <v>19</v>
      </c>
      <c r="F490" s="209" t="s">
        <v>2216</v>
      </c>
      <c r="G490" s="207"/>
      <c r="H490" s="210">
        <v>13.8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51" s="14" customFormat="1" x14ac:dyDescent="0.3">
      <c r="B491" s="229"/>
      <c r="C491" s="230"/>
      <c r="D491" s="196" t="s">
        <v>169</v>
      </c>
      <c r="E491" s="231" t="s">
        <v>19</v>
      </c>
      <c r="F491" s="232" t="s">
        <v>234</v>
      </c>
      <c r="G491" s="230"/>
      <c r="H491" s="233">
        <v>38.575000000000003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169</v>
      </c>
      <c r="AU491" s="239" t="s">
        <v>81</v>
      </c>
      <c r="AV491" s="14" t="s">
        <v>186</v>
      </c>
      <c r="AW491" s="14" t="s">
        <v>35</v>
      </c>
      <c r="AX491" s="14" t="s">
        <v>71</v>
      </c>
      <c r="AY491" s="239" t="s">
        <v>160</v>
      </c>
    </row>
    <row r="492" spans="2:51" s="11" customFormat="1" x14ac:dyDescent="0.3">
      <c r="B492" s="194"/>
      <c r="C492" s="195"/>
      <c r="D492" s="196" t="s">
        <v>169</v>
      </c>
      <c r="E492" s="197" t="s">
        <v>19</v>
      </c>
      <c r="F492" s="198" t="s">
        <v>2217</v>
      </c>
      <c r="G492" s="195"/>
      <c r="H492" s="199" t="s">
        <v>19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169</v>
      </c>
      <c r="AU492" s="205" t="s">
        <v>81</v>
      </c>
      <c r="AV492" s="11" t="s">
        <v>78</v>
      </c>
      <c r="AW492" s="11" t="s">
        <v>35</v>
      </c>
      <c r="AX492" s="11" t="s">
        <v>71</v>
      </c>
      <c r="AY492" s="205" t="s">
        <v>160</v>
      </c>
    </row>
    <row r="493" spans="2:51" s="12" customFormat="1" x14ac:dyDescent="0.3">
      <c r="B493" s="206"/>
      <c r="C493" s="207"/>
      <c r="D493" s="196" t="s">
        <v>169</v>
      </c>
      <c r="E493" s="208" t="s">
        <v>19</v>
      </c>
      <c r="F493" s="209" t="s">
        <v>2218</v>
      </c>
      <c r="G493" s="207"/>
      <c r="H493" s="210">
        <v>15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169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160</v>
      </c>
    </row>
    <row r="494" spans="2:51" s="14" customFormat="1" x14ac:dyDescent="0.3">
      <c r="B494" s="229"/>
      <c r="C494" s="230"/>
      <c r="D494" s="196" t="s">
        <v>169</v>
      </c>
      <c r="E494" s="231" t="s">
        <v>19</v>
      </c>
      <c r="F494" s="232" t="s">
        <v>234</v>
      </c>
      <c r="G494" s="230"/>
      <c r="H494" s="233">
        <v>15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169</v>
      </c>
      <c r="AU494" s="239" t="s">
        <v>81</v>
      </c>
      <c r="AV494" s="14" t="s">
        <v>186</v>
      </c>
      <c r="AW494" s="14" t="s">
        <v>35</v>
      </c>
      <c r="AX494" s="14" t="s">
        <v>71</v>
      </c>
      <c r="AY494" s="239" t="s">
        <v>160</v>
      </c>
    </row>
    <row r="495" spans="2:51" s="11" customFormat="1" x14ac:dyDescent="0.3">
      <c r="B495" s="194"/>
      <c r="C495" s="195"/>
      <c r="D495" s="196" t="s">
        <v>169</v>
      </c>
      <c r="E495" s="197" t="s">
        <v>19</v>
      </c>
      <c r="F495" s="198" t="s">
        <v>2430</v>
      </c>
      <c r="G495" s="195"/>
      <c r="H495" s="199" t="s">
        <v>19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169</v>
      </c>
      <c r="AU495" s="205" t="s">
        <v>81</v>
      </c>
      <c r="AV495" s="11" t="s">
        <v>78</v>
      </c>
      <c r="AW495" s="11" t="s">
        <v>35</v>
      </c>
      <c r="AX495" s="11" t="s">
        <v>71</v>
      </c>
      <c r="AY495" s="205" t="s">
        <v>160</v>
      </c>
    </row>
    <row r="496" spans="2:51" s="12" customFormat="1" x14ac:dyDescent="0.3">
      <c r="B496" s="206"/>
      <c r="C496" s="207"/>
      <c r="D496" s="196" t="s">
        <v>169</v>
      </c>
      <c r="E496" s="208" t="s">
        <v>19</v>
      </c>
      <c r="F496" s="209" t="s">
        <v>2431</v>
      </c>
      <c r="G496" s="207"/>
      <c r="H496" s="210">
        <v>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169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160</v>
      </c>
    </row>
    <row r="497" spans="2:65" s="14" customFormat="1" x14ac:dyDescent="0.3">
      <c r="B497" s="229"/>
      <c r="C497" s="230"/>
      <c r="D497" s="196" t="s">
        <v>169</v>
      </c>
      <c r="E497" s="231" t="s">
        <v>19</v>
      </c>
      <c r="F497" s="232" t="s">
        <v>234</v>
      </c>
      <c r="G497" s="230"/>
      <c r="H497" s="233">
        <v>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169</v>
      </c>
      <c r="AU497" s="239" t="s">
        <v>81</v>
      </c>
      <c r="AV497" s="14" t="s">
        <v>186</v>
      </c>
      <c r="AW497" s="14" t="s">
        <v>35</v>
      </c>
      <c r="AX497" s="14" t="s">
        <v>71</v>
      </c>
      <c r="AY497" s="239" t="s">
        <v>160</v>
      </c>
    </row>
    <row r="498" spans="2:65" s="13" customFormat="1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181.89500000000001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742</v>
      </c>
      <c r="D499" s="182" t="s">
        <v>162</v>
      </c>
      <c r="E499" s="183" t="s">
        <v>760</v>
      </c>
      <c r="F499" s="184" t="s">
        <v>761</v>
      </c>
      <c r="G499" s="185" t="s">
        <v>248</v>
      </c>
      <c r="H499" s="186">
        <v>3784.42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3.4000000000000002E-4</v>
      </c>
      <c r="R499" s="191">
        <f>Q499*H499</f>
        <v>1.2867028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2432</v>
      </c>
    </row>
    <row r="500" spans="2:65" s="11" customFormat="1" x14ac:dyDescent="0.3">
      <c r="B500" s="194"/>
      <c r="C500" s="195"/>
      <c r="D500" s="196" t="s">
        <v>169</v>
      </c>
      <c r="E500" s="197" t="s">
        <v>19</v>
      </c>
      <c r="F500" s="198" t="s">
        <v>352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65" s="12" customFormat="1" x14ac:dyDescent="0.3">
      <c r="B501" s="206"/>
      <c r="C501" s="207"/>
      <c r="D501" s="196" t="s">
        <v>169</v>
      </c>
      <c r="E501" s="208" t="s">
        <v>19</v>
      </c>
      <c r="F501" s="209" t="s">
        <v>2232</v>
      </c>
      <c r="G501" s="207"/>
      <c r="H501" s="210">
        <v>3719.5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4" customFormat="1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3719.5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65" s="11" customFormat="1" x14ac:dyDescent="0.3">
      <c r="B503" s="194"/>
      <c r="C503" s="195"/>
      <c r="D503" s="196" t="s">
        <v>169</v>
      </c>
      <c r="E503" s="197" t="s">
        <v>19</v>
      </c>
      <c r="F503" s="198" t="s">
        <v>2244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65" s="12" customFormat="1" x14ac:dyDescent="0.3">
      <c r="B504" s="206"/>
      <c r="C504" s="207"/>
      <c r="D504" s="196" t="s">
        <v>169</v>
      </c>
      <c r="E504" s="208" t="s">
        <v>19</v>
      </c>
      <c r="F504" s="209" t="s">
        <v>2245</v>
      </c>
      <c r="G504" s="207"/>
      <c r="H504" s="210">
        <v>64.92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4" customFormat="1" x14ac:dyDescent="0.3">
      <c r="B505" s="229"/>
      <c r="C505" s="230"/>
      <c r="D505" s="196" t="s">
        <v>169</v>
      </c>
      <c r="E505" s="231" t="s">
        <v>19</v>
      </c>
      <c r="F505" s="232" t="s">
        <v>234</v>
      </c>
      <c r="G505" s="230"/>
      <c r="H505" s="233">
        <v>64.92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169</v>
      </c>
      <c r="AU505" s="239" t="s">
        <v>81</v>
      </c>
      <c r="AV505" s="14" t="s">
        <v>186</v>
      </c>
      <c r="AW505" s="14" t="s">
        <v>35</v>
      </c>
      <c r="AX505" s="14" t="s">
        <v>71</v>
      </c>
      <c r="AY505" s="239" t="s">
        <v>160</v>
      </c>
    </row>
    <row r="506" spans="2:65" s="13" customFormat="1" x14ac:dyDescent="0.3">
      <c r="B506" s="217"/>
      <c r="C506" s="218"/>
      <c r="D506" s="219" t="s">
        <v>169</v>
      </c>
      <c r="E506" s="220" t="s">
        <v>19</v>
      </c>
      <c r="F506" s="221" t="s">
        <v>182</v>
      </c>
      <c r="G506" s="218"/>
      <c r="H506" s="222">
        <v>3784.42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169</v>
      </c>
      <c r="AU506" s="228" t="s">
        <v>81</v>
      </c>
      <c r="AV506" s="13" t="s">
        <v>167</v>
      </c>
      <c r="AW506" s="13" t="s">
        <v>35</v>
      </c>
      <c r="AX506" s="13" t="s">
        <v>78</v>
      </c>
      <c r="AY506" s="228" t="s">
        <v>160</v>
      </c>
    </row>
    <row r="507" spans="2:65" s="1" customFormat="1" ht="22.5" customHeight="1" x14ac:dyDescent="0.3">
      <c r="B507" s="35"/>
      <c r="C507" s="182" t="s">
        <v>746</v>
      </c>
      <c r="D507" s="182" t="s">
        <v>162</v>
      </c>
      <c r="E507" s="183" t="s">
        <v>764</v>
      </c>
      <c r="F507" s="184" t="s">
        <v>765</v>
      </c>
      <c r="G507" s="185" t="s">
        <v>248</v>
      </c>
      <c r="H507" s="186">
        <v>7568.84</v>
      </c>
      <c r="I507" s="187"/>
      <c r="J507" s="188">
        <f>ROUND(I507*H507,2)</f>
        <v>0</v>
      </c>
      <c r="K507" s="184" t="s">
        <v>166</v>
      </c>
      <c r="L507" s="55"/>
      <c r="M507" s="189" t="s">
        <v>19</v>
      </c>
      <c r="N507" s="190" t="s">
        <v>42</v>
      </c>
      <c r="O507" s="36"/>
      <c r="P507" s="191">
        <f>O507*H507</f>
        <v>0</v>
      </c>
      <c r="Q507" s="191">
        <v>7.1000000000000002E-4</v>
      </c>
      <c r="R507" s="191">
        <f>Q507*H507</f>
        <v>5.3738764000000003</v>
      </c>
      <c r="S507" s="191">
        <v>0</v>
      </c>
      <c r="T507" s="192">
        <f>S507*H507</f>
        <v>0</v>
      </c>
      <c r="AR507" s="18" t="s">
        <v>167</v>
      </c>
      <c r="AT507" s="18" t="s">
        <v>162</v>
      </c>
      <c r="AU507" s="18" t="s">
        <v>81</v>
      </c>
      <c r="AY507" s="18" t="s">
        <v>160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78</v>
      </c>
      <c r="BK507" s="193">
        <f>ROUND(I507*H507,2)</f>
        <v>0</v>
      </c>
      <c r="BL507" s="18" t="s">
        <v>167</v>
      </c>
      <c r="BM507" s="18" t="s">
        <v>2433</v>
      </c>
    </row>
    <row r="508" spans="2:65" s="11" customFormat="1" x14ac:dyDescent="0.3">
      <c r="B508" s="194"/>
      <c r="C508" s="195"/>
      <c r="D508" s="196" t="s">
        <v>169</v>
      </c>
      <c r="E508" s="197" t="s">
        <v>19</v>
      </c>
      <c r="F508" s="198" t="s">
        <v>352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169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160</v>
      </c>
    </row>
    <row r="509" spans="2:65" s="12" customFormat="1" x14ac:dyDescent="0.3">
      <c r="B509" s="206"/>
      <c r="C509" s="207"/>
      <c r="D509" s="196" t="s">
        <v>169</v>
      </c>
      <c r="E509" s="208" t="s">
        <v>19</v>
      </c>
      <c r="F509" s="209" t="s">
        <v>2232</v>
      </c>
      <c r="G509" s="207"/>
      <c r="H509" s="210">
        <v>3719.5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65" s="14" customFormat="1" x14ac:dyDescent="0.3">
      <c r="B510" s="229"/>
      <c r="C510" s="230"/>
      <c r="D510" s="196" t="s">
        <v>169</v>
      </c>
      <c r="E510" s="231" t="s">
        <v>19</v>
      </c>
      <c r="F510" s="232" t="s">
        <v>234</v>
      </c>
      <c r="G510" s="230"/>
      <c r="H510" s="233">
        <v>3719.5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169</v>
      </c>
      <c r="AU510" s="239" t="s">
        <v>81</v>
      </c>
      <c r="AV510" s="14" t="s">
        <v>186</v>
      </c>
      <c r="AW510" s="14" t="s">
        <v>35</v>
      </c>
      <c r="AX510" s="14" t="s">
        <v>71</v>
      </c>
      <c r="AY510" s="239" t="s">
        <v>160</v>
      </c>
    </row>
    <row r="511" spans="2:65" s="11" customFormat="1" x14ac:dyDescent="0.3">
      <c r="B511" s="194"/>
      <c r="C511" s="195"/>
      <c r="D511" s="196" t="s">
        <v>169</v>
      </c>
      <c r="E511" s="197" t="s">
        <v>19</v>
      </c>
      <c r="F511" s="198" t="s">
        <v>2244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65" s="12" customFormat="1" x14ac:dyDescent="0.3">
      <c r="B512" s="206"/>
      <c r="C512" s="207"/>
      <c r="D512" s="196" t="s">
        <v>169</v>
      </c>
      <c r="E512" s="208" t="s">
        <v>19</v>
      </c>
      <c r="F512" s="209" t="s">
        <v>2245</v>
      </c>
      <c r="G512" s="207"/>
      <c r="H512" s="210">
        <v>64.92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4" customFormat="1" x14ac:dyDescent="0.3">
      <c r="B513" s="229"/>
      <c r="C513" s="230"/>
      <c r="D513" s="196" t="s">
        <v>169</v>
      </c>
      <c r="E513" s="231" t="s">
        <v>19</v>
      </c>
      <c r="F513" s="232" t="s">
        <v>234</v>
      </c>
      <c r="G513" s="230"/>
      <c r="H513" s="233">
        <v>64.92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169</v>
      </c>
      <c r="AU513" s="239" t="s">
        <v>81</v>
      </c>
      <c r="AV513" s="14" t="s">
        <v>186</v>
      </c>
      <c r="AW513" s="14" t="s">
        <v>35</v>
      </c>
      <c r="AX513" s="14" t="s">
        <v>71</v>
      </c>
      <c r="AY513" s="239" t="s">
        <v>160</v>
      </c>
    </row>
    <row r="514" spans="2:65" s="12" customFormat="1" x14ac:dyDescent="0.3">
      <c r="B514" s="206"/>
      <c r="C514" s="207"/>
      <c r="D514" s="196" t="s">
        <v>169</v>
      </c>
      <c r="E514" s="208" t="s">
        <v>19</v>
      </c>
      <c r="F514" s="209" t="s">
        <v>2434</v>
      </c>
      <c r="G514" s="207"/>
      <c r="H514" s="210">
        <v>3784.42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4" customFormat="1" x14ac:dyDescent="0.3">
      <c r="B515" s="229"/>
      <c r="C515" s="230"/>
      <c r="D515" s="196" t="s">
        <v>169</v>
      </c>
      <c r="E515" s="231" t="s">
        <v>19</v>
      </c>
      <c r="F515" s="232" t="s">
        <v>234</v>
      </c>
      <c r="G515" s="230"/>
      <c r="H515" s="233">
        <v>3784.42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169</v>
      </c>
      <c r="AU515" s="239" t="s">
        <v>81</v>
      </c>
      <c r="AV515" s="14" t="s">
        <v>186</v>
      </c>
      <c r="AW515" s="14" t="s">
        <v>35</v>
      </c>
      <c r="AX515" s="14" t="s">
        <v>71</v>
      </c>
      <c r="AY515" s="239" t="s">
        <v>160</v>
      </c>
    </row>
    <row r="516" spans="2:65" s="13" customFormat="1" x14ac:dyDescent="0.3">
      <c r="B516" s="217"/>
      <c r="C516" s="218"/>
      <c r="D516" s="219" t="s">
        <v>169</v>
      </c>
      <c r="E516" s="220" t="s">
        <v>19</v>
      </c>
      <c r="F516" s="221" t="s">
        <v>182</v>
      </c>
      <c r="G516" s="218"/>
      <c r="H516" s="222">
        <v>7568.84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169</v>
      </c>
      <c r="AU516" s="228" t="s">
        <v>81</v>
      </c>
      <c r="AV516" s="13" t="s">
        <v>167</v>
      </c>
      <c r="AW516" s="13" t="s">
        <v>35</v>
      </c>
      <c r="AX516" s="13" t="s">
        <v>78</v>
      </c>
      <c r="AY516" s="228" t="s">
        <v>160</v>
      </c>
    </row>
    <row r="517" spans="2:65" s="1" customFormat="1" ht="31.5" customHeight="1" x14ac:dyDescent="0.3">
      <c r="B517" s="35"/>
      <c r="C517" s="182" t="s">
        <v>750</v>
      </c>
      <c r="D517" s="182" t="s">
        <v>162</v>
      </c>
      <c r="E517" s="183" t="s">
        <v>768</v>
      </c>
      <c r="F517" s="184" t="s">
        <v>769</v>
      </c>
      <c r="G517" s="185" t="s">
        <v>248</v>
      </c>
      <c r="H517" s="186">
        <v>3784.42</v>
      </c>
      <c r="I517" s="187"/>
      <c r="J517" s="188">
        <f>ROUND(I517*H517,2)</f>
        <v>0</v>
      </c>
      <c r="K517" s="184" t="s">
        <v>166</v>
      </c>
      <c r="L517" s="55"/>
      <c r="M517" s="189" t="s">
        <v>19</v>
      </c>
      <c r="N517" s="190" t="s">
        <v>42</v>
      </c>
      <c r="O517" s="36"/>
      <c r="P517" s="191">
        <f>O517*H517</f>
        <v>0</v>
      </c>
      <c r="Q517" s="191">
        <v>0</v>
      </c>
      <c r="R517" s="191">
        <f>Q517*H517</f>
        <v>0</v>
      </c>
      <c r="S517" s="191">
        <v>0</v>
      </c>
      <c r="T517" s="192">
        <f>S517*H517</f>
        <v>0</v>
      </c>
      <c r="AR517" s="18" t="s">
        <v>167</v>
      </c>
      <c r="AT517" s="18" t="s">
        <v>162</v>
      </c>
      <c r="AU517" s="18" t="s">
        <v>81</v>
      </c>
      <c r="AY517" s="18" t="s">
        <v>160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167</v>
      </c>
      <c r="BM517" s="18" t="s">
        <v>2435</v>
      </c>
    </row>
    <row r="518" spans="2:65" s="11" customFormat="1" x14ac:dyDescent="0.3">
      <c r="B518" s="194"/>
      <c r="C518" s="195"/>
      <c r="D518" s="196" t="s">
        <v>169</v>
      </c>
      <c r="E518" s="197" t="s">
        <v>19</v>
      </c>
      <c r="F518" s="198" t="s">
        <v>352</v>
      </c>
      <c r="G518" s="195"/>
      <c r="H518" s="199" t="s">
        <v>19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169</v>
      </c>
      <c r="AU518" s="205" t="s">
        <v>81</v>
      </c>
      <c r="AV518" s="11" t="s">
        <v>78</v>
      </c>
      <c r="AW518" s="11" t="s">
        <v>35</v>
      </c>
      <c r="AX518" s="11" t="s">
        <v>71</v>
      </c>
      <c r="AY518" s="205" t="s">
        <v>160</v>
      </c>
    </row>
    <row r="519" spans="2:65" s="12" customFormat="1" x14ac:dyDescent="0.3">
      <c r="B519" s="206"/>
      <c r="C519" s="207"/>
      <c r="D519" s="196" t="s">
        <v>169</v>
      </c>
      <c r="E519" s="208" t="s">
        <v>19</v>
      </c>
      <c r="F519" s="209" t="s">
        <v>2232</v>
      </c>
      <c r="G519" s="207"/>
      <c r="H519" s="210">
        <v>3719.5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169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160</v>
      </c>
    </row>
    <row r="520" spans="2:65" s="14" customFormat="1" x14ac:dyDescent="0.3">
      <c r="B520" s="229"/>
      <c r="C520" s="230"/>
      <c r="D520" s="196" t="s">
        <v>169</v>
      </c>
      <c r="E520" s="231" t="s">
        <v>19</v>
      </c>
      <c r="F520" s="232" t="s">
        <v>234</v>
      </c>
      <c r="G520" s="230"/>
      <c r="H520" s="233">
        <v>3719.5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169</v>
      </c>
      <c r="AU520" s="239" t="s">
        <v>81</v>
      </c>
      <c r="AV520" s="14" t="s">
        <v>186</v>
      </c>
      <c r="AW520" s="14" t="s">
        <v>35</v>
      </c>
      <c r="AX520" s="14" t="s">
        <v>71</v>
      </c>
      <c r="AY520" s="239" t="s">
        <v>160</v>
      </c>
    </row>
    <row r="521" spans="2:65" s="11" customFormat="1" x14ac:dyDescent="0.3">
      <c r="B521" s="194"/>
      <c r="C521" s="195"/>
      <c r="D521" s="196" t="s">
        <v>169</v>
      </c>
      <c r="E521" s="197" t="s">
        <v>19</v>
      </c>
      <c r="F521" s="198" t="s">
        <v>2244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169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160</v>
      </c>
    </row>
    <row r="522" spans="2:65" s="12" customFormat="1" x14ac:dyDescent="0.3">
      <c r="B522" s="206"/>
      <c r="C522" s="207"/>
      <c r="D522" s="196" t="s">
        <v>169</v>
      </c>
      <c r="E522" s="208" t="s">
        <v>19</v>
      </c>
      <c r="F522" s="209" t="s">
        <v>2245</v>
      </c>
      <c r="G522" s="207"/>
      <c r="H522" s="210">
        <v>64.92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64.92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3" customFormat="1" x14ac:dyDescent="0.3">
      <c r="B524" s="217"/>
      <c r="C524" s="218"/>
      <c r="D524" s="219" t="s">
        <v>169</v>
      </c>
      <c r="E524" s="220" t="s">
        <v>19</v>
      </c>
      <c r="F524" s="221" t="s">
        <v>182</v>
      </c>
      <c r="G524" s="218"/>
      <c r="H524" s="222">
        <v>3784.42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169</v>
      </c>
      <c r="AU524" s="228" t="s">
        <v>81</v>
      </c>
      <c r="AV524" s="13" t="s">
        <v>167</v>
      </c>
      <c r="AW524" s="13" t="s">
        <v>35</v>
      </c>
      <c r="AX524" s="13" t="s">
        <v>78</v>
      </c>
      <c r="AY524" s="228" t="s">
        <v>160</v>
      </c>
    </row>
    <row r="525" spans="2:65" s="1" customFormat="1" ht="22.5" customHeight="1" x14ac:dyDescent="0.3">
      <c r="B525" s="35"/>
      <c r="C525" s="182" t="s">
        <v>755</v>
      </c>
      <c r="D525" s="182" t="s">
        <v>162</v>
      </c>
      <c r="E525" s="183" t="s">
        <v>772</v>
      </c>
      <c r="F525" s="184" t="s">
        <v>773</v>
      </c>
      <c r="G525" s="185" t="s">
        <v>248</v>
      </c>
      <c r="H525" s="186">
        <v>3784.42</v>
      </c>
      <c r="I525" s="187"/>
      <c r="J525" s="188">
        <f>ROUND(I525*H525,2)</f>
        <v>0</v>
      </c>
      <c r="K525" s="184" t="s">
        <v>166</v>
      </c>
      <c r="L525" s="55"/>
      <c r="M525" s="189" t="s">
        <v>19</v>
      </c>
      <c r="N525" s="190" t="s">
        <v>42</v>
      </c>
      <c r="O525" s="36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AR525" s="18" t="s">
        <v>167</v>
      </c>
      <c r="AT525" s="18" t="s">
        <v>162</v>
      </c>
      <c r="AU525" s="18" t="s">
        <v>81</v>
      </c>
      <c r="AY525" s="18" t="s">
        <v>160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78</v>
      </c>
      <c r="BK525" s="193">
        <f>ROUND(I525*H525,2)</f>
        <v>0</v>
      </c>
      <c r="BL525" s="18" t="s">
        <v>167</v>
      </c>
      <c r="BM525" s="18" t="s">
        <v>2436</v>
      </c>
    </row>
    <row r="526" spans="2:65" s="11" customFormat="1" x14ac:dyDescent="0.3">
      <c r="B526" s="194"/>
      <c r="C526" s="195"/>
      <c r="D526" s="196" t="s">
        <v>169</v>
      </c>
      <c r="E526" s="197" t="s">
        <v>19</v>
      </c>
      <c r="F526" s="198" t="s">
        <v>352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x14ac:dyDescent="0.3">
      <c r="B527" s="206"/>
      <c r="C527" s="207"/>
      <c r="D527" s="196" t="s">
        <v>169</v>
      </c>
      <c r="E527" s="208" t="s">
        <v>19</v>
      </c>
      <c r="F527" s="209" t="s">
        <v>2232</v>
      </c>
      <c r="G527" s="207"/>
      <c r="H527" s="210">
        <v>3719.5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4" customFormat="1" x14ac:dyDescent="0.3">
      <c r="B528" s="229"/>
      <c r="C528" s="230"/>
      <c r="D528" s="196" t="s">
        <v>169</v>
      </c>
      <c r="E528" s="231" t="s">
        <v>19</v>
      </c>
      <c r="F528" s="232" t="s">
        <v>234</v>
      </c>
      <c r="G528" s="230"/>
      <c r="H528" s="233">
        <v>3719.5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169</v>
      </c>
      <c r="AU528" s="239" t="s">
        <v>81</v>
      </c>
      <c r="AV528" s="14" t="s">
        <v>186</v>
      </c>
      <c r="AW528" s="14" t="s">
        <v>35</v>
      </c>
      <c r="AX528" s="14" t="s">
        <v>71</v>
      </c>
      <c r="AY528" s="239" t="s">
        <v>160</v>
      </c>
    </row>
    <row r="529" spans="2:65" s="11" customFormat="1" x14ac:dyDescent="0.3">
      <c r="B529" s="194"/>
      <c r="C529" s="195"/>
      <c r="D529" s="196" t="s">
        <v>169</v>
      </c>
      <c r="E529" s="197" t="s">
        <v>19</v>
      </c>
      <c r="F529" s="198" t="s">
        <v>2244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x14ac:dyDescent="0.3">
      <c r="B530" s="206"/>
      <c r="C530" s="207"/>
      <c r="D530" s="196" t="s">
        <v>169</v>
      </c>
      <c r="E530" s="208" t="s">
        <v>19</v>
      </c>
      <c r="F530" s="209" t="s">
        <v>2245</v>
      </c>
      <c r="G530" s="207"/>
      <c r="H530" s="210">
        <v>64.92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4" customFormat="1" x14ac:dyDescent="0.3">
      <c r="B531" s="229"/>
      <c r="C531" s="230"/>
      <c r="D531" s="196" t="s">
        <v>169</v>
      </c>
      <c r="E531" s="231" t="s">
        <v>19</v>
      </c>
      <c r="F531" s="232" t="s">
        <v>234</v>
      </c>
      <c r="G531" s="230"/>
      <c r="H531" s="233">
        <v>64.92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169</v>
      </c>
      <c r="AU531" s="239" t="s">
        <v>81</v>
      </c>
      <c r="AV531" s="14" t="s">
        <v>186</v>
      </c>
      <c r="AW531" s="14" t="s">
        <v>35</v>
      </c>
      <c r="AX531" s="14" t="s">
        <v>71</v>
      </c>
      <c r="AY531" s="239" t="s">
        <v>160</v>
      </c>
    </row>
    <row r="532" spans="2:65" s="13" customFormat="1" x14ac:dyDescent="0.3">
      <c r="B532" s="217"/>
      <c r="C532" s="218"/>
      <c r="D532" s="219" t="s">
        <v>169</v>
      </c>
      <c r="E532" s="220" t="s">
        <v>19</v>
      </c>
      <c r="F532" s="221" t="s">
        <v>182</v>
      </c>
      <c r="G532" s="218"/>
      <c r="H532" s="222">
        <v>3784.42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169</v>
      </c>
      <c r="AU532" s="228" t="s">
        <v>81</v>
      </c>
      <c r="AV532" s="13" t="s">
        <v>167</v>
      </c>
      <c r="AW532" s="13" t="s">
        <v>35</v>
      </c>
      <c r="AX532" s="13" t="s">
        <v>78</v>
      </c>
      <c r="AY532" s="228" t="s">
        <v>160</v>
      </c>
    </row>
    <row r="533" spans="2:65" s="1" customFormat="1" ht="22.5" customHeight="1" x14ac:dyDescent="0.3">
      <c r="B533" s="35"/>
      <c r="C533" s="182" t="s">
        <v>759</v>
      </c>
      <c r="D533" s="182" t="s">
        <v>162</v>
      </c>
      <c r="E533" s="183" t="s">
        <v>1948</v>
      </c>
      <c r="F533" s="184" t="s">
        <v>1949</v>
      </c>
      <c r="G533" s="185" t="s">
        <v>248</v>
      </c>
      <c r="H533" s="186">
        <v>41.7</v>
      </c>
      <c r="I533" s="187"/>
      <c r="J533" s="188">
        <f>ROUND(I533*H533,2)</f>
        <v>0</v>
      </c>
      <c r="K533" s="184" t="s">
        <v>166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167</v>
      </c>
      <c r="AT533" s="18" t="s">
        <v>162</v>
      </c>
      <c r="AU533" s="18" t="s">
        <v>81</v>
      </c>
      <c r="AY533" s="18" t="s">
        <v>160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167</v>
      </c>
      <c r="BM533" s="18" t="s">
        <v>2437</v>
      </c>
    </row>
    <row r="534" spans="2:65" s="11" customFormat="1" x14ac:dyDescent="0.3">
      <c r="B534" s="194"/>
      <c r="C534" s="195"/>
      <c r="D534" s="196" t="s">
        <v>169</v>
      </c>
      <c r="E534" s="197" t="s">
        <v>19</v>
      </c>
      <c r="F534" s="198" t="s">
        <v>1730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x14ac:dyDescent="0.3">
      <c r="B535" s="206"/>
      <c r="C535" s="207"/>
      <c r="D535" s="196" t="s">
        <v>169</v>
      </c>
      <c r="E535" s="208" t="s">
        <v>19</v>
      </c>
      <c r="F535" s="209" t="s">
        <v>2416</v>
      </c>
      <c r="G535" s="207"/>
      <c r="H535" s="210">
        <v>41.7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3" customFormat="1" x14ac:dyDescent="0.3">
      <c r="B536" s="217"/>
      <c r="C536" s="218"/>
      <c r="D536" s="219" t="s">
        <v>169</v>
      </c>
      <c r="E536" s="220" t="s">
        <v>19</v>
      </c>
      <c r="F536" s="221" t="s">
        <v>182</v>
      </c>
      <c r="G536" s="218"/>
      <c r="H536" s="222">
        <v>41.7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169</v>
      </c>
      <c r="AU536" s="228" t="s">
        <v>81</v>
      </c>
      <c r="AV536" s="13" t="s">
        <v>167</v>
      </c>
      <c r="AW536" s="13" t="s">
        <v>35</v>
      </c>
      <c r="AX536" s="13" t="s">
        <v>78</v>
      </c>
      <c r="AY536" s="228" t="s">
        <v>160</v>
      </c>
    </row>
    <row r="537" spans="2:65" s="1" customFormat="1" ht="22.5" customHeight="1" x14ac:dyDescent="0.3">
      <c r="B537" s="35"/>
      <c r="C537" s="182" t="s">
        <v>763</v>
      </c>
      <c r="D537" s="182" t="s">
        <v>162</v>
      </c>
      <c r="E537" s="183" t="s">
        <v>2438</v>
      </c>
      <c r="F537" s="184" t="s">
        <v>2439</v>
      </c>
      <c r="G537" s="185" t="s">
        <v>248</v>
      </c>
      <c r="H537" s="186">
        <v>37.65</v>
      </c>
      <c r="I537" s="187"/>
      <c r="J537" s="188">
        <f>ROUND(I537*H537,2)</f>
        <v>0</v>
      </c>
      <c r="K537" s="184" t="s">
        <v>166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0.1837</v>
      </c>
      <c r="R537" s="191">
        <f>Q537*H537</f>
        <v>6.9163049999999995</v>
      </c>
      <c r="S537" s="191">
        <v>0</v>
      </c>
      <c r="T537" s="192">
        <f>S537*H537</f>
        <v>0</v>
      </c>
      <c r="AR537" s="18" t="s">
        <v>167</v>
      </c>
      <c r="AT537" s="18" t="s">
        <v>162</v>
      </c>
      <c r="AU537" s="18" t="s">
        <v>81</v>
      </c>
      <c r="AY537" s="18" t="s">
        <v>160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167</v>
      </c>
      <c r="BM537" s="18" t="s">
        <v>2440</v>
      </c>
    </row>
    <row r="538" spans="2:65" s="11" customFormat="1" x14ac:dyDescent="0.3">
      <c r="B538" s="194"/>
      <c r="C538" s="195"/>
      <c r="D538" s="196" t="s">
        <v>169</v>
      </c>
      <c r="E538" s="197" t="s">
        <v>19</v>
      </c>
      <c r="F538" s="198" t="s">
        <v>2222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x14ac:dyDescent="0.3">
      <c r="B539" s="206"/>
      <c r="C539" s="207"/>
      <c r="D539" s="196" t="s">
        <v>169</v>
      </c>
      <c r="E539" s="208" t="s">
        <v>19</v>
      </c>
      <c r="F539" s="209" t="s">
        <v>2223</v>
      </c>
      <c r="G539" s="207"/>
      <c r="H539" s="210">
        <v>37.65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3" customFormat="1" x14ac:dyDescent="0.3">
      <c r="B540" s="217"/>
      <c r="C540" s="218"/>
      <c r="D540" s="219" t="s">
        <v>169</v>
      </c>
      <c r="E540" s="220" t="s">
        <v>19</v>
      </c>
      <c r="F540" s="221" t="s">
        <v>182</v>
      </c>
      <c r="G540" s="218"/>
      <c r="H540" s="222">
        <v>37.65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169</v>
      </c>
      <c r="AU540" s="228" t="s">
        <v>81</v>
      </c>
      <c r="AV540" s="13" t="s">
        <v>167</v>
      </c>
      <c r="AW540" s="13" t="s">
        <v>35</v>
      </c>
      <c r="AX540" s="13" t="s">
        <v>78</v>
      </c>
      <c r="AY540" s="228" t="s">
        <v>160</v>
      </c>
    </row>
    <row r="541" spans="2:65" s="1" customFormat="1" ht="22.5" customHeight="1" x14ac:dyDescent="0.3">
      <c r="B541" s="35"/>
      <c r="C541" s="182" t="s">
        <v>767</v>
      </c>
      <c r="D541" s="182" t="s">
        <v>162</v>
      </c>
      <c r="E541" s="183" t="s">
        <v>776</v>
      </c>
      <c r="F541" s="184" t="s">
        <v>777</v>
      </c>
      <c r="G541" s="185" t="s">
        <v>248</v>
      </c>
      <c r="H541" s="186">
        <v>81.67</v>
      </c>
      <c r="I541" s="187"/>
      <c r="J541" s="188">
        <f>ROUND(I541*H541,2)</f>
        <v>0</v>
      </c>
      <c r="K541" s="184" t="s">
        <v>166</v>
      </c>
      <c r="L541" s="55"/>
      <c r="M541" s="189" t="s">
        <v>19</v>
      </c>
      <c r="N541" s="190" t="s">
        <v>42</v>
      </c>
      <c r="O541" s="36"/>
      <c r="P541" s="191">
        <f>O541*H541</f>
        <v>0</v>
      </c>
      <c r="Q541" s="191">
        <v>8.4250000000000005E-2</v>
      </c>
      <c r="R541" s="191">
        <f>Q541*H541</f>
        <v>6.880697500000001</v>
      </c>
      <c r="S541" s="191">
        <v>0</v>
      </c>
      <c r="T541" s="192">
        <f>S541*H541</f>
        <v>0</v>
      </c>
      <c r="AR541" s="18" t="s">
        <v>167</v>
      </c>
      <c r="AT541" s="18" t="s">
        <v>162</v>
      </c>
      <c r="AU541" s="18" t="s">
        <v>81</v>
      </c>
      <c r="AY541" s="18" t="s">
        <v>160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167</v>
      </c>
      <c r="BM541" s="18" t="s">
        <v>2441</v>
      </c>
    </row>
    <row r="542" spans="2:65" s="11" customFormat="1" x14ac:dyDescent="0.3">
      <c r="B542" s="194"/>
      <c r="C542" s="195"/>
      <c r="D542" s="196" t="s">
        <v>169</v>
      </c>
      <c r="E542" s="197" t="s">
        <v>19</v>
      </c>
      <c r="F542" s="198" t="s">
        <v>347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169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160</v>
      </c>
    </row>
    <row r="543" spans="2:65" s="12" customFormat="1" x14ac:dyDescent="0.3">
      <c r="B543" s="206"/>
      <c r="C543" s="207"/>
      <c r="D543" s="196" t="s">
        <v>169</v>
      </c>
      <c r="E543" s="208" t="s">
        <v>19</v>
      </c>
      <c r="F543" s="209" t="s">
        <v>2206</v>
      </c>
      <c r="G543" s="207"/>
      <c r="H543" s="210">
        <v>9.85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169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160</v>
      </c>
    </row>
    <row r="544" spans="2:65" s="12" customFormat="1" x14ac:dyDescent="0.3">
      <c r="B544" s="206"/>
      <c r="C544" s="207"/>
      <c r="D544" s="196" t="s">
        <v>169</v>
      </c>
      <c r="E544" s="208" t="s">
        <v>19</v>
      </c>
      <c r="F544" s="209" t="s">
        <v>2207</v>
      </c>
      <c r="G544" s="207"/>
      <c r="H544" s="210">
        <v>10.25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169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160</v>
      </c>
    </row>
    <row r="545" spans="2:65" s="12" customFormat="1" x14ac:dyDescent="0.3">
      <c r="B545" s="206"/>
      <c r="C545" s="207"/>
      <c r="D545" s="196" t="s">
        <v>169</v>
      </c>
      <c r="E545" s="208" t="s">
        <v>19</v>
      </c>
      <c r="F545" s="209" t="s">
        <v>2208</v>
      </c>
      <c r="G545" s="207"/>
      <c r="H545" s="210">
        <v>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4" customFormat="1" x14ac:dyDescent="0.3">
      <c r="B546" s="229"/>
      <c r="C546" s="230"/>
      <c r="D546" s="196" t="s">
        <v>169</v>
      </c>
      <c r="E546" s="231" t="s">
        <v>19</v>
      </c>
      <c r="F546" s="232" t="s">
        <v>234</v>
      </c>
      <c r="G546" s="230"/>
      <c r="H546" s="233">
        <v>24.1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169</v>
      </c>
      <c r="AU546" s="239" t="s">
        <v>81</v>
      </c>
      <c r="AV546" s="14" t="s">
        <v>186</v>
      </c>
      <c r="AW546" s="14" t="s">
        <v>35</v>
      </c>
      <c r="AX546" s="14" t="s">
        <v>71</v>
      </c>
      <c r="AY546" s="239" t="s">
        <v>160</v>
      </c>
    </row>
    <row r="547" spans="2:65" s="11" customFormat="1" x14ac:dyDescent="0.3">
      <c r="B547" s="194"/>
      <c r="C547" s="195"/>
      <c r="D547" s="196" t="s">
        <v>169</v>
      </c>
      <c r="E547" s="197" t="s">
        <v>19</v>
      </c>
      <c r="F547" s="198" t="s">
        <v>1669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169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160</v>
      </c>
    </row>
    <row r="548" spans="2:65" s="12" customFormat="1" x14ac:dyDescent="0.3">
      <c r="B548" s="206"/>
      <c r="C548" s="207"/>
      <c r="D548" s="196" t="s">
        <v>169</v>
      </c>
      <c r="E548" s="208" t="s">
        <v>19</v>
      </c>
      <c r="F548" s="209" t="s">
        <v>2209</v>
      </c>
      <c r="G548" s="207"/>
      <c r="H548" s="210">
        <v>20.440000000000001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169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160</v>
      </c>
    </row>
    <row r="549" spans="2:65" s="12" customFormat="1" x14ac:dyDescent="0.3">
      <c r="B549" s="206"/>
      <c r="C549" s="207"/>
      <c r="D549" s="196" t="s">
        <v>169</v>
      </c>
      <c r="E549" s="208" t="s">
        <v>19</v>
      </c>
      <c r="F549" s="209" t="s">
        <v>2210</v>
      </c>
      <c r="G549" s="207"/>
      <c r="H549" s="210">
        <v>8.4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169</v>
      </c>
      <c r="AU549" s="216" t="s">
        <v>81</v>
      </c>
      <c r="AV549" s="12" t="s">
        <v>81</v>
      </c>
      <c r="AW549" s="12" t="s">
        <v>35</v>
      </c>
      <c r="AX549" s="12" t="s">
        <v>71</v>
      </c>
      <c r="AY549" s="216" t="s">
        <v>160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2211</v>
      </c>
      <c r="G550" s="207"/>
      <c r="H550" s="210">
        <v>20.6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x14ac:dyDescent="0.3">
      <c r="B551" s="206"/>
      <c r="C551" s="207"/>
      <c r="D551" s="196" t="s">
        <v>169</v>
      </c>
      <c r="E551" s="208" t="s">
        <v>19</v>
      </c>
      <c r="F551" s="209" t="s">
        <v>2212</v>
      </c>
      <c r="G551" s="207"/>
      <c r="H551" s="210">
        <v>4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4" customFormat="1" x14ac:dyDescent="0.3">
      <c r="B552" s="229"/>
      <c r="C552" s="230"/>
      <c r="D552" s="196" t="s">
        <v>169</v>
      </c>
      <c r="E552" s="231" t="s">
        <v>19</v>
      </c>
      <c r="F552" s="232" t="s">
        <v>234</v>
      </c>
      <c r="G552" s="230"/>
      <c r="H552" s="233">
        <v>53.44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169</v>
      </c>
      <c r="AU552" s="239" t="s">
        <v>81</v>
      </c>
      <c r="AV552" s="14" t="s">
        <v>186</v>
      </c>
      <c r="AW552" s="14" t="s">
        <v>35</v>
      </c>
      <c r="AX552" s="14" t="s">
        <v>71</v>
      </c>
      <c r="AY552" s="239" t="s">
        <v>160</v>
      </c>
    </row>
    <row r="553" spans="2:65" s="11" customFormat="1" x14ac:dyDescent="0.3">
      <c r="B553" s="194"/>
      <c r="C553" s="195"/>
      <c r="D553" s="196" t="s">
        <v>169</v>
      </c>
      <c r="E553" s="197" t="s">
        <v>19</v>
      </c>
      <c r="F553" s="198" t="s">
        <v>2428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2429</v>
      </c>
      <c r="G554" s="207"/>
      <c r="H554" s="210">
        <v>4.13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4" customFormat="1" x14ac:dyDescent="0.3">
      <c r="B555" s="229"/>
      <c r="C555" s="230"/>
      <c r="D555" s="196" t="s">
        <v>169</v>
      </c>
      <c r="E555" s="231" t="s">
        <v>19</v>
      </c>
      <c r="F555" s="232" t="s">
        <v>234</v>
      </c>
      <c r="G555" s="230"/>
      <c r="H555" s="233">
        <v>4.13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169</v>
      </c>
      <c r="AU555" s="239" t="s">
        <v>81</v>
      </c>
      <c r="AV555" s="14" t="s">
        <v>186</v>
      </c>
      <c r="AW555" s="14" t="s">
        <v>35</v>
      </c>
      <c r="AX555" s="14" t="s">
        <v>71</v>
      </c>
      <c r="AY555" s="239" t="s">
        <v>160</v>
      </c>
    </row>
    <row r="556" spans="2:65" s="13" customFormat="1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81.67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22.5" customHeight="1" x14ac:dyDescent="0.3">
      <c r="B557" s="35"/>
      <c r="C557" s="247" t="s">
        <v>771</v>
      </c>
      <c r="D557" s="247" t="s">
        <v>548</v>
      </c>
      <c r="E557" s="248" t="s">
        <v>787</v>
      </c>
      <c r="F557" s="249" t="s">
        <v>788</v>
      </c>
      <c r="G557" s="250" t="s">
        <v>248</v>
      </c>
      <c r="H557" s="251">
        <v>4.2539999999999996</v>
      </c>
      <c r="I557" s="252"/>
      <c r="J557" s="253">
        <f>ROUND(I557*H557,2)</f>
        <v>0</v>
      </c>
      <c r="K557" s="249" t="s">
        <v>19</v>
      </c>
      <c r="L557" s="254"/>
      <c r="M557" s="255" t="s">
        <v>19</v>
      </c>
      <c r="N557" s="256" t="s">
        <v>42</v>
      </c>
      <c r="O557" s="36"/>
      <c r="P557" s="191">
        <f>O557*H557</f>
        <v>0</v>
      </c>
      <c r="Q557" s="191">
        <v>0.13100000000000001</v>
      </c>
      <c r="R557" s="191">
        <f>Q557*H557</f>
        <v>0.55727399999999994</v>
      </c>
      <c r="S557" s="191">
        <v>0</v>
      </c>
      <c r="T557" s="192">
        <f>S557*H557</f>
        <v>0</v>
      </c>
      <c r="AR557" s="18" t="s">
        <v>235</v>
      </c>
      <c r="AT557" s="18" t="s">
        <v>548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2442</v>
      </c>
    </row>
    <row r="558" spans="2:65" s="12" customFormat="1" x14ac:dyDescent="0.3">
      <c r="B558" s="206"/>
      <c r="C558" s="207"/>
      <c r="D558" s="196" t="s">
        <v>169</v>
      </c>
      <c r="E558" s="208" t="s">
        <v>19</v>
      </c>
      <c r="F558" s="209" t="s">
        <v>2443</v>
      </c>
      <c r="G558" s="207"/>
      <c r="H558" s="210">
        <v>4.2539999999999996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4.2539999999999996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31.5" customHeight="1" x14ac:dyDescent="0.3">
      <c r="B560" s="35"/>
      <c r="C560" s="247" t="s">
        <v>775</v>
      </c>
      <c r="D560" s="247" t="s">
        <v>548</v>
      </c>
      <c r="E560" s="248" t="s">
        <v>1476</v>
      </c>
      <c r="F560" s="249" t="s">
        <v>1477</v>
      </c>
      <c r="G560" s="250" t="s">
        <v>248</v>
      </c>
      <c r="H560" s="251">
        <v>5.5039999999999996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0.13100000000000001</v>
      </c>
      <c r="R560" s="191">
        <f>Q560*H560</f>
        <v>0.721024</v>
      </c>
      <c r="S560" s="191">
        <v>0</v>
      </c>
      <c r="T560" s="192">
        <f>S560*H560</f>
        <v>0</v>
      </c>
      <c r="AR560" s="18" t="s">
        <v>235</v>
      </c>
      <c r="AT560" s="18" t="s">
        <v>548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2444</v>
      </c>
    </row>
    <row r="561" spans="2:65" s="11" customFormat="1" x14ac:dyDescent="0.3">
      <c r="B561" s="194"/>
      <c r="C561" s="195"/>
      <c r="D561" s="196" t="s">
        <v>169</v>
      </c>
      <c r="E561" s="197" t="s">
        <v>19</v>
      </c>
      <c r="F561" s="198" t="s">
        <v>1956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x14ac:dyDescent="0.3">
      <c r="B562" s="206"/>
      <c r="C562" s="207"/>
      <c r="D562" s="196" t="s">
        <v>169</v>
      </c>
      <c r="E562" s="208" t="s">
        <v>19</v>
      </c>
      <c r="F562" s="209" t="s">
        <v>2445</v>
      </c>
      <c r="G562" s="207"/>
      <c r="H562" s="210">
        <v>5.5039999999999996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3" customFormat="1" x14ac:dyDescent="0.3">
      <c r="B563" s="217"/>
      <c r="C563" s="218"/>
      <c r="D563" s="219" t="s">
        <v>169</v>
      </c>
      <c r="E563" s="220" t="s">
        <v>19</v>
      </c>
      <c r="F563" s="221" t="s">
        <v>182</v>
      </c>
      <c r="G563" s="218"/>
      <c r="H563" s="222">
        <v>5.5039999999999996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169</v>
      </c>
      <c r="AU563" s="228" t="s">
        <v>81</v>
      </c>
      <c r="AV563" s="13" t="s">
        <v>167</v>
      </c>
      <c r="AW563" s="13" t="s">
        <v>35</v>
      </c>
      <c r="AX563" s="13" t="s">
        <v>78</v>
      </c>
      <c r="AY563" s="228" t="s">
        <v>160</v>
      </c>
    </row>
    <row r="564" spans="2:65" s="1" customFormat="1" ht="31.5" customHeight="1" x14ac:dyDescent="0.3">
      <c r="B564" s="35"/>
      <c r="C564" s="247" t="s">
        <v>781</v>
      </c>
      <c r="D564" s="247" t="s">
        <v>548</v>
      </c>
      <c r="E564" s="248" t="s">
        <v>792</v>
      </c>
      <c r="F564" s="249" t="s">
        <v>793</v>
      </c>
      <c r="G564" s="250" t="s">
        <v>248</v>
      </c>
      <c r="H564" s="251">
        <v>2.4820000000000002</v>
      </c>
      <c r="I564" s="252"/>
      <c r="J564" s="253">
        <f>ROUND(I564*H564,2)</f>
        <v>0</v>
      </c>
      <c r="K564" s="249" t="s">
        <v>19</v>
      </c>
      <c r="L564" s="254"/>
      <c r="M564" s="255" t="s">
        <v>19</v>
      </c>
      <c r="N564" s="256" t="s">
        <v>42</v>
      </c>
      <c r="O564" s="36"/>
      <c r="P564" s="191">
        <f>O564*H564</f>
        <v>0</v>
      </c>
      <c r="Q564" s="191">
        <v>0.106</v>
      </c>
      <c r="R564" s="191">
        <f>Q564*H564</f>
        <v>0.26309199999999999</v>
      </c>
      <c r="S564" s="191">
        <v>0</v>
      </c>
      <c r="T564" s="192">
        <f>S564*H564</f>
        <v>0</v>
      </c>
      <c r="AR564" s="18" t="s">
        <v>235</v>
      </c>
      <c r="AT564" s="18" t="s">
        <v>548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2446</v>
      </c>
    </row>
    <row r="565" spans="2:65" s="11" customFormat="1" x14ac:dyDescent="0.3">
      <c r="B565" s="194"/>
      <c r="C565" s="195"/>
      <c r="D565" s="196" t="s">
        <v>169</v>
      </c>
      <c r="E565" s="197" t="s">
        <v>19</v>
      </c>
      <c r="F565" s="198" t="s">
        <v>798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x14ac:dyDescent="0.3">
      <c r="B566" s="206"/>
      <c r="C566" s="207"/>
      <c r="D566" s="196" t="s">
        <v>169</v>
      </c>
      <c r="E566" s="208" t="s">
        <v>19</v>
      </c>
      <c r="F566" s="209" t="s">
        <v>2447</v>
      </c>
      <c r="G566" s="207"/>
      <c r="H566" s="210">
        <v>2.4820000000000002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3" customFormat="1" x14ac:dyDescent="0.3">
      <c r="B567" s="217"/>
      <c r="C567" s="218"/>
      <c r="D567" s="219" t="s">
        <v>169</v>
      </c>
      <c r="E567" s="220" t="s">
        <v>19</v>
      </c>
      <c r="F567" s="221" t="s">
        <v>182</v>
      </c>
      <c r="G567" s="218"/>
      <c r="H567" s="222">
        <v>2.4820000000000002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169</v>
      </c>
      <c r="AU567" s="228" t="s">
        <v>81</v>
      </c>
      <c r="AV567" s="13" t="s">
        <v>167</v>
      </c>
      <c r="AW567" s="13" t="s">
        <v>35</v>
      </c>
      <c r="AX567" s="13" t="s">
        <v>78</v>
      </c>
      <c r="AY567" s="228" t="s">
        <v>160</v>
      </c>
    </row>
    <row r="568" spans="2:65" s="1" customFormat="1" ht="22.5" customHeight="1" x14ac:dyDescent="0.3">
      <c r="B568" s="35"/>
      <c r="C568" s="182" t="s">
        <v>786</v>
      </c>
      <c r="D568" s="182" t="s">
        <v>162</v>
      </c>
      <c r="E568" s="183" t="s">
        <v>1962</v>
      </c>
      <c r="F568" s="184" t="s">
        <v>1963</v>
      </c>
      <c r="G568" s="185" t="s">
        <v>248</v>
      </c>
      <c r="H568" s="186">
        <v>62.575000000000003</v>
      </c>
      <c r="I568" s="187"/>
      <c r="J568" s="188">
        <f>ROUND(I568*H568,2)</f>
        <v>0</v>
      </c>
      <c r="K568" s="184" t="s">
        <v>166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0.10362</v>
      </c>
      <c r="R568" s="191">
        <f>Q568*H568</f>
        <v>6.4840215000000008</v>
      </c>
      <c r="S568" s="191">
        <v>0</v>
      </c>
      <c r="T568" s="192">
        <f>S568*H568</f>
        <v>0</v>
      </c>
      <c r="AR568" s="18" t="s">
        <v>167</v>
      </c>
      <c r="AT568" s="18" t="s">
        <v>162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2448</v>
      </c>
    </row>
    <row r="569" spans="2:65" s="11" customFormat="1" x14ac:dyDescent="0.3">
      <c r="B569" s="194"/>
      <c r="C569" s="195"/>
      <c r="D569" s="196" t="s">
        <v>169</v>
      </c>
      <c r="E569" s="197" t="s">
        <v>19</v>
      </c>
      <c r="F569" s="198" t="s">
        <v>2213</v>
      </c>
      <c r="G569" s="195"/>
      <c r="H569" s="199" t="s">
        <v>19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169</v>
      </c>
      <c r="AU569" s="205" t="s">
        <v>81</v>
      </c>
      <c r="AV569" s="11" t="s">
        <v>78</v>
      </c>
      <c r="AW569" s="11" t="s">
        <v>35</v>
      </c>
      <c r="AX569" s="11" t="s">
        <v>71</v>
      </c>
      <c r="AY569" s="205" t="s">
        <v>160</v>
      </c>
    </row>
    <row r="570" spans="2:65" s="12" customFormat="1" x14ac:dyDescent="0.3">
      <c r="B570" s="206"/>
      <c r="C570" s="207"/>
      <c r="D570" s="196" t="s">
        <v>169</v>
      </c>
      <c r="E570" s="208" t="s">
        <v>19</v>
      </c>
      <c r="F570" s="209" t="s">
        <v>2214</v>
      </c>
      <c r="G570" s="207"/>
      <c r="H570" s="210">
        <v>15.375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2" customFormat="1" x14ac:dyDescent="0.3">
      <c r="B571" s="206"/>
      <c r="C571" s="207"/>
      <c r="D571" s="196" t="s">
        <v>169</v>
      </c>
      <c r="E571" s="208" t="s">
        <v>19</v>
      </c>
      <c r="F571" s="209" t="s">
        <v>2215</v>
      </c>
      <c r="G571" s="207"/>
      <c r="H571" s="210">
        <v>9.4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2" customFormat="1" x14ac:dyDescent="0.3">
      <c r="B572" s="206"/>
      <c r="C572" s="207"/>
      <c r="D572" s="196" t="s">
        <v>169</v>
      </c>
      <c r="E572" s="208" t="s">
        <v>19</v>
      </c>
      <c r="F572" s="209" t="s">
        <v>2216</v>
      </c>
      <c r="G572" s="207"/>
      <c r="H572" s="210">
        <v>13.8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169</v>
      </c>
      <c r="AU572" s="216" t="s">
        <v>81</v>
      </c>
      <c r="AV572" s="12" t="s">
        <v>81</v>
      </c>
      <c r="AW572" s="12" t="s">
        <v>35</v>
      </c>
      <c r="AX572" s="12" t="s">
        <v>71</v>
      </c>
      <c r="AY572" s="216" t="s">
        <v>160</v>
      </c>
    </row>
    <row r="573" spans="2:65" s="14" customFormat="1" x14ac:dyDescent="0.3">
      <c r="B573" s="229"/>
      <c r="C573" s="230"/>
      <c r="D573" s="196" t="s">
        <v>169</v>
      </c>
      <c r="E573" s="231" t="s">
        <v>19</v>
      </c>
      <c r="F573" s="232" t="s">
        <v>234</v>
      </c>
      <c r="G573" s="230"/>
      <c r="H573" s="233">
        <v>38.575000000000003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169</v>
      </c>
      <c r="AU573" s="239" t="s">
        <v>81</v>
      </c>
      <c r="AV573" s="14" t="s">
        <v>186</v>
      </c>
      <c r="AW573" s="14" t="s">
        <v>35</v>
      </c>
      <c r="AX573" s="14" t="s">
        <v>71</v>
      </c>
      <c r="AY573" s="239" t="s">
        <v>160</v>
      </c>
    </row>
    <row r="574" spans="2:65" s="11" customFormat="1" x14ac:dyDescent="0.3">
      <c r="B574" s="194"/>
      <c r="C574" s="195"/>
      <c r="D574" s="196" t="s">
        <v>169</v>
      </c>
      <c r="E574" s="197" t="s">
        <v>19</v>
      </c>
      <c r="F574" s="198" t="s">
        <v>2217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169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160</v>
      </c>
    </row>
    <row r="575" spans="2:65" s="12" customFormat="1" x14ac:dyDescent="0.3">
      <c r="B575" s="206"/>
      <c r="C575" s="207"/>
      <c r="D575" s="196" t="s">
        <v>169</v>
      </c>
      <c r="E575" s="208" t="s">
        <v>19</v>
      </c>
      <c r="F575" s="209" t="s">
        <v>2218</v>
      </c>
      <c r="G575" s="207"/>
      <c r="H575" s="210">
        <v>15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169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160</v>
      </c>
    </row>
    <row r="576" spans="2:65" s="14" customFormat="1" x14ac:dyDescent="0.3">
      <c r="B576" s="229"/>
      <c r="C576" s="230"/>
      <c r="D576" s="196" t="s">
        <v>169</v>
      </c>
      <c r="E576" s="231" t="s">
        <v>19</v>
      </c>
      <c r="F576" s="232" t="s">
        <v>234</v>
      </c>
      <c r="G576" s="230"/>
      <c r="H576" s="233">
        <v>15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169</v>
      </c>
      <c r="AU576" s="239" t="s">
        <v>81</v>
      </c>
      <c r="AV576" s="14" t="s">
        <v>186</v>
      </c>
      <c r="AW576" s="14" t="s">
        <v>35</v>
      </c>
      <c r="AX576" s="14" t="s">
        <v>71</v>
      </c>
      <c r="AY576" s="239" t="s">
        <v>160</v>
      </c>
    </row>
    <row r="577" spans="2:65" s="11" customFormat="1" x14ac:dyDescent="0.3">
      <c r="B577" s="194"/>
      <c r="C577" s="195"/>
      <c r="D577" s="196" t="s">
        <v>169</v>
      </c>
      <c r="E577" s="197" t="s">
        <v>19</v>
      </c>
      <c r="F577" s="198" t="s">
        <v>2430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x14ac:dyDescent="0.3">
      <c r="B578" s="206"/>
      <c r="C578" s="207"/>
      <c r="D578" s="196" t="s">
        <v>169</v>
      </c>
      <c r="E578" s="208" t="s">
        <v>19</v>
      </c>
      <c r="F578" s="209" t="s">
        <v>2431</v>
      </c>
      <c r="G578" s="207"/>
      <c r="H578" s="210">
        <v>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4" customFormat="1" x14ac:dyDescent="0.3">
      <c r="B579" s="229"/>
      <c r="C579" s="230"/>
      <c r="D579" s="196" t="s">
        <v>169</v>
      </c>
      <c r="E579" s="231" t="s">
        <v>19</v>
      </c>
      <c r="F579" s="232" t="s">
        <v>234</v>
      </c>
      <c r="G579" s="230"/>
      <c r="H579" s="233">
        <v>9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169</v>
      </c>
      <c r="AU579" s="239" t="s">
        <v>81</v>
      </c>
      <c r="AV579" s="14" t="s">
        <v>186</v>
      </c>
      <c r="AW579" s="14" t="s">
        <v>35</v>
      </c>
      <c r="AX579" s="14" t="s">
        <v>71</v>
      </c>
      <c r="AY579" s="239" t="s">
        <v>160</v>
      </c>
    </row>
    <row r="580" spans="2:65" s="13" customFormat="1" x14ac:dyDescent="0.3">
      <c r="B580" s="217"/>
      <c r="C580" s="218"/>
      <c r="D580" s="219" t="s">
        <v>169</v>
      </c>
      <c r="E580" s="220" t="s">
        <v>19</v>
      </c>
      <c r="F580" s="221" t="s">
        <v>182</v>
      </c>
      <c r="G580" s="218"/>
      <c r="H580" s="222">
        <v>62.575000000000003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169</v>
      </c>
      <c r="AU580" s="228" t="s">
        <v>81</v>
      </c>
      <c r="AV580" s="13" t="s">
        <v>167</v>
      </c>
      <c r="AW580" s="13" t="s">
        <v>35</v>
      </c>
      <c r="AX580" s="13" t="s">
        <v>78</v>
      </c>
      <c r="AY580" s="228" t="s">
        <v>160</v>
      </c>
    </row>
    <row r="581" spans="2:65" s="1" customFormat="1" ht="31.5" customHeight="1" x14ac:dyDescent="0.3">
      <c r="B581" s="35"/>
      <c r="C581" s="247" t="s">
        <v>791</v>
      </c>
      <c r="D581" s="247" t="s">
        <v>548</v>
      </c>
      <c r="E581" s="248" t="s">
        <v>1965</v>
      </c>
      <c r="F581" s="249" t="s">
        <v>1966</v>
      </c>
      <c r="G581" s="250" t="s">
        <v>248</v>
      </c>
      <c r="H581" s="251">
        <v>3.9729999999999999</v>
      </c>
      <c r="I581" s="252"/>
      <c r="J581" s="253">
        <f>ROUND(I581*H581,2)</f>
        <v>0</v>
      </c>
      <c r="K581" s="249" t="s">
        <v>19</v>
      </c>
      <c r="L581" s="254"/>
      <c r="M581" s="255" t="s">
        <v>19</v>
      </c>
      <c r="N581" s="256" t="s">
        <v>42</v>
      </c>
      <c r="O581" s="36"/>
      <c r="P581" s="191">
        <f>O581*H581</f>
        <v>0</v>
      </c>
      <c r="Q581" s="191">
        <v>0.17599999999999999</v>
      </c>
      <c r="R581" s="191">
        <f>Q581*H581</f>
        <v>0.69924799999999998</v>
      </c>
      <c r="S581" s="191">
        <v>0</v>
      </c>
      <c r="T581" s="192">
        <f>S581*H581</f>
        <v>0</v>
      </c>
      <c r="AR581" s="18" t="s">
        <v>235</v>
      </c>
      <c r="AT581" s="18" t="s">
        <v>548</v>
      </c>
      <c r="AU581" s="18" t="s">
        <v>81</v>
      </c>
      <c r="AY581" s="18" t="s">
        <v>160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167</v>
      </c>
      <c r="BM581" s="18" t="s">
        <v>2449</v>
      </c>
    </row>
    <row r="582" spans="2:65" s="11" customFormat="1" x14ac:dyDescent="0.3">
      <c r="B582" s="194"/>
      <c r="C582" s="195"/>
      <c r="D582" s="196" t="s">
        <v>169</v>
      </c>
      <c r="E582" s="197" t="s">
        <v>19</v>
      </c>
      <c r="F582" s="198" t="s">
        <v>2450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x14ac:dyDescent="0.3">
      <c r="B583" s="206"/>
      <c r="C583" s="207"/>
      <c r="D583" s="196" t="s">
        <v>169</v>
      </c>
      <c r="E583" s="208" t="s">
        <v>19</v>
      </c>
      <c r="F583" s="209" t="s">
        <v>2451</v>
      </c>
      <c r="G583" s="207"/>
      <c r="H583" s="210">
        <v>3.9729999999999999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4" customFormat="1" x14ac:dyDescent="0.3">
      <c r="B584" s="229"/>
      <c r="C584" s="230"/>
      <c r="D584" s="219" t="s">
        <v>169</v>
      </c>
      <c r="E584" s="260" t="s">
        <v>19</v>
      </c>
      <c r="F584" s="261" t="s">
        <v>234</v>
      </c>
      <c r="G584" s="230"/>
      <c r="H584" s="262">
        <v>3.9729999999999999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169</v>
      </c>
      <c r="AU584" s="239" t="s">
        <v>81</v>
      </c>
      <c r="AV584" s="14" t="s">
        <v>186</v>
      </c>
      <c r="AW584" s="14" t="s">
        <v>35</v>
      </c>
      <c r="AX584" s="14" t="s">
        <v>78</v>
      </c>
      <c r="AY584" s="239" t="s">
        <v>160</v>
      </c>
    </row>
    <row r="585" spans="2:65" s="1" customFormat="1" ht="22.5" customHeight="1" x14ac:dyDescent="0.3">
      <c r="B585" s="35"/>
      <c r="C585" s="247" t="s">
        <v>800</v>
      </c>
      <c r="D585" s="247" t="s">
        <v>548</v>
      </c>
      <c r="E585" s="248" t="s">
        <v>2452</v>
      </c>
      <c r="F585" s="249" t="s">
        <v>2453</v>
      </c>
      <c r="G585" s="250" t="s">
        <v>248</v>
      </c>
      <c r="H585" s="251">
        <v>10.815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0.152</v>
      </c>
      <c r="R585" s="191">
        <f>Q585*H585</f>
        <v>1.6438799999999998</v>
      </c>
      <c r="S585" s="191">
        <v>0</v>
      </c>
      <c r="T585" s="192">
        <f>S585*H585</f>
        <v>0</v>
      </c>
      <c r="AR585" s="18" t="s">
        <v>235</v>
      </c>
      <c r="AT585" s="18" t="s">
        <v>548</v>
      </c>
      <c r="AU585" s="18" t="s">
        <v>81</v>
      </c>
      <c r="AY585" s="18" t="s">
        <v>160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167</v>
      </c>
      <c r="BM585" s="18" t="s">
        <v>2454</v>
      </c>
    </row>
    <row r="586" spans="2:65" s="11" customFormat="1" x14ac:dyDescent="0.3">
      <c r="B586" s="194"/>
      <c r="C586" s="195"/>
      <c r="D586" s="196" t="s">
        <v>169</v>
      </c>
      <c r="E586" s="197" t="s">
        <v>19</v>
      </c>
      <c r="F586" s="198" t="s">
        <v>2455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169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160</v>
      </c>
    </row>
    <row r="587" spans="2:65" s="12" customFormat="1" x14ac:dyDescent="0.3">
      <c r="B587" s="206"/>
      <c r="C587" s="207"/>
      <c r="D587" s="196" t="s">
        <v>169</v>
      </c>
      <c r="E587" s="208" t="s">
        <v>19</v>
      </c>
      <c r="F587" s="209" t="s">
        <v>2456</v>
      </c>
      <c r="G587" s="207"/>
      <c r="H587" s="210">
        <v>1.5449999999999999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169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160</v>
      </c>
    </row>
    <row r="588" spans="2:65" s="11" customFormat="1" x14ac:dyDescent="0.3">
      <c r="B588" s="194"/>
      <c r="C588" s="195"/>
      <c r="D588" s="196" t="s">
        <v>169</v>
      </c>
      <c r="E588" s="197" t="s">
        <v>19</v>
      </c>
      <c r="F588" s="198" t="s">
        <v>2457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169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160</v>
      </c>
    </row>
    <row r="589" spans="2:65" s="12" customFormat="1" x14ac:dyDescent="0.3">
      <c r="B589" s="206"/>
      <c r="C589" s="207"/>
      <c r="D589" s="196" t="s">
        <v>169</v>
      </c>
      <c r="E589" s="208" t="s">
        <v>19</v>
      </c>
      <c r="F589" s="209" t="s">
        <v>2458</v>
      </c>
      <c r="G589" s="207"/>
      <c r="H589" s="210">
        <v>9.27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65" s="13" customFormat="1" x14ac:dyDescent="0.3">
      <c r="B590" s="217"/>
      <c r="C590" s="218"/>
      <c r="D590" s="196" t="s">
        <v>169</v>
      </c>
      <c r="E590" s="240" t="s">
        <v>19</v>
      </c>
      <c r="F590" s="241" t="s">
        <v>182</v>
      </c>
      <c r="G590" s="218"/>
      <c r="H590" s="242">
        <v>10.815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169</v>
      </c>
      <c r="AU590" s="228" t="s">
        <v>81</v>
      </c>
      <c r="AV590" s="13" t="s">
        <v>167</v>
      </c>
      <c r="AW590" s="13" t="s">
        <v>35</v>
      </c>
      <c r="AX590" s="13" t="s">
        <v>78</v>
      </c>
      <c r="AY590" s="228" t="s">
        <v>160</v>
      </c>
    </row>
    <row r="591" spans="2:65" s="10" customFormat="1" ht="29.85" customHeight="1" x14ac:dyDescent="0.3">
      <c r="B591" s="165"/>
      <c r="C591" s="166"/>
      <c r="D591" s="179" t="s">
        <v>70</v>
      </c>
      <c r="E591" s="180" t="s">
        <v>235</v>
      </c>
      <c r="F591" s="180" t="s">
        <v>823</v>
      </c>
      <c r="G591" s="166"/>
      <c r="H591" s="166"/>
      <c r="I591" s="169"/>
      <c r="J591" s="181">
        <f>BK591</f>
        <v>0</v>
      </c>
      <c r="K591" s="166"/>
      <c r="L591" s="171"/>
      <c r="M591" s="172"/>
      <c r="N591" s="173"/>
      <c r="O591" s="173"/>
      <c r="P591" s="174">
        <f>SUM(P592:P640)</f>
        <v>0</v>
      </c>
      <c r="Q591" s="173"/>
      <c r="R591" s="174">
        <f>SUM(R592:R640)</f>
        <v>12.069502874999998</v>
      </c>
      <c r="S591" s="173"/>
      <c r="T591" s="175">
        <f>SUM(T592:T640)</f>
        <v>0.6</v>
      </c>
      <c r="AR591" s="176" t="s">
        <v>78</v>
      </c>
      <c r="AT591" s="177" t="s">
        <v>70</v>
      </c>
      <c r="AU591" s="177" t="s">
        <v>78</v>
      </c>
      <c r="AY591" s="176" t="s">
        <v>160</v>
      </c>
      <c r="BK591" s="178">
        <f>SUM(BK592:BK640)</f>
        <v>0</v>
      </c>
    </row>
    <row r="592" spans="2:65" s="1" customFormat="1" ht="31.5" customHeight="1" x14ac:dyDescent="0.3">
      <c r="B592" s="35"/>
      <c r="C592" s="182" t="s">
        <v>809</v>
      </c>
      <c r="D592" s="182" t="s">
        <v>162</v>
      </c>
      <c r="E592" s="183" t="s">
        <v>825</v>
      </c>
      <c r="F592" s="184" t="s">
        <v>826</v>
      </c>
      <c r="G592" s="185" t="s">
        <v>189</v>
      </c>
      <c r="H592" s="186">
        <v>8</v>
      </c>
      <c r="I592" s="187"/>
      <c r="J592" s="188">
        <f>ROUND(I592*H592,2)</f>
        <v>0</v>
      </c>
      <c r="K592" s="184" t="s">
        <v>166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1.2500000000000001E-6</v>
      </c>
      <c r="R592" s="191">
        <f>Q592*H592</f>
        <v>1.0000000000000001E-5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2459</v>
      </c>
    </row>
    <row r="593" spans="2:65" s="12" customFormat="1" x14ac:dyDescent="0.3">
      <c r="B593" s="206"/>
      <c r="C593" s="207"/>
      <c r="D593" s="196" t="s">
        <v>169</v>
      </c>
      <c r="E593" s="208" t="s">
        <v>19</v>
      </c>
      <c r="F593" s="209" t="s">
        <v>829</v>
      </c>
      <c r="G593" s="207"/>
      <c r="H593" s="210">
        <v>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65" s="12" customFormat="1" x14ac:dyDescent="0.3">
      <c r="B594" s="206"/>
      <c r="C594" s="207"/>
      <c r="D594" s="196" t="s">
        <v>169</v>
      </c>
      <c r="E594" s="208" t="s">
        <v>19</v>
      </c>
      <c r="F594" s="209" t="s">
        <v>2460</v>
      </c>
      <c r="G594" s="207"/>
      <c r="H594" s="210">
        <v>6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169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160</v>
      </c>
    </row>
    <row r="595" spans="2:65" s="13" customFormat="1" x14ac:dyDescent="0.3">
      <c r="B595" s="217"/>
      <c r="C595" s="218"/>
      <c r="D595" s="219" t="s">
        <v>169</v>
      </c>
      <c r="E595" s="220" t="s">
        <v>19</v>
      </c>
      <c r="F595" s="221" t="s">
        <v>182</v>
      </c>
      <c r="G595" s="218"/>
      <c r="H595" s="222">
        <v>8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169</v>
      </c>
      <c r="AU595" s="228" t="s">
        <v>81</v>
      </c>
      <c r="AV595" s="13" t="s">
        <v>167</v>
      </c>
      <c r="AW595" s="13" t="s">
        <v>35</v>
      </c>
      <c r="AX595" s="13" t="s">
        <v>78</v>
      </c>
      <c r="AY595" s="228" t="s">
        <v>160</v>
      </c>
    </row>
    <row r="596" spans="2:65" s="1" customFormat="1" ht="22.5" customHeight="1" x14ac:dyDescent="0.3">
      <c r="B596" s="35"/>
      <c r="C596" s="247" t="s">
        <v>813</v>
      </c>
      <c r="D596" s="247" t="s">
        <v>548</v>
      </c>
      <c r="E596" s="248" t="s">
        <v>831</v>
      </c>
      <c r="F596" s="249" t="s">
        <v>832</v>
      </c>
      <c r="G596" s="250" t="s">
        <v>165</v>
      </c>
      <c r="H596" s="251">
        <v>14.21</v>
      </c>
      <c r="I596" s="252"/>
      <c r="J596" s="253">
        <f>ROUND(I596*H596,2)</f>
        <v>0</v>
      </c>
      <c r="K596" s="249" t="s">
        <v>166</v>
      </c>
      <c r="L596" s="254"/>
      <c r="M596" s="255" t="s">
        <v>19</v>
      </c>
      <c r="N596" s="256" t="s">
        <v>42</v>
      </c>
      <c r="O596" s="36"/>
      <c r="P596" s="191">
        <f>O596*H596</f>
        <v>0</v>
      </c>
      <c r="Q596" s="191">
        <v>1.6000000000000001E-3</v>
      </c>
      <c r="R596" s="191">
        <f>Q596*H596</f>
        <v>2.2736000000000003E-2</v>
      </c>
      <c r="S596" s="191">
        <v>0</v>
      </c>
      <c r="T596" s="192">
        <f>S596*H596</f>
        <v>0</v>
      </c>
      <c r="AR596" s="18" t="s">
        <v>235</v>
      </c>
      <c r="AT596" s="18" t="s">
        <v>548</v>
      </c>
      <c r="AU596" s="18" t="s">
        <v>81</v>
      </c>
      <c r="AY596" s="18" t="s">
        <v>160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167</v>
      </c>
      <c r="BM596" s="18" t="s">
        <v>2461</v>
      </c>
    </row>
    <row r="597" spans="2:65" s="1" customFormat="1" ht="31.5" customHeight="1" x14ac:dyDescent="0.3">
      <c r="B597" s="35"/>
      <c r="C597" s="182" t="s">
        <v>818</v>
      </c>
      <c r="D597" s="182" t="s">
        <v>162</v>
      </c>
      <c r="E597" s="183" t="s">
        <v>835</v>
      </c>
      <c r="F597" s="184" t="s">
        <v>836</v>
      </c>
      <c r="G597" s="185" t="s">
        <v>189</v>
      </c>
      <c r="H597" s="186">
        <v>46.25</v>
      </c>
      <c r="I597" s="187"/>
      <c r="J597" s="188">
        <f>ROUND(I597*H597,2)</f>
        <v>0</v>
      </c>
      <c r="K597" s="184" t="s">
        <v>166</v>
      </c>
      <c r="L597" s="55"/>
      <c r="M597" s="189" t="s">
        <v>19</v>
      </c>
      <c r="N597" s="190" t="s">
        <v>42</v>
      </c>
      <c r="O597" s="36"/>
      <c r="P597" s="191">
        <f>O597*H597</f>
        <v>0</v>
      </c>
      <c r="Q597" s="191">
        <v>1.9E-6</v>
      </c>
      <c r="R597" s="191">
        <f>Q597*H597</f>
        <v>8.7874999999999995E-5</v>
      </c>
      <c r="S597" s="191">
        <v>0</v>
      </c>
      <c r="T597" s="192">
        <f>S597*H597</f>
        <v>0</v>
      </c>
      <c r="AR597" s="18" t="s">
        <v>167</v>
      </c>
      <c r="AT597" s="18" t="s">
        <v>162</v>
      </c>
      <c r="AU597" s="18" t="s">
        <v>81</v>
      </c>
      <c r="AY597" s="18" t="s">
        <v>160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8" t="s">
        <v>78</v>
      </c>
      <c r="BK597" s="193">
        <f>ROUND(I597*H597,2)</f>
        <v>0</v>
      </c>
      <c r="BL597" s="18" t="s">
        <v>167</v>
      </c>
      <c r="BM597" s="18" t="s">
        <v>2462</v>
      </c>
    </row>
    <row r="598" spans="2:65" s="11" customFormat="1" x14ac:dyDescent="0.3">
      <c r="B598" s="194"/>
      <c r="C598" s="195"/>
      <c r="D598" s="196" t="s">
        <v>169</v>
      </c>
      <c r="E598" s="197" t="s">
        <v>19</v>
      </c>
      <c r="F598" s="198" t="s">
        <v>2285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169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160</v>
      </c>
    </row>
    <row r="599" spans="2:65" s="12" customFormat="1" x14ac:dyDescent="0.3">
      <c r="B599" s="206"/>
      <c r="C599" s="207"/>
      <c r="D599" s="196" t="s">
        <v>169</v>
      </c>
      <c r="E599" s="208" t="s">
        <v>19</v>
      </c>
      <c r="F599" s="209" t="s">
        <v>2463</v>
      </c>
      <c r="G599" s="207"/>
      <c r="H599" s="210">
        <v>5.4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169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160</v>
      </c>
    </row>
    <row r="600" spans="2:65" s="12" customFormat="1" x14ac:dyDescent="0.3">
      <c r="B600" s="206"/>
      <c r="C600" s="207"/>
      <c r="D600" s="196" t="s">
        <v>169</v>
      </c>
      <c r="E600" s="208" t="s">
        <v>19</v>
      </c>
      <c r="F600" s="209" t="s">
        <v>2464</v>
      </c>
      <c r="G600" s="207"/>
      <c r="H600" s="210">
        <v>0.75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x14ac:dyDescent="0.3">
      <c r="B601" s="206"/>
      <c r="C601" s="207"/>
      <c r="D601" s="196" t="s">
        <v>169</v>
      </c>
      <c r="E601" s="208" t="s">
        <v>19</v>
      </c>
      <c r="F601" s="209" t="s">
        <v>2465</v>
      </c>
      <c r="G601" s="207"/>
      <c r="H601" s="210">
        <v>6.8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2" customFormat="1" x14ac:dyDescent="0.3">
      <c r="B602" s="206"/>
      <c r="C602" s="207"/>
      <c r="D602" s="196" t="s">
        <v>169</v>
      </c>
      <c r="E602" s="208" t="s">
        <v>19</v>
      </c>
      <c r="F602" s="209" t="s">
        <v>2466</v>
      </c>
      <c r="G602" s="207"/>
      <c r="H602" s="210">
        <v>4.33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169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160</v>
      </c>
    </row>
    <row r="603" spans="2:65" s="12" customFormat="1" x14ac:dyDescent="0.3">
      <c r="B603" s="206"/>
      <c r="C603" s="207"/>
      <c r="D603" s="196" t="s">
        <v>169</v>
      </c>
      <c r="E603" s="208" t="s">
        <v>19</v>
      </c>
      <c r="F603" s="209" t="s">
        <v>2467</v>
      </c>
      <c r="G603" s="207"/>
      <c r="H603" s="210">
        <v>4.6100000000000003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169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160</v>
      </c>
    </row>
    <row r="604" spans="2:65" s="12" customFormat="1" x14ac:dyDescent="0.3">
      <c r="B604" s="206"/>
      <c r="C604" s="207"/>
      <c r="D604" s="196" t="s">
        <v>169</v>
      </c>
      <c r="E604" s="208" t="s">
        <v>19</v>
      </c>
      <c r="F604" s="209" t="s">
        <v>2468</v>
      </c>
      <c r="G604" s="207"/>
      <c r="H604" s="210">
        <v>3.87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2" customFormat="1" x14ac:dyDescent="0.3">
      <c r="B605" s="206"/>
      <c r="C605" s="207"/>
      <c r="D605" s="196" t="s">
        <v>169</v>
      </c>
      <c r="E605" s="208" t="s">
        <v>19</v>
      </c>
      <c r="F605" s="209" t="s">
        <v>1821</v>
      </c>
      <c r="G605" s="207"/>
      <c r="H605" s="210">
        <v>3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169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160</v>
      </c>
    </row>
    <row r="606" spans="2:65" s="12" customFormat="1" x14ac:dyDescent="0.3">
      <c r="B606" s="206"/>
      <c r="C606" s="207"/>
      <c r="D606" s="196" t="s">
        <v>169</v>
      </c>
      <c r="E606" s="208" t="s">
        <v>19</v>
      </c>
      <c r="F606" s="209" t="s">
        <v>2469</v>
      </c>
      <c r="G606" s="207"/>
      <c r="H606" s="210">
        <v>1.51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169</v>
      </c>
      <c r="AU606" s="216" t="s">
        <v>81</v>
      </c>
      <c r="AV606" s="12" t="s">
        <v>81</v>
      </c>
      <c r="AW606" s="12" t="s">
        <v>35</v>
      </c>
      <c r="AX606" s="12" t="s">
        <v>71</v>
      </c>
      <c r="AY606" s="216" t="s">
        <v>160</v>
      </c>
    </row>
    <row r="607" spans="2:65" s="12" customFormat="1" x14ac:dyDescent="0.3">
      <c r="B607" s="206"/>
      <c r="C607" s="207"/>
      <c r="D607" s="196" t="s">
        <v>169</v>
      </c>
      <c r="E607" s="208" t="s">
        <v>19</v>
      </c>
      <c r="F607" s="209" t="s">
        <v>2470</v>
      </c>
      <c r="G607" s="207"/>
      <c r="H607" s="210">
        <v>3.91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2" customFormat="1" x14ac:dyDescent="0.3">
      <c r="B608" s="206"/>
      <c r="C608" s="207"/>
      <c r="D608" s="196" t="s">
        <v>169</v>
      </c>
      <c r="E608" s="208" t="s">
        <v>19</v>
      </c>
      <c r="F608" s="209" t="s">
        <v>2471</v>
      </c>
      <c r="G608" s="207"/>
      <c r="H608" s="210">
        <v>2.66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169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160</v>
      </c>
    </row>
    <row r="609" spans="2:65" s="12" customFormat="1" x14ac:dyDescent="0.3">
      <c r="B609" s="206"/>
      <c r="C609" s="207"/>
      <c r="D609" s="196" t="s">
        <v>169</v>
      </c>
      <c r="E609" s="208" t="s">
        <v>19</v>
      </c>
      <c r="F609" s="209" t="s">
        <v>2472</v>
      </c>
      <c r="G609" s="207"/>
      <c r="H609" s="210">
        <v>1.69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65" s="12" customFormat="1" x14ac:dyDescent="0.3">
      <c r="B610" s="206"/>
      <c r="C610" s="207"/>
      <c r="D610" s="196" t="s">
        <v>169</v>
      </c>
      <c r="E610" s="208" t="s">
        <v>19</v>
      </c>
      <c r="F610" s="209" t="s">
        <v>2473</v>
      </c>
      <c r="G610" s="207"/>
      <c r="H610" s="210">
        <v>3.95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2" customFormat="1" x14ac:dyDescent="0.3">
      <c r="B611" s="206"/>
      <c r="C611" s="207"/>
      <c r="D611" s="196" t="s">
        <v>169</v>
      </c>
      <c r="E611" s="208" t="s">
        <v>19</v>
      </c>
      <c r="F611" s="209" t="s">
        <v>2474</v>
      </c>
      <c r="G611" s="207"/>
      <c r="H611" s="210">
        <v>3.77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46.25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247" t="s">
        <v>824</v>
      </c>
      <c r="D613" s="247" t="s">
        <v>548</v>
      </c>
      <c r="E613" s="248" t="s">
        <v>844</v>
      </c>
      <c r="F613" s="249" t="s">
        <v>845</v>
      </c>
      <c r="G613" s="250" t="s">
        <v>165</v>
      </c>
      <c r="H613" s="251">
        <v>2.0299999999999998</v>
      </c>
      <c r="I613" s="252"/>
      <c r="J613" s="253">
        <f t="shared" ref="J613:J640" si="10">ROUND(I613*H613,2)</f>
        <v>0</v>
      </c>
      <c r="K613" s="249" t="s">
        <v>166</v>
      </c>
      <c r="L613" s="254"/>
      <c r="M613" s="255" t="s">
        <v>19</v>
      </c>
      <c r="N613" s="256" t="s">
        <v>42</v>
      </c>
      <c r="O613" s="36"/>
      <c r="P613" s="191">
        <f t="shared" ref="P613:P640" si="11">O613*H613</f>
        <v>0</v>
      </c>
      <c r="Q613" s="191">
        <v>2.5999999999999999E-3</v>
      </c>
      <c r="R613" s="191">
        <f t="shared" ref="R613:R640" si="12">Q613*H613</f>
        <v>5.2779999999999988E-3</v>
      </c>
      <c r="S613" s="191">
        <v>0</v>
      </c>
      <c r="T613" s="192">
        <f t="shared" ref="T613:T640" si="13">S613*H613</f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ref="BE613:BE640" si="14">IF(N613="základní",J613,0)</f>
        <v>0</v>
      </c>
      <c r="BF613" s="193">
        <f t="shared" ref="BF613:BF640" si="15">IF(N613="snížená",J613,0)</f>
        <v>0</v>
      </c>
      <c r="BG613" s="193">
        <f t="shared" ref="BG613:BG640" si="16">IF(N613="zákl. přenesená",J613,0)</f>
        <v>0</v>
      </c>
      <c r="BH613" s="193">
        <f t="shared" ref="BH613:BH640" si="17">IF(N613="sníž. přenesená",J613,0)</f>
        <v>0</v>
      </c>
      <c r="BI613" s="193">
        <f t="shared" ref="BI613:BI640" si="18">IF(N613="nulová",J613,0)</f>
        <v>0</v>
      </c>
      <c r="BJ613" s="18" t="s">
        <v>78</v>
      </c>
      <c r="BK613" s="193">
        <f t="shared" ref="BK613:BK640" si="19">ROUND(I613*H613,2)</f>
        <v>0</v>
      </c>
      <c r="BL613" s="18" t="s">
        <v>167</v>
      </c>
      <c r="BM613" s="18" t="s">
        <v>2475</v>
      </c>
    </row>
    <row r="614" spans="2:65" s="1" customFormat="1" ht="22.5" customHeight="1" x14ac:dyDescent="0.3">
      <c r="B614" s="35"/>
      <c r="C614" s="247" t="s">
        <v>830</v>
      </c>
      <c r="D614" s="247" t="s">
        <v>548</v>
      </c>
      <c r="E614" s="248" t="s">
        <v>848</v>
      </c>
      <c r="F614" s="249" t="s">
        <v>849</v>
      </c>
      <c r="G614" s="250" t="s">
        <v>165</v>
      </c>
      <c r="H614" s="251">
        <v>4.0599999999999996</v>
      </c>
      <c r="I614" s="252"/>
      <c r="J614" s="253">
        <f t="shared" si="10"/>
        <v>0</v>
      </c>
      <c r="K614" s="249" t="s">
        <v>166</v>
      </c>
      <c r="L614" s="254"/>
      <c r="M614" s="255" t="s">
        <v>19</v>
      </c>
      <c r="N614" s="256" t="s">
        <v>42</v>
      </c>
      <c r="O614" s="36"/>
      <c r="P614" s="191">
        <f t="shared" si="11"/>
        <v>0</v>
      </c>
      <c r="Q614" s="191">
        <v>4.6899999999999997E-3</v>
      </c>
      <c r="R614" s="191">
        <f t="shared" si="12"/>
        <v>1.9041399999999997E-2</v>
      </c>
      <c r="S614" s="191">
        <v>0</v>
      </c>
      <c r="T614" s="192">
        <f t="shared" si="1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14"/>
        <v>0</v>
      </c>
      <c r="BF614" s="193">
        <f t="shared" si="15"/>
        <v>0</v>
      </c>
      <c r="BG614" s="193">
        <f t="shared" si="16"/>
        <v>0</v>
      </c>
      <c r="BH614" s="193">
        <f t="shared" si="17"/>
        <v>0</v>
      </c>
      <c r="BI614" s="193">
        <f t="shared" si="18"/>
        <v>0</v>
      </c>
      <c r="BJ614" s="18" t="s">
        <v>78</v>
      </c>
      <c r="BK614" s="193">
        <f t="shared" si="19"/>
        <v>0</v>
      </c>
      <c r="BL614" s="18" t="s">
        <v>167</v>
      </c>
      <c r="BM614" s="18" t="s">
        <v>2476</v>
      </c>
    </row>
    <row r="615" spans="2:65" s="1" customFormat="1" ht="22.5" customHeight="1" x14ac:dyDescent="0.3">
      <c r="B615" s="35"/>
      <c r="C615" s="247" t="s">
        <v>834</v>
      </c>
      <c r="D615" s="247" t="s">
        <v>548</v>
      </c>
      <c r="E615" s="248" t="s">
        <v>852</v>
      </c>
      <c r="F615" s="249" t="s">
        <v>853</v>
      </c>
      <c r="G615" s="250" t="s">
        <v>165</v>
      </c>
      <c r="H615" s="251">
        <v>10.15</v>
      </c>
      <c r="I615" s="252"/>
      <c r="J615" s="253">
        <f t="shared" si="10"/>
        <v>0</v>
      </c>
      <c r="K615" s="249" t="s">
        <v>166</v>
      </c>
      <c r="L615" s="254"/>
      <c r="M615" s="255" t="s">
        <v>19</v>
      </c>
      <c r="N615" s="256" t="s">
        <v>42</v>
      </c>
      <c r="O615" s="36"/>
      <c r="P615" s="191">
        <f t="shared" si="11"/>
        <v>0</v>
      </c>
      <c r="Q615" s="191">
        <v>8.8500000000000002E-3</v>
      </c>
      <c r="R615" s="191">
        <f t="shared" si="12"/>
        <v>8.9827500000000005E-2</v>
      </c>
      <c r="S615" s="191">
        <v>0</v>
      </c>
      <c r="T615" s="192">
        <f t="shared" si="13"/>
        <v>0</v>
      </c>
      <c r="AR615" s="18" t="s">
        <v>235</v>
      </c>
      <c r="AT615" s="18" t="s">
        <v>548</v>
      </c>
      <c r="AU615" s="18" t="s">
        <v>81</v>
      </c>
      <c r="AY615" s="18" t="s">
        <v>160</v>
      </c>
      <c r="BE615" s="193">
        <f t="shared" si="14"/>
        <v>0</v>
      </c>
      <c r="BF615" s="193">
        <f t="shared" si="15"/>
        <v>0</v>
      </c>
      <c r="BG615" s="193">
        <f t="shared" si="16"/>
        <v>0</v>
      </c>
      <c r="BH615" s="193">
        <f t="shared" si="17"/>
        <v>0</v>
      </c>
      <c r="BI615" s="193">
        <f t="shared" si="18"/>
        <v>0</v>
      </c>
      <c r="BJ615" s="18" t="s">
        <v>78</v>
      </c>
      <c r="BK615" s="193">
        <f t="shared" si="19"/>
        <v>0</v>
      </c>
      <c r="BL615" s="18" t="s">
        <v>167</v>
      </c>
      <c r="BM615" s="18" t="s">
        <v>2477</v>
      </c>
    </row>
    <row r="616" spans="2:65" s="1" customFormat="1" ht="22.5" customHeight="1" x14ac:dyDescent="0.3">
      <c r="B616" s="35"/>
      <c r="C616" s="247" t="s">
        <v>843</v>
      </c>
      <c r="D616" s="247" t="s">
        <v>548</v>
      </c>
      <c r="E616" s="248" t="s">
        <v>856</v>
      </c>
      <c r="F616" s="249" t="s">
        <v>857</v>
      </c>
      <c r="G616" s="250" t="s">
        <v>165</v>
      </c>
      <c r="H616" s="251">
        <v>3.0449999999999999</v>
      </c>
      <c r="I616" s="252"/>
      <c r="J616" s="253">
        <f t="shared" si="10"/>
        <v>0</v>
      </c>
      <c r="K616" s="249" t="s">
        <v>166</v>
      </c>
      <c r="L616" s="254"/>
      <c r="M616" s="255" t="s">
        <v>19</v>
      </c>
      <c r="N616" s="256" t="s">
        <v>42</v>
      </c>
      <c r="O616" s="36"/>
      <c r="P616" s="191">
        <f t="shared" si="11"/>
        <v>0</v>
      </c>
      <c r="Q616" s="191">
        <v>1.281E-2</v>
      </c>
      <c r="R616" s="191">
        <f t="shared" si="12"/>
        <v>3.9006449999999998E-2</v>
      </c>
      <c r="S616" s="191">
        <v>0</v>
      </c>
      <c r="T616" s="192">
        <f t="shared" si="13"/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 t="shared" si="14"/>
        <v>0</v>
      </c>
      <c r="BF616" s="193">
        <f t="shared" si="15"/>
        <v>0</v>
      </c>
      <c r="BG616" s="193">
        <f t="shared" si="16"/>
        <v>0</v>
      </c>
      <c r="BH616" s="193">
        <f t="shared" si="17"/>
        <v>0</v>
      </c>
      <c r="BI616" s="193">
        <f t="shared" si="18"/>
        <v>0</v>
      </c>
      <c r="BJ616" s="18" t="s">
        <v>78</v>
      </c>
      <c r="BK616" s="193">
        <f t="shared" si="19"/>
        <v>0</v>
      </c>
      <c r="BL616" s="18" t="s">
        <v>167</v>
      </c>
      <c r="BM616" s="18" t="s">
        <v>2478</v>
      </c>
    </row>
    <row r="617" spans="2:65" s="1" customFormat="1" ht="22.5" customHeight="1" x14ac:dyDescent="0.3">
      <c r="B617" s="35"/>
      <c r="C617" s="247" t="s">
        <v>847</v>
      </c>
      <c r="D617" s="247" t="s">
        <v>548</v>
      </c>
      <c r="E617" s="248" t="s">
        <v>860</v>
      </c>
      <c r="F617" s="249" t="s">
        <v>861</v>
      </c>
      <c r="G617" s="250" t="s">
        <v>165</v>
      </c>
      <c r="H617" s="251">
        <v>3.0449999999999999</v>
      </c>
      <c r="I617" s="252"/>
      <c r="J617" s="253">
        <f t="shared" si="10"/>
        <v>0</v>
      </c>
      <c r="K617" s="249" t="s">
        <v>166</v>
      </c>
      <c r="L617" s="254"/>
      <c r="M617" s="255" t="s">
        <v>19</v>
      </c>
      <c r="N617" s="256" t="s">
        <v>42</v>
      </c>
      <c r="O617" s="36"/>
      <c r="P617" s="191">
        <f t="shared" si="11"/>
        <v>0</v>
      </c>
      <c r="Q617" s="191">
        <v>2.1340000000000001E-2</v>
      </c>
      <c r="R617" s="191">
        <f t="shared" si="12"/>
        <v>6.4980300000000005E-2</v>
      </c>
      <c r="S617" s="191">
        <v>0</v>
      </c>
      <c r="T617" s="192">
        <f t="shared" si="13"/>
        <v>0</v>
      </c>
      <c r="AR617" s="18" t="s">
        <v>235</v>
      </c>
      <c r="AT617" s="18" t="s">
        <v>548</v>
      </c>
      <c r="AU617" s="18" t="s">
        <v>81</v>
      </c>
      <c r="AY617" s="18" t="s">
        <v>160</v>
      </c>
      <c r="BE617" s="193">
        <f t="shared" si="14"/>
        <v>0</v>
      </c>
      <c r="BF617" s="193">
        <f t="shared" si="15"/>
        <v>0</v>
      </c>
      <c r="BG617" s="193">
        <f t="shared" si="16"/>
        <v>0</v>
      </c>
      <c r="BH617" s="193">
        <f t="shared" si="17"/>
        <v>0</v>
      </c>
      <c r="BI617" s="193">
        <f t="shared" si="18"/>
        <v>0</v>
      </c>
      <c r="BJ617" s="18" t="s">
        <v>78</v>
      </c>
      <c r="BK617" s="193">
        <f t="shared" si="19"/>
        <v>0</v>
      </c>
      <c r="BL617" s="18" t="s">
        <v>167</v>
      </c>
      <c r="BM617" s="18" t="s">
        <v>2479</v>
      </c>
    </row>
    <row r="618" spans="2:65" s="1" customFormat="1" ht="31.5" customHeight="1" x14ac:dyDescent="0.3">
      <c r="B618" s="35"/>
      <c r="C618" s="182" t="s">
        <v>851</v>
      </c>
      <c r="D618" s="182" t="s">
        <v>162</v>
      </c>
      <c r="E618" s="183" t="s">
        <v>864</v>
      </c>
      <c r="F618" s="184" t="s">
        <v>865</v>
      </c>
      <c r="G618" s="185" t="s">
        <v>165</v>
      </c>
      <c r="H618" s="186">
        <v>16</v>
      </c>
      <c r="I618" s="187"/>
      <c r="J618" s="188">
        <f t="shared" si="10"/>
        <v>0</v>
      </c>
      <c r="K618" s="184" t="s">
        <v>166</v>
      </c>
      <c r="L618" s="55"/>
      <c r="M618" s="189" t="s">
        <v>19</v>
      </c>
      <c r="N618" s="190" t="s">
        <v>42</v>
      </c>
      <c r="O618" s="36"/>
      <c r="P618" s="191">
        <f t="shared" si="11"/>
        <v>0</v>
      </c>
      <c r="Q618" s="191">
        <v>3.7500000000000001E-6</v>
      </c>
      <c r="R618" s="191">
        <f t="shared" si="12"/>
        <v>6.0000000000000002E-5</v>
      </c>
      <c r="S618" s="191">
        <v>0</v>
      </c>
      <c r="T618" s="192">
        <f t="shared" si="13"/>
        <v>0</v>
      </c>
      <c r="AR618" s="18" t="s">
        <v>167</v>
      </c>
      <c r="AT618" s="18" t="s">
        <v>162</v>
      </c>
      <c r="AU618" s="18" t="s">
        <v>81</v>
      </c>
      <c r="AY618" s="18" t="s">
        <v>160</v>
      </c>
      <c r="BE618" s="193">
        <f t="shared" si="14"/>
        <v>0</v>
      </c>
      <c r="BF618" s="193">
        <f t="shared" si="15"/>
        <v>0</v>
      </c>
      <c r="BG618" s="193">
        <f t="shared" si="16"/>
        <v>0</v>
      </c>
      <c r="BH618" s="193">
        <f t="shared" si="17"/>
        <v>0</v>
      </c>
      <c r="BI618" s="193">
        <f t="shared" si="18"/>
        <v>0</v>
      </c>
      <c r="BJ618" s="18" t="s">
        <v>78</v>
      </c>
      <c r="BK618" s="193">
        <f t="shared" si="19"/>
        <v>0</v>
      </c>
      <c r="BL618" s="18" t="s">
        <v>167</v>
      </c>
      <c r="BM618" s="18" t="s">
        <v>2480</v>
      </c>
    </row>
    <row r="619" spans="2:65" s="1" customFormat="1" ht="22.5" customHeight="1" x14ac:dyDescent="0.3">
      <c r="B619" s="35"/>
      <c r="C619" s="247" t="s">
        <v>855</v>
      </c>
      <c r="D619" s="247" t="s">
        <v>548</v>
      </c>
      <c r="E619" s="248" t="s">
        <v>868</v>
      </c>
      <c r="F619" s="249" t="s">
        <v>869</v>
      </c>
      <c r="G619" s="250" t="s">
        <v>165</v>
      </c>
      <c r="H619" s="251">
        <v>16.239999999999998</v>
      </c>
      <c r="I619" s="252"/>
      <c r="J619" s="253">
        <f t="shared" si="10"/>
        <v>0</v>
      </c>
      <c r="K619" s="249" t="s">
        <v>166</v>
      </c>
      <c r="L619" s="254"/>
      <c r="M619" s="255" t="s">
        <v>19</v>
      </c>
      <c r="N619" s="256" t="s">
        <v>42</v>
      </c>
      <c r="O619" s="36"/>
      <c r="P619" s="191">
        <f t="shared" si="11"/>
        <v>0</v>
      </c>
      <c r="Q619" s="191">
        <v>4.8000000000000001E-4</v>
      </c>
      <c r="R619" s="191">
        <f t="shared" si="12"/>
        <v>7.7951999999999995E-3</v>
      </c>
      <c r="S619" s="191">
        <v>0</v>
      </c>
      <c r="T619" s="192">
        <f t="shared" si="13"/>
        <v>0</v>
      </c>
      <c r="AR619" s="18" t="s">
        <v>235</v>
      </c>
      <c r="AT619" s="18" t="s">
        <v>548</v>
      </c>
      <c r="AU619" s="18" t="s">
        <v>81</v>
      </c>
      <c r="AY619" s="18" t="s">
        <v>160</v>
      </c>
      <c r="BE619" s="193">
        <f t="shared" si="14"/>
        <v>0</v>
      </c>
      <c r="BF619" s="193">
        <f t="shared" si="15"/>
        <v>0</v>
      </c>
      <c r="BG619" s="193">
        <f t="shared" si="16"/>
        <v>0</v>
      </c>
      <c r="BH619" s="193">
        <f t="shared" si="17"/>
        <v>0</v>
      </c>
      <c r="BI619" s="193">
        <f t="shared" si="18"/>
        <v>0</v>
      </c>
      <c r="BJ619" s="18" t="s">
        <v>78</v>
      </c>
      <c r="BK619" s="193">
        <f t="shared" si="19"/>
        <v>0</v>
      </c>
      <c r="BL619" s="18" t="s">
        <v>167</v>
      </c>
      <c r="BM619" s="18" t="s">
        <v>2481</v>
      </c>
    </row>
    <row r="620" spans="2:65" s="1" customFormat="1" ht="31.5" customHeight="1" x14ac:dyDescent="0.3">
      <c r="B620" s="35"/>
      <c r="C620" s="182" t="s">
        <v>859</v>
      </c>
      <c r="D620" s="182" t="s">
        <v>162</v>
      </c>
      <c r="E620" s="183" t="s">
        <v>872</v>
      </c>
      <c r="F620" s="184" t="s">
        <v>873</v>
      </c>
      <c r="G620" s="185" t="s">
        <v>165</v>
      </c>
      <c r="H620" s="186">
        <v>30</v>
      </c>
      <c r="I620" s="187"/>
      <c r="J620" s="188">
        <f t="shared" si="10"/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 t="shared" si="11"/>
        <v>0</v>
      </c>
      <c r="Q620" s="191">
        <v>5.75E-6</v>
      </c>
      <c r="R620" s="191">
        <f t="shared" si="12"/>
        <v>1.7249999999999999E-4</v>
      </c>
      <c r="S620" s="191">
        <v>0</v>
      </c>
      <c r="T620" s="192">
        <f t="shared" si="13"/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 t="shared" si="14"/>
        <v>0</v>
      </c>
      <c r="BF620" s="193">
        <f t="shared" si="15"/>
        <v>0</v>
      </c>
      <c r="BG620" s="193">
        <f t="shared" si="16"/>
        <v>0</v>
      </c>
      <c r="BH620" s="193">
        <f t="shared" si="17"/>
        <v>0</v>
      </c>
      <c r="BI620" s="193">
        <f t="shared" si="18"/>
        <v>0</v>
      </c>
      <c r="BJ620" s="18" t="s">
        <v>78</v>
      </c>
      <c r="BK620" s="193">
        <f t="shared" si="19"/>
        <v>0</v>
      </c>
      <c r="BL620" s="18" t="s">
        <v>167</v>
      </c>
      <c r="BM620" s="18" t="s">
        <v>2482</v>
      </c>
    </row>
    <row r="621" spans="2:65" s="1" customFormat="1" ht="22.5" customHeight="1" x14ac:dyDescent="0.3">
      <c r="B621" s="35"/>
      <c r="C621" s="247" t="s">
        <v>863</v>
      </c>
      <c r="D621" s="247" t="s">
        <v>548</v>
      </c>
      <c r="E621" s="248" t="s">
        <v>876</v>
      </c>
      <c r="F621" s="249" t="s">
        <v>877</v>
      </c>
      <c r="G621" s="250" t="s">
        <v>165</v>
      </c>
      <c r="H621" s="251">
        <v>13.195</v>
      </c>
      <c r="I621" s="252"/>
      <c r="J621" s="253">
        <f t="shared" si="10"/>
        <v>0</v>
      </c>
      <c r="K621" s="249" t="s">
        <v>166</v>
      </c>
      <c r="L621" s="254"/>
      <c r="M621" s="255" t="s">
        <v>19</v>
      </c>
      <c r="N621" s="256" t="s">
        <v>42</v>
      </c>
      <c r="O621" s="36"/>
      <c r="P621" s="191">
        <f t="shared" si="11"/>
        <v>0</v>
      </c>
      <c r="Q621" s="191">
        <v>1.1000000000000001E-3</v>
      </c>
      <c r="R621" s="191">
        <f t="shared" si="12"/>
        <v>1.4514500000000001E-2</v>
      </c>
      <c r="S621" s="191">
        <v>0</v>
      </c>
      <c r="T621" s="192">
        <f t="shared" si="13"/>
        <v>0</v>
      </c>
      <c r="AR621" s="18" t="s">
        <v>235</v>
      </c>
      <c r="AT621" s="18" t="s">
        <v>548</v>
      </c>
      <c r="AU621" s="18" t="s">
        <v>81</v>
      </c>
      <c r="AY621" s="18" t="s">
        <v>160</v>
      </c>
      <c r="BE621" s="193">
        <f t="shared" si="14"/>
        <v>0</v>
      </c>
      <c r="BF621" s="193">
        <f t="shared" si="15"/>
        <v>0</v>
      </c>
      <c r="BG621" s="193">
        <f t="shared" si="16"/>
        <v>0</v>
      </c>
      <c r="BH621" s="193">
        <f t="shared" si="17"/>
        <v>0</v>
      </c>
      <c r="BI621" s="193">
        <f t="shared" si="18"/>
        <v>0</v>
      </c>
      <c r="BJ621" s="18" t="s">
        <v>78</v>
      </c>
      <c r="BK621" s="193">
        <f t="shared" si="19"/>
        <v>0</v>
      </c>
      <c r="BL621" s="18" t="s">
        <v>167</v>
      </c>
      <c r="BM621" s="18" t="s">
        <v>2483</v>
      </c>
    </row>
    <row r="622" spans="2:65" s="1" customFormat="1" ht="22.5" customHeight="1" x14ac:dyDescent="0.3">
      <c r="B622" s="35"/>
      <c r="C622" s="247" t="s">
        <v>867</v>
      </c>
      <c r="D622" s="247" t="s">
        <v>548</v>
      </c>
      <c r="E622" s="248" t="s">
        <v>880</v>
      </c>
      <c r="F622" s="249" t="s">
        <v>881</v>
      </c>
      <c r="G622" s="250" t="s">
        <v>165</v>
      </c>
      <c r="H622" s="251">
        <v>13.195</v>
      </c>
      <c r="I622" s="252"/>
      <c r="J622" s="253">
        <f t="shared" si="10"/>
        <v>0</v>
      </c>
      <c r="K622" s="249" t="s">
        <v>166</v>
      </c>
      <c r="L622" s="254"/>
      <c r="M622" s="255" t="s">
        <v>19</v>
      </c>
      <c r="N622" s="256" t="s">
        <v>42</v>
      </c>
      <c r="O622" s="36"/>
      <c r="P622" s="191">
        <f t="shared" si="11"/>
        <v>0</v>
      </c>
      <c r="Q622" s="191">
        <v>1.2099999999999999E-3</v>
      </c>
      <c r="R622" s="191">
        <f t="shared" si="12"/>
        <v>1.596595E-2</v>
      </c>
      <c r="S622" s="191">
        <v>0</v>
      </c>
      <c r="T622" s="192">
        <f t="shared" si="13"/>
        <v>0</v>
      </c>
      <c r="AR622" s="18" t="s">
        <v>235</v>
      </c>
      <c r="AT622" s="18" t="s">
        <v>548</v>
      </c>
      <c r="AU622" s="18" t="s">
        <v>81</v>
      </c>
      <c r="AY622" s="18" t="s">
        <v>160</v>
      </c>
      <c r="BE622" s="193">
        <f t="shared" si="14"/>
        <v>0</v>
      </c>
      <c r="BF622" s="193">
        <f t="shared" si="15"/>
        <v>0</v>
      </c>
      <c r="BG622" s="193">
        <f t="shared" si="16"/>
        <v>0</v>
      </c>
      <c r="BH622" s="193">
        <f t="shared" si="17"/>
        <v>0</v>
      </c>
      <c r="BI622" s="193">
        <f t="shared" si="18"/>
        <v>0</v>
      </c>
      <c r="BJ622" s="18" t="s">
        <v>78</v>
      </c>
      <c r="BK622" s="193">
        <f t="shared" si="19"/>
        <v>0</v>
      </c>
      <c r="BL622" s="18" t="s">
        <v>167</v>
      </c>
      <c r="BM622" s="18" t="s">
        <v>2484</v>
      </c>
    </row>
    <row r="623" spans="2:65" s="1" customFormat="1" ht="22.5" customHeight="1" x14ac:dyDescent="0.3">
      <c r="B623" s="35"/>
      <c r="C623" s="247" t="s">
        <v>871</v>
      </c>
      <c r="D623" s="247" t="s">
        <v>548</v>
      </c>
      <c r="E623" s="248" t="s">
        <v>884</v>
      </c>
      <c r="F623" s="249" t="s">
        <v>885</v>
      </c>
      <c r="G623" s="250" t="s">
        <v>165</v>
      </c>
      <c r="H623" s="251">
        <v>4.0599999999999996</v>
      </c>
      <c r="I623" s="252"/>
      <c r="J623" s="253">
        <f t="shared" si="10"/>
        <v>0</v>
      </c>
      <c r="K623" s="249" t="s">
        <v>166</v>
      </c>
      <c r="L623" s="254"/>
      <c r="M623" s="255" t="s">
        <v>19</v>
      </c>
      <c r="N623" s="256" t="s">
        <v>42</v>
      </c>
      <c r="O623" s="36"/>
      <c r="P623" s="191">
        <f t="shared" si="11"/>
        <v>0</v>
      </c>
      <c r="Q623" s="191">
        <v>1.4E-3</v>
      </c>
      <c r="R623" s="191">
        <f t="shared" si="12"/>
        <v>5.6839999999999998E-3</v>
      </c>
      <c r="S623" s="191">
        <v>0</v>
      </c>
      <c r="T623" s="192">
        <f t="shared" si="13"/>
        <v>0</v>
      </c>
      <c r="AR623" s="18" t="s">
        <v>235</v>
      </c>
      <c r="AT623" s="18" t="s">
        <v>548</v>
      </c>
      <c r="AU623" s="18" t="s">
        <v>81</v>
      </c>
      <c r="AY623" s="18" t="s">
        <v>160</v>
      </c>
      <c r="BE623" s="193">
        <f t="shared" si="14"/>
        <v>0</v>
      </c>
      <c r="BF623" s="193">
        <f t="shared" si="15"/>
        <v>0</v>
      </c>
      <c r="BG623" s="193">
        <f t="shared" si="16"/>
        <v>0</v>
      </c>
      <c r="BH623" s="193">
        <f t="shared" si="17"/>
        <v>0</v>
      </c>
      <c r="BI623" s="193">
        <f t="shared" si="18"/>
        <v>0</v>
      </c>
      <c r="BJ623" s="18" t="s">
        <v>78</v>
      </c>
      <c r="BK623" s="193">
        <f t="shared" si="19"/>
        <v>0</v>
      </c>
      <c r="BL623" s="18" t="s">
        <v>167</v>
      </c>
      <c r="BM623" s="18" t="s">
        <v>2485</v>
      </c>
    </row>
    <row r="624" spans="2:65" s="1" customFormat="1" ht="22.5" customHeight="1" x14ac:dyDescent="0.3">
      <c r="B624" s="35"/>
      <c r="C624" s="182" t="s">
        <v>875</v>
      </c>
      <c r="D624" s="182" t="s">
        <v>162</v>
      </c>
      <c r="E624" s="183" t="s">
        <v>888</v>
      </c>
      <c r="F624" s="184" t="s">
        <v>889</v>
      </c>
      <c r="G624" s="185" t="s">
        <v>165</v>
      </c>
      <c r="H624" s="186">
        <v>4</v>
      </c>
      <c r="I624" s="187"/>
      <c r="J624" s="188">
        <f t="shared" si="10"/>
        <v>0</v>
      </c>
      <c r="K624" s="184" t="s">
        <v>166</v>
      </c>
      <c r="L624" s="55"/>
      <c r="M624" s="189" t="s">
        <v>19</v>
      </c>
      <c r="N624" s="190" t="s">
        <v>42</v>
      </c>
      <c r="O624" s="36"/>
      <c r="P624" s="191">
        <f t="shared" si="11"/>
        <v>0</v>
      </c>
      <c r="Q624" s="191">
        <v>3.9061449999999998E-2</v>
      </c>
      <c r="R624" s="191">
        <f t="shared" si="12"/>
        <v>0.15624579999999999</v>
      </c>
      <c r="S624" s="191">
        <v>0</v>
      </c>
      <c r="T624" s="192">
        <f t="shared" si="13"/>
        <v>0</v>
      </c>
      <c r="AR624" s="18" t="s">
        <v>167</v>
      </c>
      <c r="AT624" s="18" t="s">
        <v>162</v>
      </c>
      <c r="AU624" s="18" t="s">
        <v>81</v>
      </c>
      <c r="AY624" s="18" t="s">
        <v>160</v>
      </c>
      <c r="BE624" s="193">
        <f t="shared" si="14"/>
        <v>0</v>
      </c>
      <c r="BF624" s="193">
        <f t="shared" si="15"/>
        <v>0</v>
      </c>
      <c r="BG624" s="193">
        <f t="shared" si="16"/>
        <v>0</v>
      </c>
      <c r="BH624" s="193">
        <f t="shared" si="17"/>
        <v>0</v>
      </c>
      <c r="BI624" s="193">
        <f t="shared" si="18"/>
        <v>0</v>
      </c>
      <c r="BJ624" s="18" t="s">
        <v>78</v>
      </c>
      <c r="BK624" s="193">
        <f t="shared" si="19"/>
        <v>0</v>
      </c>
      <c r="BL624" s="18" t="s">
        <v>167</v>
      </c>
      <c r="BM624" s="18" t="s">
        <v>2486</v>
      </c>
    </row>
    <row r="625" spans="2:65" s="1" customFormat="1" ht="31.5" customHeight="1" x14ac:dyDescent="0.3">
      <c r="B625" s="35"/>
      <c r="C625" s="182" t="s">
        <v>879</v>
      </c>
      <c r="D625" s="182" t="s">
        <v>162</v>
      </c>
      <c r="E625" s="183" t="s">
        <v>892</v>
      </c>
      <c r="F625" s="184" t="s">
        <v>893</v>
      </c>
      <c r="G625" s="185" t="s">
        <v>165</v>
      </c>
      <c r="H625" s="186">
        <v>4</v>
      </c>
      <c r="I625" s="187"/>
      <c r="J625" s="188">
        <f t="shared" si="10"/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 t="shared" si="11"/>
        <v>0</v>
      </c>
      <c r="Q625" s="191">
        <v>6.2014000000000001E-3</v>
      </c>
      <c r="R625" s="191">
        <f t="shared" si="12"/>
        <v>2.4805600000000001E-2</v>
      </c>
      <c r="S625" s="191">
        <v>0</v>
      </c>
      <c r="T625" s="192">
        <f t="shared" si="13"/>
        <v>0</v>
      </c>
      <c r="AR625" s="18" t="s">
        <v>167</v>
      </c>
      <c r="AT625" s="18" t="s">
        <v>162</v>
      </c>
      <c r="AU625" s="18" t="s">
        <v>81</v>
      </c>
      <c r="AY625" s="18" t="s">
        <v>160</v>
      </c>
      <c r="BE625" s="193">
        <f t="shared" si="14"/>
        <v>0</v>
      </c>
      <c r="BF625" s="193">
        <f t="shared" si="15"/>
        <v>0</v>
      </c>
      <c r="BG625" s="193">
        <f t="shared" si="16"/>
        <v>0</v>
      </c>
      <c r="BH625" s="193">
        <f t="shared" si="17"/>
        <v>0</v>
      </c>
      <c r="BI625" s="193">
        <f t="shared" si="18"/>
        <v>0</v>
      </c>
      <c r="BJ625" s="18" t="s">
        <v>78</v>
      </c>
      <c r="BK625" s="193">
        <f t="shared" si="19"/>
        <v>0</v>
      </c>
      <c r="BL625" s="18" t="s">
        <v>167</v>
      </c>
      <c r="BM625" s="18" t="s">
        <v>2487</v>
      </c>
    </row>
    <row r="626" spans="2:65" s="1" customFormat="1" ht="22.5" customHeight="1" x14ac:dyDescent="0.3">
      <c r="B626" s="35"/>
      <c r="C626" s="182" t="s">
        <v>883</v>
      </c>
      <c r="D626" s="182" t="s">
        <v>162</v>
      </c>
      <c r="E626" s="183" t="s">
        <v>896</v>
      </c>
      <c r="F626" s="184" t="s">
        <v>897</v>
      </c>
      <c r="G626" s="185" t="s">
        <v>165</v>
      </c>
      <c r="H626" s="186">
        <v>4</v>
      </c>
      <c r="I626" s="187"/>
      <c r="J626" s="188">
        <f t="shared" si="10"/>
        <v>0</v>
      </c>
      <c r="K626" s="184" t="s">
        <v>166</v>
      </c>
      <c r="L626" s="55"/>
      <c r="M626" s="189" t="s">
        <v>19</v>
      </c>
      <c r="N626" s="190" t="s">
        <v>42</v>
      </c>
      <c r="O626" s="36"/>
      <c r="P626" s="191">
        <f t="shared" si="11"/>
        <v>0</v>
      </c>
      <c r="Q626" s="191">
        <v>3.7179499999999998E-3</v>
      </c>
      <c r="R626" s="191">
        <f t="shared" si="12"/>
        <v>1.4871799999999999E-2</v>
      </c>
      <c r="S626" s="191">
        <v>0</v>
      </c>
      <c r="T626" s="192">
        <f t="shared" si="13"/>
        <v>0</v>
      </c>
      <c r="AR626" s="18" t="s">
        <v>167</v>
      </c>
      <c r="AT626" s="18" t="s">
        <v>162</v>
      </c>
      <c r="AU626" s="18" t="s">
        <v>81</v>
      </c>
      <c r="AY626" s="18" t="s">
        <v>160</v>
      </c>
      <c r="BE626" s="193">
        <f t="shared" si="14"/>
        <v>0</v>
      </c>
      <c r="BF626" s="193">
        <f t="shared" si="15"/>
        <v>0</v>
      </c>
      <c r="BG626" s="193">
        <f t="shared" si="16"/>
        <v>0</v>
      </c>
      <c r="BH626" s="193">
        <f t="shared" si="17"/>
        <v>0</v>
      </c>
      <c r="BI626" s="193">
        <f t="shared" si="18"/>
        <v>0</v>
      </c>
      <c r="BJ626" s="18" t="s">
        <v>78</v>
      </c>
      <c r="BK626" s="193">
        <f t="shared" si="19"/>
        <v>0</v>
      </c>
      <c r="BL626" s="18" t="s">
        <v>167</v>
      </c>
      <c r="BM626" s="18" t="s">
        <v>2488</v>
      </c>
    </row>
    <row r="627" spans="2:65" s="1" customFormat="1" ht="22.5" customHeight="1" x14ac:dyDescent="0.3">
      <c r="B627" s="35"/>
      <c r="C627" s="182" t="s">
        <v>887</v>
      </c>
      <c r="D627" s="182" t="s">
        <v>162</v>
      </c>
      <c r="E627" s="183" t="s">
        <v>900</v>
      </c>
      <c r="F627" s="184" t="s">
        <v>901</v>
      </c>
      <c r="G627" s="185" t="s">
        <v>165</v>
      </c>
      <c r="H627" s="186">
        <v>4</v>
      </c>
      <c r="I627" s="187"/>
      <c r="J627" s="188">
        <f t="shared" si="10"/>
        <v>0</v>
      </c>
      <c r="K627" s="184" t="s">
        <v>166</v>
      </c>
      <c r="L627" s="55"/>
      <c r="M627" s="189" t="s">
        <v>19</v>
      </c>
      <c r="N627" s="190" t="s">
        <v>42</v>
      </c>
      <c r="O627" s="36"/>
      <c r="P627" s="191">
        <f t="shared" si="11"/>
        <v>0</v>
      </c>
      <c r="Q627" s="191">
        <v>0</v>
      </c>
      <c r="R627" s="191">
        <f t="shared" si="12"/>
        <v>0</v>
      </c>
      <c r="S627" s="191">
        <v>0</v>
      </c>
      <c r="T627" s="192">
        <f t="shared" si="13"/>
        <v>0</v>
      </c>
      <c r="AR627" s="18" t="s">
        <v>167</v>
      </c>
      <c r="AT627" s="18" t="s">
        <v>162</v>
      </c>
      <c r="AU627" s="18" t="s">
        <v>81</v>
      </c>
      <c r="AY627" s="18" t="s">
        <v>160</v>
      </c>
      <c r="BE627" s="193">
        <f t="shared" si="14"/>
        <v>0</v>
      </c>
      <c r="BF627" s="193">
        <f t="shared" si="15"/>
        <v>0</v>
      </c>
      <c r="BG627" s="193">
        <f t="shared" si="16"/>
        <v>0</v>
      </c>
      <c r="BH627" s="193">
        <f t="shared" si="17"/>
        <v>0</v>
      </c>
      <c r="BI627" s="193">
        <f t="shared" si="18"/>
        <v>0</v>
      </c>
      <c r="BJ627" s="18" t="s">
        <v>78</v>
      </c>
      <c r="BK627" s="193">
        <f t="shared" si="19"/>
        <v>0</v>
      </c>
      <c r="BL627" s="18" t="s">
        <v>167</v>
      </c>
      <c r="BM627" s="18" t="s">
        <v>2489</v>
      </c>
    </row>
    <row r="628" spans="2:65" s="1" customFormat="1" ht="31.5" customHeight="1" x14ac:dyDescent="0.3">
      <c r="B628" s="35"/>
      <c r="C628" s="182" t="s">
        <v>891</v>
      </c>
      <c r="D628" s="182" t="s">
        <v>162</v>
      </c>
      <c r="E628" s="183" t="s">
        <v>904</v>
      </c>
      <c r="F628" s="184" t="s">
        <v>905</v>
      </c>
      <c r="G628" s="185" t="s">
        <v>165</v>
      </c>
      <c r="H628" s="186">
        <v>4</v>
      </c>
      <c r="I628" s="187"/>
      <c r="J628" s="188">
        <f t="shared" si="10"/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 t="shared" si="11"/>
        <v>0</v>
      </c>
      <c r="Q628" s="191">
        <v>2.5250000000000002E-2</v>
      </c>
      <c r="R628" s="191">
        <f t="shared" si="12"/>
        <v>0.10100000000000001</v>
      </c>
      <c r="S628" s="191">
        <v>0</v>
      </c>
      <c r="T628" s="192">
        <f t="shared" si="13"/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 t="shared" si="14"/>
        <v>0</v>
      </c>
      <c r="BF628" s="193">
        <f t="shared" si="15"/>
        <v>0</v>
      </c>
      <c r="BG628" s="193">
        <f t="shared" si="16"/>
        <v>0</v>
      </c>
      <c r="BH628" s="193">
        <f t="shared" si="17"/>
        <v>0</v>
      </c>
      <c r="BI628" s="193">
        <f t="shared" si="18"/>
        <v>0</v>
      </c>
      <c r="BJ628" s="18" t="s">
        <v>78</v>
      </c>
      <c r="BK628" s="193">
        <f t="shared" si="19"/>
        <v>0</v>
      </c>
      <c r="BL628" s="18" t="s">
        <v>167</v>
      </c>
      <c r="BM628" s="18" t="s">
        <v>2490</v>
      </c>
    </row>
    <row r="629" spans="2:65" s="1" customFormat="1" ht="22.5" customHeight="1" x14ac:dyDescent="0.3">
      <c r="B629" s="35"/>
      <c r="C629" s="182" t="s">
        <v>895</v>
      </c>
      <c r="D629" s="182" t="s">
        <v>162</v>
      </c>
      <c r="E629" s="183" t="s">
        <v>908</v>
      </c>
      <c r="F629" s="184" t="s">
        <v>909</v>
      </c>
      <c r="G629" s="185" t="s">
        <v>165</v>
      </c>
      <c r="H629" s="186">
        <v>13</v>
      </c>
      <c r="I629" s="187"/>
      <c r="J629" s="188">
        <f t="shared" si="10"/>
        <v>0</v>
      </c>
      <c r="K629" s="184" t="s">
        <v>166</v>
      </c>
      <c r="L629" s="55"/>
      <c r="M629" s="189" t="s">
        <v>19</v>
      </c>
      <c r="N629" s="190" t="s">
        <v>42</v>
      </c>
      <c r="O629" s="36"/>
      <c r="P629" s="191">
        <f t="shared" si="11"/>
        <v>0</v>
      </c>
      <c r="Q629" s="191">
        <v>0.34089999999999998</v>
      </c>
      <c r="R629" s="191">
        <f t="shared" si="12"/>
        <v>4.4316999999999993</v>
      </c>
      <c r="S629" s="191">
        <v>0</v>
      </c>
      <c r="T629" s="192">
        <f t="shared" si="13"/>
        <v>0</v>
      </c>
      <c r="AR629" s="18" t="s">
        <v>167</v>
      </c>
      <c r="AT629" s="18" t="s">
        <v>162</v>
      </c>
      <c r="AU629" s="18" t="s">
        <v>81</v>
      </c>
      <c r="AY629" s="18" t="s">
        <v>160</v>
      </c>
      <c r="BE629" s="193">
        <f t="shared" si="14"/>
        <v>0</v>
      </c>
      <c r="BF629" s="193">
        <f t="shared" si="15"/>
        <v>0</v>
      </c>
      <c r="BG629" s="193">
        <f t="shared" si="16"/>
        <v>0</v>
      </c>
      <c r="BH629" s="193">
        <f t="shared" si="17"/>
        <v>0</v>
      </c>
      <c r="BI629" s="193">
        <f t="shared" si="18"/>
        <v>0</v>
      </c>
      <c r="BJ629" s="18" t="s">
        <v>78</v>
      </c>
      <c r="BK629" s="193">
        <f t="shared" si="19"/>
        <v>0</v>
      </c>
      <c r="BL629" s="18" t="s">
        <v>167</v>
      </c>
      <c r="BM629" s="18" t="s">
        <v>2491</v>
      </c>
    </row>
    <row r="630" spans="2:65" s="1" customFormat="1" ht="22.5" customHeight="1" x14ac:dyDescent="0.3">
      <c r="B630" s="35"/>
      <c r="C630" s="247" t="s">
        <v>899</v>
      </c>
      <c r="D630" s="247" t="s">
        <v>548</v>
      </c>
      <c r="E630" s="248" t="s">
        <v>912</v>
      </c>
      <c r="F630" s="249" t="s">
        <v>913</v>
      </c>
      <c r="G630" s="250" t="s">
        <v>165</v>
      </c>
      <c r="H630" s="251">
        <v>13</v>
      </c>
      <c r="I630" s="252"/>
      <c r="J630" s="253">
        <f t="shared" si="10"/>
        <v>0</v>
      </c>
      <c r="K630" s="249" t="s">
        <v>166</v>
      </c>
      <c r="L630" s="254"/>
      <c r="M630" s="255" t="s">
        <v>19</v>
      </c>
      <c r="N630" s="256" t="s">
        <v>42</v>
      </c>
      <c r="O630" s="36"/>
      <c r="P630" s="191">
        <f t="shared" si="11"/>
        <v>0</v>
      </c>
      <c r="Q630" s="191">
        <v>2.7E-2</v>
      </c>
      <c r="R630" s="191">
        <f t="shared" si="12"/>
        <v>0.35099999999999998</v>
      </c>
      <c r="S630" s="191">
        <v>0</v>
      </c>
      <c r="T630" s="192">
        <f t="shared" si="13"/>
        <v>0</v>
      </c>
      <c r="AR630" s="18" t="s">
        <v>235</v>
      </c>
      <c r="AT630" s="18" t="s">
        <v>548</v>
      </c>
      <c r="AU630" s="18" t="s">
        <v>81</v>
      </c>
      <c r="AY630" s="18" t="s">
        <v>160</v>
      </c>
      <c r="BE630" s="193">
        <f t="shared" si="14"/>
        <v>0</v>
      </c>
      <c r="BF630" s="193">
        <f t="shared" si="15"/>
        <v>0</v>
      </c>
      <c r="BG630" s="193">
        <f t="shared" si="16"/>
        <v>0</v>
      </c>
      <c r="BH630" s="193">
        <f t="shared" si="17"/>
        <v>0</v>
      </c>
      <c r="BI630" s="193">
        <f t="shared" si="18"/>
        <v>0</v>
      </c>
      <c r="BJ630" s="18" t="s">
        <v>78</v>
      </c>
      <c r="BK630" s="193">
        <f t="shared" si="19"/>
        <v>0</v>
      </c>
      <c r="BL630" s="18" t="s">
        <v>167</v>
      </c>
      <c r="BM630" s="18" t="s">
        <v>2492</v>
      </c>
    </row>
    <row r="631" spans="2:65" s="1" customFormat="1" ht="22.5" customHeight="1" x14ac:dyDescent="0.3">
      <c r="B631" s="35"/>
      <c r="C631" s="247" t="s">
        <v>903</v>
      </c>
      <c r="D631" s="247" t="s">
        <v>548</v>
      </c>
      <c r="E631" s="248" t="s">
        <v>916</v>
      </c>
      <c r="F631" s="249" t="s">
        <v>917</v>
      </c>
      <c r="G631" s="250" t="s">
        <v>165</v>
      </c>
      <c r="H631" s="251">
        <v>13</v>
      </c>
      <c r="I631" s="252"/>
      <c r="J631" s="253">
        <f t="shared" si="10"/>
        <v>0</v>
      </c>
      <c r="K631" s="249" t="s">
        <v>166</v>
      </c>
      <c r="L631" s="254"/>
      <c r="M631" s="255" t="s">
        <v>19</v>
      </c>
      <c r="N631" s="256" t="s">
        <v>42</v>
      </c>
      <c r="O631" s="36"/>
      <c r="P631" s="191">
        <f t="shared" si="11"/>
        <v>0</v>
      </c>
      <c r="Q631" s="191">
        <v>0.111</v>
      </c>
      <c r="R631" s="191">
        <f t="shared" si="12"/>
        <v>1.4430000000000001</v>
      </c>
      <c r="S631" s="191">
        <v>0</v>
      </c>
      <c r="T631" s="192">
        <f t="shared" si="13"/>
        <v>0</v>
      </c>
      <c r="AR631" s="18" t="s">
        <v>235</v>
      </c>
      <c r="AT631" s="18" t="s">
        <v>548</v>
      </c>
      <c r="AU631" s="18" t="s">
        <v>81</v>
      </c>
      <c r="AY631" s="18" t="s">
        <v>160</v>
      </c>
      <c r="BE631" s="193">
        <f t="shared" si="14"/>
        <v>0</v>
      </c>
      <c r="BF631" s="193">
        <f t="shared" si="15"/>
        <v>0</v>
      </c>
      <c r="BG631" s="193">
        <f t="shared" si="16"/>
        <v>0</v>
      </c>
      <c r="BH631" s="193">
        <f t="shared" si="17"/>
        <v>0</v>
      </c>
      <c r="BI631" s="193">
        <f t="shared" si="18"/>
        <v>0</v>
      </c>
      <c r="BJ631" s="18" t="s">
        <v>78</v>
      </c>
      <c r="BK631" s="193">
        <f t="shared" si="19"/>
        <v>0</v>
      </c>
      <c r="BL631" s="18" t="s">
        <v>167</v>
      </c>
      <c r="BM631" s="18" t="s">
        <v>2493</v>
      </c>
    </row>
    <row r="632" spans="2:65" s="1" customFormat="1" ht="31.5" customHeight="1" x14ac:dyDescent="0.3">
      <c r="B632" s="35"/>
      <c r="C632" s="247" t="s">
        <v>907</v>
      </c>
      <c r="D632" s="247" t="s">
        <v>548</v>
      </c>
      <c r="E632" s="248" t="s">
        <v>920</v>
      </c>
      <c r="F632" s="249" t="s">
        <v>921</v>
      </c>
      <c r="G632" s="250" t="s">
        <v>165</v>
      </c>
      <c r="H632" s="251">
        <v>12</v>
      </c>
      <c r="I632" s="252"/>
      <c r="J632" s="253">
        <f t="shared" si="10"/>
        <v>0</v>
      </c>
      <c r="K632" s="249" t="s">
        <v>166</v>
      </c>
      <c r="L632" s="254"/>
      <c r="M632" s="255" t="s">
        <v>19</v>
      </c>
      <c r="N632" s="256" t="s">
        <v>42</v>
      </c>
      <c r="O632" s="36"/>
      <c r="P632" s="191">
        <f t="shared" si="11"/>
        <v>0</v>
      </c>
      <c r="Q632" s="191">
        <v>0.08</v>
      </c>
      <c r="R632" s="191">
        <f t="shared" si="12"/>
        <v>0.96</v>
      </c>
      <c r="S632" s="191">
        <v>0</v>
      </c>
      <c r="T632" s="192">
        <f t="shared" si="13"/>
        <v>0</v>
      </c>
      <c r="AR632" s="18" t="s">
        <v>235</v>
      </c>
      <c r="AT632" s="18" t="s">
        <v>548</v>
      </c>
      <c r="AU632" s="18" t="s">
        <v>81</v>
      </c>
      <c r="AY632" s="18" t="s">
        <v>160</v>
      </c>
      <c r="BE632" s="193">
        <f t="shared" si="14"/>
        <v>0</v>
      </c>
      <c r="BF632" s="193">
        <f t="shared" si="15"/>
        <v>0</v>
      </c>
      <c r="BG632" s="193">
        <f t="shared" si="16"/>
        <v>0</v>
      </c>
      <c r="BH632" s="193">
        <f t="shared" si="17"/>
        <v>0</v>
      </c>
      <c r="BI632" s="193">
        <f t="shared" si="18"/>
        <v>0</v>
      </c>
      <c r="BJ632" s="18" t="s">
        <v>78</v>
      </c>
      <c r="BK632" s="193">
        <f t="shared" si="19"/>
        <v>0</v>
      </c>
      <c r="BL632" s="18" t="s">
        <v>167</v>
      </c>
      <c r="BM632" s="18" t="s">
        <v>2494</v>
      </c>
    </row>
    <row r="633" spans="2:65" s="1" customFormat="1" ht="22.5" customHeight="1" x14ac:dyDescent="0.3">
      <c r="B633" s="35"/>
      <c r="C633" s="247" t="s">
        <v>911</v>
      </c>
      <c r="D633" s="247" t="s">
        <v>548</v>
      </c>
      <c r="E633" s="248" t="s">
        <v>924</v>
      </c>
      <c r="F633" s="249" t="s">
        <v>925</v>
      </c>
      <c r="G633" s="250" t="s">
        <v>165</v>
      </c>
      <c r="H633" s="251">
        <v>1</v>
      </c>
      <c r="I633" s="252"/>
      <c r="J633" s="253">
        <f t="shared" si="10"/>
        <v>0</v>
      </c>
      <c r="K633" s="249" t="s">
        <v>166</v>
      </c>
      <c r="L633" s="254"/>
      <c r="M633" s="255" t="s">
        <v>19</v>
      </c>
      <c r="N633" s="256" t="s">
        <v>42</v>
      </c>
      <c r="O633" s="36"/>
      <c r="P633" s="191">
        <f t="shared" si="11"/>
        <v>0</v>
      </c>
      <c r="Q633" s="191">
        <v>5.7000000000000002E-2</v>
      </c>
      <c r="R633" s="191">
        <f t="shared" si="12"/>
        <v>5.7000000000000002E-2</v>
      </c>
      <c r="S633" s="191">
        <v>0</v>
      </c>
      <c r="T633" s="192">
        <f t="shared" si="13"/>
        <v>0</v>
      </c>
      <c r="AR633" s="18" t="s">
        <v>235</v>
      </c>
      <c r="AT633" s="18" t="s">
        <v>548</v>
      </c>
      <c r="AU633" s="18" t="s">
        <v>81</v>
      </c>
      <c r="AY633" s="18" t="s">
        <v>160</v>
      </c>
      <c r="BE633" s="193">
        <f t="shared" si="14"/>
        <v>0</v>
      </c>
      <c r="BF633" s="193">
        <f t="shared" si="15"/>
        <v>0</v>
      </c>
      <c r="BG633" s="193">
        <f t="shared" si="16"/>
        <v>0</v>
      </c>
      <c r="BH633" s="193">
        <f t="shared" si="17"/>
        <v>0</v>
      </c>
      <c r="BI633" s="193">
        <f t="shared" si="18"/>
        <v>0</v>
      </c>
      <c r="BJ633" s="18" t="s">
        <v>78</v>
      </c>
      <c r="BK633" s="193">
        <f t="shared" si="19"/>
        <v>0</v>
      </c>
      <c r="BL633" s="18" t="s">
        <v>167</v>
      </c>
      <c r="BM633" s="18" t="s">
        <v>2495</v>
      </c>
    </row>
    <row r="634" spans="2:65" s="1" customFormat="1" ht="31.5" customHeight="1" x14ac:dyDescent="0.3">
      <c r="B634" s="35"/>
      <c r="C634" s="247" t="s">
        <v>915</v>
      </c>
      <c r="D634" s="247" t="s">
        <v>548</v>
      </c>
      <c r="E634" s="248" t="s">
        <v>928</v>
      </c>
      <c r="F634" s="249" t="s">
        <v>929</v>
      </c>
      <c r="G634" s="250" t="s">
        <v>165</v>
      </c>
      <c r="H634" s="251">
        <v>13</v>
      </c>
      <c r="I634" s="252"/>
      <c r="J634" s="253">
        <f t="shared" si="10"/>
        <v>0</v>
      </c>
      <c r="K634" s="249" t="s">
        <v>19</v>
      </c>
      <c r="L634" s="254"/>
      <c r="M634" s="255" t="s">
        <v>19</v>
      </c>
      <c r="N634" s="256" t="s">
        <v>42</v>
      </c>
      <c r="O634" s="36"/>
      <c r="P634" s="191">
        <f t="shared" si="11"/>
        <v>0</v>
      </c>
      <c r="Q634" s="191">
        <v>9.7000000000000003E-2</v>
      </c>
      <c r="R634" s="191">
        <f t="shared" si="12"/>
        <v>1.2610000000000001</v>
      </c>
      <c r="S634" s="191">
        <v>0</v>
      </c>
      <c r="T634" s="192">
        <f t="shared" si="13"/>
        <v>0</v>
      </c>
      <c r="AR634" s="18" t="s">
        <v>235</v>
      </c>
      <c r="AT634" s="18" t="s">
        <v>548</v>
      </c>
      <c r="AU634" s="18" t="s">
        <v>81</v>
      </c>
      <c r="AY634" s="18" t="s">
        <v>160</v>
      </c>
      <c r="BE634" s="193">
        <f t="shared" si="14"/>
        <v>0</v>
      </c>
      <c r="BF634" s="193">
        <f t="shared" si="15"/>
        <v>0</v>
      </c>
      <c r="BG634" s="193">
        <f t="shared" si="16"/>
        <v>0</v>
      </c>
      <c r="BH634" s="193">
        <f t="shared" si="17"/>
        <v>0</v>
      </c>
      <c r="BI634" s="193">
        <f t="shared" si="18"/>
        <v>0</v>
      </c>
      <c r="BJ634" s="18" t="s">
        <v>78</v>
      </c>
      <c r="BK634" s="193">
        <f t="shared" si="19"/>
        <v>0</v>
      </c>
      <c r="BL634" s="18" t="s">
        <v>167</v>
      </c>
      <c r="BM634" s="18" t="s">
        <v>2496</v>
      </c>
    </row>
    <row r="635" spans="2:65" s="1" customFormat="1" ht="22.5" customHeight="1" x14ac:dyDescent="0.3">
      <c r="B635" s="35"/>
      <c r="C635" s="182" t="s">
        <v>919</v>
      </c>
      <c r="D635" s="182" t="s">
        <v>162</v>
      </c>
      <c r="E635" s="183" t="s">
        <v>936</v>
      </c>
      <c r="F635" s="184" t="s">
        <v>937</v>
      </c>
      <c r="G635" s="185" t="s">
        <v>165</v>
      </c>
      <c r="H635" s="186">
        <v>13</v>
      </c>
      <c r="I635" s="187"/>
      <c r="J635" s="188">
        <f t="shared" si="10"/>
        <v>0</v>
      </c>
      <c r="K635" s="184" t="s">
        <v>166</v>
      </c>
      <c r="L635" s="55"/>
      <c r="M635" s="189" t="s">
        <v>19</v>
      </c>
      <c r="N635" s="190" t="s">
        <v>42</v>
      </c>
      <c r="O635" s="36"/>
      <c r="P635" s="191">
        <f t="shared" si="11"/>
        <v>0</v>
      </c>
      <c r="Q635" s="191">
        <v>9.3600000000000003E-3</v>
      </c>
      <c r="R635" s="191">
        <f t="shared" si="12"/>
        <v>0.12168000000000001</v>
      </c>
      <c r="S635" s="191">
        <v>0</v>
      </c>
      <c r="T635" s="192">
        <f t="shared" si="13"/>
        <v>0</v>
      </c>
      <c r="AR635" s="18" t="s">
        <v>167</v>
      </c>
      <c r="AT635" s="18" t="s">
        <v>162</v>
      </c>
      <c r="AU635" s="18" t="s">
        <v>81</v>
      </c>
      <c r="AY635" s="18" t="s">
        <v>160</v>
      </c>
      <c r="BE635" s="193">
        <f t="shared" si="14"/>
        <v>0</v>
      </c>
      <c r="BF635" s="193">
        <f t="shared" si="15"/>
        <v>0</v>
      </c>
      <c r="BG635" s="193">
        <f t="shared" si="16"/>
        <v>0</v>
      </c>
      <c r="BH635" s="193">
        <f t="shared" si="17"/>
        <v>0</v>
      </c>
      <c r="BI635" s="193">
        <f t="shared" si="18"/>
        <v>0</v>
      </c>
      <c r="BJ635" s="18" t="s">
        <v>78</v>
      </c>
      <c r="BK635" s="193">
        <f t="shared" si="19"/>
        <v>0</v>
      </c>
      <c r="BL635" s="18" t="s">
        <v>167</v>
      </c>
      <c r="BM635" s="18" t="s">
        <v>2497</v>
      </c>
    </row>
    <row r="636" spans="2:65" s="1" customFormat="1" ht="22.5" customHeight="1" x14ac:dyDescent="0.3">
      <c r="B636" s="35"/>
      <c r="C636" s="247" t="s">
        <v>923</v>
      </c>
      <c r="D636" s="247" t="s">
        <v>548</v>
      </c>
      <c r="E636" s="248" t="s">
        <v>940</v>
      </c>
      <c r="F636" s="249" t="s">
        <v>941</v>
      </c>
      <c r="G636" s="250" t="s">
        <v>165</v>
      </c>
      <c r="H636" s="251">
        <v>13</v>
      </c>
      <c r="I636" s="252"/>
      <c r="J636" s="253">
        <f t="shared" si="10"/>
        <v>0</v>
      </c>
      <c r="K636" s="249" t="s">
        <v>19</v>
      </c>
      <c r="L636" s="254"/>
      <c r="M636" s="255" t="s">
        <v>19</v>
      </c>
      <c r="N636" s="256" t="s">
        <v>42</v>
      </c>
      <c r="O636" s="36"/>
      <c r="P636" s="191">
        <f t="shared" si="11"/>
        <v>0</v>
      </c>
      <c r="Q636" s="191">
        <v>6.0000000000000001E-3</v>
      </c>
      <c r="R636" s="191">
        <f t="shared" si="12"/>
        <v>7.8E-2</v>
      </c>
      <c r="S636" s="191">
        <v>0</v>
      </c>
      <c r="T636" s="192">
        <f t="shared" si="13"/>
        <v>0</v>
      </c>
      <c r="AR636" s="18" t="s">
        <v>235</v>
      </c>
      <c r="AT636" s="18" t="s">
        <v>548</v>
      </c>
      <c r="AU636" s="18" t="s">
        <v>81</v>
      </c>
      <c r="AY636" s="18" t="s">
        <v>160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78</v>
      </c>
      <c r="BK636" s="193">
        <f t="shared" si="19"/>
        <v>0</v>
      </c>
      <c r="BL636" s="18" t="s">
        <v>167</v>
      </c>
      <c r="BM636" s="18" t="s">
        <v>2498</v>
      </c>
    </row>
    <row r="637" spans="2:65" s="1" customFormat="1" ht="22.5" customHeight="1" x14ac:dyDescent="0.3">
      <c r="B637" s="35"/>
      <c r="C637" s="247" t="s">
        <v>927</v>
      </c>
      <c r="D637" s="247" t="s">
        <v>548</v>
      </c>
      <c r="E637" s="248" t="s">
        <v>944</v>
      </c>
      <c r="F637" s="249" t="s">
        <v>945</v>
      </c>
      <c r="G637" s="250" t="s">
        <v>165</v>
      </c>
      <c r="H637" s="251">
        <v>13</v>
      </c>
      <c r="I637" s="252"/>
      <c r="J637" s="253">
        <f t="shared" si="10"/>
        <v>0</v>
      </c>
      <c r="K637" s="249" t="s">
        <v>19</v>
      </c>
      <c r="L637" s="254"/>
      <c r="M637" s="255" t="s">
        <v>19</v>
      </c>
      <c r="N637" s="256" t="s">
        <v>42</v>
      </c>
      <c r="O637" s="36"/>
      <c r="P637" s="191">
        <f t="shared" si="11"/>
        <v>0</v>
      </c>
      <c r="Q637" s="191">
        <v>0.11</v>
      </c>
      <c r="R637" s="191">
        <f t="shared" si="12"/>
        <v>1.43</v>
      </c>
      <c r="S637" s="191">
        <v>0</v>
      </c>
      <c r="T637" s="192">
        <f t="shared" si="13"/>
        <v>0</v>
      </c>
      <c r="AR637" s="18" t="s">
        <v>235</v>
      </c>
      <c r="AT637" s="18" t="s">
        <v>548</v>
      </c>
      <c r="AU637" s="18" t="s">
        <v>81</v>
      </c>
      <c r="AY637" s="18" t="s">
        <v>160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78</v>
      </c>
      <c r="BK637" s="193">
        <f t="shared" si="19"/>
        <v>0</v>
      </c>
      <c r="BL637" s="18" t="s">
        <v>167</v>
      </c>
      <c r="BM637" s="18" t="s">
        <v>2499</v>
      </c>
    </row>
    <row r="638" spans="2:65" s="1" customFormat="1" ht="22.5" customHeight="1" x14ac:dyDescent="0.3">
      <c r="B638" s="35"/>
      <c r="C638" s="182" t="s">
        <v>931</v>
      </c>
      <c r="D638" s="182" t="s">
        <v>162</v>
      </c>
      <c r="E638" s="183" t="s">
        <v>948</v>
      </c>
      <c r="F638" s="184" t="s">
        <v>949</v>
      </c>
      <c r="G638" s="185" t="s">
        <v>165</v>
      </c>
      <c r="H638" s="186">
        <v>4</v>
      </c>
      <c r="I638" s="187"/>
      <c r="J638" s="188">
        <f t="shared" si="10"/>
        <v>0</v>
      </c>
      <c r="K638" s="184" t="s">
        <v>166</v>
      </c>
      <c r="L638" s="55"/>
      <c r="M638" s="189" t="s">
        <v>19</v>
      </c>
      <c r="N638" s="190" t="s">
        <v>42</v>
      </c>
      <c r="O638" s="36"/>
      <c r="P638" s="191">
        <f t="shared" si="11"/>
        <v>0</v>
      </c>
      <c r="Q638" s="191">
        <v>0</v>
      </c>
      <c r="R638" s="191">
        <f t="shared" si="12"/>
        <v>0</v>
      </c>
      <c r="S638" s="191">
        <v>0.15</v>
      </c>
      <c r="T638" s="192">
        <f t="shared" si="13"/>
        <v>0.6</v>
      </c>
      <c r="AR638" s="18" t="s">
        <v>167</v>
      </c>
      <c r="AT638" s="18" t="s">
        <v>162</v>
      </c>
      <c r="AU638" s="18" t="s">
        <v>81</v>
      </c>
      <c r="AY638" s="18" t="s">
        <v>160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78</v>
      </c>
      <c r="BK638" s="193">
        <f t="shared" si="19"/>
        <v>0</v>
      </c>
      <c r="BL638" s="18" t="s">
        <v>167</v>
      </c>
      <c r="BM638" s="18" t="s">
        <v>2500</v>
      </c>
    </row>
    <row r="639" spans="2:65" s="1" customFormat="1" ht="22.5" customHeight="1" x14ac:dyDescent="0.3">
      <c r="B639" s="35"/>
      <c r="C639" s="182" t="s">
        <v>935</v>
      </c>
      <c r="D639" s="182" t="s">
        <v>162</v>
      </c>
      <c r="E639" s="183" t="s">
        <v>956</v>
      </c>
      <c r="F639" s="184" t="s">
        <v>957</v>
      </c>
      <c r="G639" s="185" t="s">
        <v>165</v>
      </c>
      <c r="H639" s="186">
        <v>1</v>
      </c>
      <c r="I639" s="187"/>
      <c r="J639" s="188">
        <f t="shared" si="10"/>
        <v>0</v>
      </c>
      <c r="K639" s="184" t="s">
        <v>166</v>
      </c>
      <c r="L639" s="55"/>
      <c r="M639" s="189" t="s">
        <v>19</v>
      </c>
      <c r="N639" s="190" t="s">
        <v>42</v>
      </c>
      <c r="O639" s="36"/>
      <c r="P639" s="191">
        <f t="shared" si="11"/>
        <v>0</v>
      </c>
      <c r="Q639" s="191">
        <v>0.42080000000000001</v>
      </c>
      <c r="R639" s="191">
        <f t="shared" si="12"/>
        <v>0.42080000000000001</v>
      </c>
      <c r="S639" s="191">
        <v>0</v>
      </c>
      <c r="T639" s="192">
        <f t="shared" si="13"/>
        <v>0</v>
      </c>
      <c r="AR639" s="18" t="s">
        <v>167</v>
      </c>
      <c r="AT639" s="18" t="s">
        <v>162</v>
      </c>
      <c r="AU639" s="18" t="s">
        <v>81</v>
      </c>
      <c r="AY639" s="18" t="s">
        <v>160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78</v>
      </c>
      <c r="BK639" s="193">
        <f t="shared" si="19"/>
        <v>0</v>
      </c>
      <c r="BL639" s="18" t="s">
        <v>167</v>
      </c>
      <c r="BM639" s="18" t="s">
        <v>2501</v>
      </c>
    </row>
    <row r="640" spans="2:65" s="1" customFormat="1" ht="31.5" customHeight="1" x14ac:dyDescent="0.3">
      <c r="B640" s="35"/>
      <c r="C640" s="182" t="s">
        <v>939</v>
      </c>
      <c r="D640" s="182" t="s">
        <v>162</v>
      </c>
      <c r="E640" s="183" t="s">
        <v>960</v>
      </c>
      <c r="F640" s="184" t="s">
        <v>961</v>
      </c>
      <c r="G640" s="185" t="s">
        <v>165</v>
      </c>
      <c r="H640" s="186">
        <v>3</v>
      </c>
      <c r="I640" s="187"/>
      <c r="J640" s="188">
        <f t="shared" si="10"/>
        <v>0</v>
      </c>
      <c r="K640" s="184" t="s">
        <v>166</v>
      </c>
      <c r="L640" s="55"/>
      <c r="M640" s="189" t="s">
        <v>19</v>
      </c>
      <c r="N640" s="190" t="s">
        <v>42</v>
      </c>
      <c r="O640" s="36"/>
      <c r="P640" s="191">
        <f t="shared" si="11"/>
        <v>0</v>
      </c>
      <c r="Q640" s="191">
        <v>0.31108000000000002</v>
      </c>
      <c r="R640" s="191">
        <f t="shared" si="12"/>
        <v>0.93324000000000007</v>
      </c>
      <c r="S640" s="191">
        <v>0</v>
      </c>
      <c r="T640" s="192">
        <f t="shared" si="13"/>
        <v>0</v>
      </c>
      <c r="AR640" s="18" t="s">
        <v>167</v>
      </c>
      <c r="AT640" s="18" t="s">
        <v>162</v>
      </c>
      <c r="AU640" s="18" t="s">
        <v>81</v>
      </c>
      <c r="AY640" s="18" t="s">
        <v>160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78</v>
      </c>
      <c r="BK640" s="193">
        <f t="shared" si="19"/>
        <v>0</v>
      </c>
      <c r="BL640" s="18" t="s">
        <v>167</v>
      </c>
      <c r="BM640" s="18" t="s">
        <v>2502</v>
      </c>
    </row>
    <row r="641" spans="2:65" s="10" customFormat="1" ht="29.85" customHeight="1" x14ac:dyDescent="0.3">
      <c r="B641" s="165"/>
      <c r="C641" s="166"/>
      <c r="D641" s="179" t="s">
        <v>70</v>
      </c>
      <c r="E641" s="180" t="s">
        <v>241</v>
      </c>
      <c r="F641" s="180" t="s">
        <v>963</v>
      </c>
      <c r="G641" s="166"/>
      <c r="H641" s="166"/>
      <c r="I641" s="169"/>
      <c r="J641" s="181">
        <f>BK641</f>
        <v>0</v>
      </c>
      <c r="K641" s="166"/>
      <c r="L641" s="171"/>
      <c r="M641" s="172"/>
      <c r="N641" s="173"/>
      <c r="O641" s="173"/>
      <c r="P641" s="174">
        <f>SUM(P642:P826)</f>
        <v>0</v>
      </c>
      <c r="Q641" s="173"/>
      <c r="R641" s="174">
        <f>SUM(R642:R826)</f>
        <v>282.76778700619997</v>
      </c>
      <c r="S641" s="173"/>
      <c r="T641" s="175">
        <f>SUM(T642:T826)</f>
        <v>0.98080000000000012</v>
      </c>
      <c r="AR641" s="176" t="s">
        <v>78</v>
      </c>
      <c r="AT641" s="177" t="s">
        <v>70</v>
      </c>
      <c r="AU641" s="177" t="s">
        <v>78</v>
      </c>
      <c r="AY641" s="176" t="s">
        <v>160</v>
      </c>
      <c r="BK641" s="178">
        <f>SUM(BK642:BK826)</f>
        <v>0</v>
      </c>
    </row>
    <row r="642" spans="2:65" s="1" customFormat="1" ht="22.5" customHeight="1" x14ac:dyDescent="0.3">
      <c r="B642" s="35"/>
      <c r="C642" s="182" t="s">
        <v>943</v>
      </c>
      <c r="D642" s="182" t="s">
        <v>162</v>
      </c>
      <c r="E642" s="183" t="s">
        <v>974</v>
      </c>
      <c r="F642" s="184" t="s">
        <v>975</v>
      </c>
      <c r="G642" s="185" t="s">
        <v>165</v>
      </c>
      <c r="H642" s="186">
        <v>6</v>
      </c>
      <c r="I642" s="187"/>
      <c r="J642" s="188">
        <f>ROUND(I642*H642,2)</f>
        <v>0</v>
      </c>
      <c r="K642" s="184" t="s">
        <v>166</v>
      </c>
      <c r="L642" s="55"/>
      <c r="M642" s="189" t="s">
        <v>19</v>
      </c>
      <c r="N642" s="190" t="s">
        <v>42</v>
      </c>
      <c r="O642" s="36"/>
      <c r="P642" s="191">
        <f>O642*H642</f>
        <v>0</v>
      </c>
      <c r="Q642" s="191">
        <v>6.9999999999999999E-4</v>
      </c>
      <c r="R642" s="191">
        <f>Q642*H642</f>
        <v>4.1999999999999997E-3</v>
      </c>
      <c r="S642" s="191">
        <v>0</v>
      </c>
      <c r="T642" s="192">
        <f>S642*H642</f>
        <v>0</v>
      </c>
      <c r="AR642" s="18" t="s">
        <v>167</v>
      </c>
      <c r="AT642" s="18" t="s">
        <v>162</v>
      </c>
      <c r="AU642" s="18" t="s">
        <v>81</v>
      </c>
      <c r="AY642" s="18" t="s">
        <v>160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8" t="s">
        <v>78</v>
      </c>
      <c r="BK642" s="193">
        <f>ROUND(I642*H642,2)</f>
        <v>0</v>
      </c>
      <c r="BL642" s="18" t="s">
        <v>167</v>
      </c>
      <c r="BM642" s="18" t="s">
        <v>2503</v>
      </c>
    </row>
    <row r="643" spans="2:65" s="11" customFormat="1" x14ac:dyDescent="0.3">
      <c r="B643" s="194"/>
      <c r="C643" s="195"/>
      <c r="D643" s="196" t="s">
        <v>169</v>
      </c>
      <c r="E643" s="197" t="s">
        <v>19</v>
      </c>
      <c r="F643" s="198" t="s">
        <v>977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2" customFormat="1" x14ac:dyDescent="0.3">
      <c r="B644" s="206"/>
      <c r="C644" s="207"/>
      <c r="D644" s="196" t="s">
        <v>169</v>
      </c>
      <c r="E644" s="208" t="s">
        <v>19</v>
      </c>
      <c r="F644" s="209" t="s">
        <v>167</v>
      </c>
      <c r="G644" s="207"/>
      <c r="H644" s="210">
        <v>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1" customFormat="1" x14ac:dyDescent="0.3">
      <c r="B645" s="194"/>
      <c r="C645" s="195"/>
      <c r="D645" s="196" t="s">
        <v>169</v>
      </c>
      <c r="E645" s="197" t="s">
        <v>19</v>
      </c>
      <c r="F645" s="198" t="s">
        <v>978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169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160</v>
      </c>
    </row>
    <row r="646" spans="2:65" s="12" customFormat="1" x14ac:dyDescent="0.3">
      <c r="B646" s="206"/>
      <c r="C646" s="207"/>
      <c r="D646" s="196" t="s">
        <v>169</v>
      </c>
      <c r="E646" s="208" t="s">
        <v>19</v>
      </c>
      <c r="F646" s="209" t="s">
        <v>81</v>
      </c>
      <c r="G646" s="207"/>
      <c r="H646" s="210">
        <v>2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3" customFormat="1" x14ac:dyDescent="0.3">
      <c r="B647" s="217"/>
      <c r="C647" s="218"/>
      <c r="D647" s="219" t="s">
        <v>169</v>
      </c>
      <c r="E647" s="220" t="s">
        <v>19</v>
      </c>
      <c r="F647" s="221" t="s">
        <v>182</v>
      </c>
      <c r="G647" s="218"/>
      <c r="H647" s="222">
        <v>6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169</v>
      </c>
      <c r="AU647" s="228" t="s">
        <v>81</v>
      </c>
      <c r="AV647" s="13" t="s">
        <v>167</v>
      </c>
      <c r="AW647" s="13" t="s">
        <v>35</v>
      </c>
      <c r="AX647" s="13" t="s">
        <v>78</v>
      </c>
      <c r="AY647" s="228" t="s">
        <v>160</v>
      </c>
    </row>
    <row r="648" spans="2:65" s="1" customFormat="1" ht="22.5" customHeight="1" x14ac:dyDescent="0.3">
      <c r="B648" s="35"/>
      <c r="C648" s="247" t="s">
        <v>947</v>
      </c>
      <c r="D648" s="247" t="s">
        <v>548</v>
      </c>
      <c r="E648" s="248" t="s">
        <v>985</v>
      </c>
      <c r="F648" s="249" t="s">
        <v>986</v>
      </c>
      <c r="G648" s="250" t="s">
        <v>165</v>
      </c>
      <c r="H648" s="251">
        <v>2</v>
      </c>
      <c r="I648" s="252"/>
      <c r="J648" s="253">
        <f t="shared" ref="J648:J653" si="20">ROUND(I648*H648,2)</f>
        <v>0</v>
      </c>
      <c r="K648" s="249" t="s">
        <v>19</v>
      </c>
      <c r="L648" s="254"/>
      <c r="M648" s="255" t="s">
        <v>19</v>
      </c>
      <c r="N648" s="256" t="s">
        <v>42</v>
      </c>
      <c r="O648" s="36"/>
      <c r="P648" s="191">
        <f t="shared" ref="P648:P653" si="21">O648*H648</f>
        <v>0</v>
      </c>
      <c r="Q648" s="191">
        <v>4.0000000000000001E-3</v>
      </c>
      <c r="R648" s="191">
        <f t="shared" ref="R648:R653" si="22">Q648*H648</f>
        <v>8.0000000000000002E-3</v>
      </c>
      <c r="S648" s="191">
        <v>0</v>
      </c>
      <c r="T648" s="192">
        <f t="shared" ref="T648:T653" si="23">S648*H648</f>
        <v>0</v>
      </c>
      <c r="AR648" s="18" t="s">
        <v>235</v>
      </c>
      <c r="AT648" s="18" t="s">
        <v>548</v>
      </c>
      <c r="AU648" s="18" t="s">
        <v>81</v>
      </c>
      <c r="AY648" s="18" t="s">
        <v>160</v>
      </c>
      <c r="BE648" s="193">
        <f t="shared" ref="BE648:BE653" si="24">IF(N648="základní",J648,0)</f>
        <v>0</v>
      </c>
      <c r="BF648" s="193">
        <f t="shared" ref="BF648:BF653" si="25">IF(N648="snížená",J648,0)</f>
        <v>0</v>
      </c>
      <c r="BG648" s="193">
        <f t="shared" ref="BG648:BG653" si="26">IF(N648="zákl. přenesená",J648,0)</f>
        <v>0</v>
      </c>
      <c r="BH648" s="193">
        <f t="shared" ref="BH648:BH653" si="27">IF(N648="sníž. přenesená",J648,0)</f>
        <v>0</v>
      </c>
      <c r="BI648" s="193">
        <f t="shared" ref="BI648:BI653" si="28">IF(N648="nulová",J648,0)</f>
        <v>0</v>
      </c>
      <c r="BJ648" s="18" t="s">
        <v>78</v>
      </c>
      <c r="BK648" s="193">
        <f t="shared" ref="BK648:BK653" si="29">ROUND(I648*H648,2)</f>
        <v>0</v>
      </c>
      <c r="BL648" s="18" t="s">
        <v>167</v>
      </c>
      <c r="BM648" s="18" t="s">
        <v>2504</v>
      </c>
    </row>
    <row r="649" spans="2:65" s="1" customFormat="1" ht="22.5" customHeight="1" x14ac:dyDescent="0.3">
      <c r="B649" s="35"/>
      <c r="C649" s="182" t="s">
        <v>951</v>
      </c>
      <c r="D649" s="182" t="s">
        <v>162</v>
      </c>
      <c r="E649" s="183" t="s">
        <v>1001</v>
      </c>
      <c r="F649" s="184" t="s">
        <v>1002</v>
      </c>
      <c r="G649" s="185" t="s">
        <v>165</v>
      </c>
      <c r="H649" s="186">
        <v>6</v>
      </c>
      <c r="I649" s="187"/>
      <c r="J649" s="188">
        <f t="shared" si="20"/>
        <v>0</v>
      </c>
      <c r="K649" s="184" t="s">
        <v>166</v>
      </c>
      <c r="L649" s="55"/>
      <c r="M649" s="189" t="s">
        <v>19</v>
      </c>
      <c r="N649" s="190" t="s">
        <v>42</v>
      </c>
      <c r="O649" s="36"/>
      <c r="P649" s="191">
        <f t="shared" si="21"/>
        <v>0</v>
      </c>
      <c r="Q649" s="191">
        <v>0.109405</v>
      </c>
      <c r="R649" s="191">
        <f t="shared" si="22"/>
        <v>0.65643000000000007</v>
      </c>
      <c r="S649" s="191">
        <v>0</v>
      </c>
      <c r="T649" s="192">
        <f t="shared" si="23"/>
        <v>0</v>
      </c>
      <c r="AR649" s="18" t="s">
        <v>167</v>
      </c>
      <c r="AT649" s="18" t="s">
        <v>162</v>
      </c>
      <c r="AU649" s="18" t="s">
        <v>81</v>
      </c>
      <c r="AY649" s="18" t="s">
        <v>160</v>
      </c>
      <c r="BE649" s="193">
        <f t="shared" si="24"/>
        <v>0</v>
      </c>
      <c r="BF649" s="193">
        <f t="shared" si="25"/>
        <v>0</v>
      </c>
      <c r="BG649" s="193">
        <f t="shared" si="26"/>
        <v>0</v>
      </c>
      <c r="BH649" s="193">
        <f t="shared" si="27"/>
        <v>0</v>
      </c>
      <c r="BI649" s="193">
        <f t="shared" si="28"/>
        <v>0</v>
      </c>
      <c r="BJ649" s="18" t="s">
        <v>78</v>
      </c>
      <c r="BK649" s="193">
        <f t="shared" si="29"/>
        <v>0</v>
      </c>
      <c r="BL649" s="18" t="s">
        <v>167</v>
      </c>
      <c r="BM649" s="18" t="s">
        <v>2505</v>
      </c>
    </row>
    <row r="650" spans="2:65" s="1" customFormat="1" ht="22.5" customHeight="1" x14ac:dyDescent="0.3">
      <c r="B650" s="35"/>
      <c r="C650" s="247" t="s">
        <v>955</v>
      </c>
      <c r="D650" s="247" t="s">
        <v>548</v>
      </c>
      <c r="E650" s="248" t="s">
        <v>1005</v>
      </c>
      <c r="F650" s="249" t="s">
        <v>1006</v>
      </c>
      <c r="G650" s="250" t="s">
        <v>165</v>
      </c>
      <c r="H650" s="251">
        <v>6</v>
      </c>
      <c r="I650" s="252"/>
      <c r="J650" s="253">
        <f t="shared" si="20"/>
        <v>0</v>
      </c>
      <c r="K650" s="249" t="s">
        <v>166</v>
      </c>
      <c r="L650" s="254"/>
      <c r="M650" s="255" t="s">
        <v>19</v>
      </c>
      <c r="N650" s="256" t="s">
        <v>42</v>
      </c>
      <c r="O650" s="36"/>
      <c r="P650" s="191">
        <f t="shared" si="21"/>
        <v>0</v>
      </c>
      <c r="Q650" s="191">
        <v>6.1000000000000004E-3</v>
      </c>
      <c r="R650" s="191">
        <f t="shared" si="22"/>
        <v>3.6600000000000001E-2</v>
      </c>
      <c r="S650" s="191">
        <v>0</v>
      </c>
      <c r="T650" s="192">
        <f t="shared" si="23"/>
        <v>0</v>
      </c>
      <c r="AR650" s="18" t="s">
        <v>235</v>
      </c>
      <c r="AT650" s="18" t="s">
        <v>548</v>
      </c>
      <c r="AU650" s="18" t="s">
        <v>81</v>
      </c>
      <c r="AY650" s="18" t="s">
        <v>160</v>
      </c>
      <c r="BE650" s="193">
        <f t="shared" si="24"/>
        <v>0</v>
      </c>
      <c r="BF650" s="193">
        <f t="shared" si="25"/>
        <v>0</v>
      </c>
      <c r="BG650" s="193">
        <f t="shared" si="26"/>
        <v>0</v>
      </c>
      <c r="BH650" s="193">
        <f t="shared" si="27"/>
        <v>0</v>
      </c>
      <c r="BI650" s="193">
        <f t="shared" si="28"/>
        <v>0</v>
      </c>
      <c r="BJ650" s="18" t="s">
        <v>78</v>
      </c>
      <c r="BK650" s="193">
        <f t="shared" si="29"/>
        <v>0</v>
      </c>
      <c r="BL650" s="18" t="s">
        <v>167</v>
      </c>
      <c r="BM650" s="18" t="s">
        <v>2506</v>
      </c>
    </row>
    <row r="651" spans="2:65" s="1" customFormat="1" ht="22.5" customHeight="1" x14ac:dyDescent="0.3">
      <c r="B651" s="35"/>
      <c r="C651" s="247" t="s">
        <v>959</v>
      </c>
      <c r="D651" s="247" t="s">
        <v>548</v>
      </c>
      <c r="E651" s="248" t="s">
        <v>1009</v>
      </c>
      <c r="F651" s="249" t="s">
        <v>1010</v>
      </c>
      <c r="G651" s="250" t="s">
        <v>165</v>
      </c>
      <c r="H651" s="251">
        <v>6</v>
      </c>
      <c r="I651" s="252"/>
      <c r="J651" s="253">
        <f t="shared" si="20"/>
        <v>0</v>
      </c>
      <c r="K651" s="249" t="s">
        <v>166</v>
      </c>
      <c r="L651" s="254"/>
      <c r="M651" s="255" t="s">
        <v>19</v>
      </c>
      <c r="N651" s="256" t="s">
        <v>42</v>
      </c>
      <c r="O651" s="36"/>
      <c r="P651" s="191">
        <f t="shared" si="21"/>
        <v>0</v>
      </c>
      <c r="Q651" s="191">
        <v>3.0000000000000001E-3</v>
      </c>
      <c r="R651" s="191">
        <f t="shared" si="22"/>
        <v>1.8000000000000002E-2</v>
      </c>
      <c r="S651" s="191">
        <v>0</v>
      </c>
      <c r="T651" s="192">
        <f t="shared" si="23"/>
        <v>0</v>
      </c>
      <c r="AR651" s="18" t="s">
        <v>235</v>
      </c>
      <c r="AT651" s="18" t="s">
        <v>548</v>
      </c>
      <c r="AU651" s="18" t="s">
        <v>81</v>
      </c>
      <c r="AY651" s="18" t="s">
        <v>160</v>
      </c>
      <c r="BE651" s="193">
        <f t="shared" si="24"/>
        <v>0</v>
      </c>
      <c r="BF651" s="193">
        <f t="shared" si="25"/>
        <v>0</v>
      </c>
      <c r="BG651" s="193">
        <f t="shared" si="26"/>
        <v>0</v>
      </c>
      <c r="BH651" s="193">
        <f t="shared" si="27"/>
        <v>0</v>
      </c>
      <c r="BI651" s="193">
        <f t="shared" si="28"/>
        <v>0</v>
      </c>
      <c r="BJ651" s="18" t="s">
        <v>78</v>
      </c>
      <c r="BK651" s="193">
        <f t="shared" si="29"/>
        <v>0</v>
      </c>
      <c r="BL651" s="18" t="s">
        <v>167</v>
      </c>
      <c r="BM651" s="18" t="s">
        <v>2507</v>
      </c>
    </row>
    <row r="652" spans="2:65" s="1" customFormat="1" ht="22.5" customHeight="1" x14ac:dyDescent="0.3">
      <c r="B652" s="35"/>
      <c r="C652" s="247" t="s">
        <v>964</v>
      </c>
      <c r="D652" s="247" t="s">
        <v>548</v>
      </c>
      <c r="E652" s="248" t="s">
        <v>1013</v>
      </c>
      <c r="F652" s="249" t="s">
        <v>1014</v>
      </c>
      <c r="G652" s="250" t="s">
        <v>165</v>
      </c>
      <c r="H652" s="251">
        <v>6</v>
      </c>
      <c r="I652" s="252"/>
      <c r="J652" s="253">
        <f t="shared" si="20"/>
        <v>0</v>
      </c>
      <c r="K652" s="249" t="s">
        <v>166</v>
      </c>
      <c r="L652" s="254"/>
      <c r="M652" s="255" t="s">
        <v>19</v>
      </c>
      <c r="N652" s="256" t="s">
        <v>42</v>
      </c>
      <c r="O652" s="36"/>
      <c r="P652" s="191">
        <f t="shared" si="21"/>
        <v>0</v>
      </c>
      <c r="Q652" s="191">
        <v>1E-4</v>
      </c>
      <c r="R652" s="191">
        <f t="shared" si="22"/>
        <v>6.0000000000000006E-4</v>
      </c>
      <c r="S652" s="191">
        <v>0</v>
      </c>
      <c r="T652" s="192">
        <f t="shared" si="23"/>
        <v>0</v>
      </c>
      <c r="AR652" s="18" t="s">
        <v>235</v>
      </c>
      <c r="AT652" s="18" t="s">
        <v>548</v>
      </c>
      <c r="AU652" s="18" t="s">
        <v>81</v>
      </c>
      <c r="AY652" s="18" t="s">
        <v>160</v>
      </c>
      <c r="BE652" s="193">
        <f t="shared" si="24"/>
        <v>0</v>
      </c>
      <c r="BF652" s="193">
        <f t="shared" si="25"/>
        <v>0</v>
      </c>
      <c r="BG652" s="193">
        <f t="shared" si="26"/>
        <v>0</v>
      </c>
      <c r="BH652" s="193">
        <f t="shared" si="27"/>
        <v>0</v>
      </c>
      <c r="BI652" s="193">
        <f t="shared" si="28"/>
        <v>0</v>
      </c>
      <c r="BJ652" s="18" t="s">
        <v>78</v>
      </c>
      <c r="BK652" s="193">
        <f t="shared" si="29"/>
        <v>0</v>
      </c>
      <c r="BL652" s="18" t="s">
        <v>167</v>
      </c>
      <c r="BM652" s="18" t="s">
        <v>2508</v>
      </c>
    </row>
    <row r="653" spans="2:65" s="1" customFormat="1" ht="22.5" customHeight="1" x14ac:dyDescent="0.3">
      <c r="B653" s="35"/>
      <c r="C653" s="182" t="s">
        <v>969</v>
      </c>
      <c r="D653" s="182" t="s">
        <v>162</v>
      </c>
      <c r="E653" s="183" t="s">
        <v>1017</v>
      </c>
      <c r="F653" s="184" t="s">
        <v>1018</v>
      </c>
      <c r="G653" s="185" t="s">
        <v>189</v>
      </c>
      <c r="H653" s="186">
        <v>404.2</v>
      </c>
      <c r="I653" s="187"/>
      <c r="J653" s="188">
        <f t="shared" si="20"/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 t="shared" si="21"/>
        <v>0</v>
      </c>
      <c r="Q653" s="191">
        <v>7.4999999999999993E-5</v>
      </c>
      <c r="R653" s="191">
        <f t="shared" si="22"/>
        <v>3.0314999999999998E-2</v>
      </c>
      <c r="S653" s="191">
        <v>0</v>
      </c>
      <c r="T653" s="192">
        <f t="shared" si="23"/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 t="shared" si="24"/>
        <v>0</v>
      </c>
      <c r="BF653" s="193">
        <f t="shared" si="25"/>
        <v>0</v>
      </c>
      <c r="BG653" s="193">
        <f t="shared" si="26"/>
        <v>0</v>
      </c>
      <c r="BH653" s="193">
        <f t="shared" si="27"/>
        <v>0</v>
      </c>
      <c r="BI653" s="193">
        <f t="shared" si="28"/>
        <v>0</v>
      </c>
      <c r="BJ653" s="18" t="s">
        <v>78</v>
      </c>
      <c r="BK653" s="193">
        <f t="shared" si="29"/>
        <v>0</v>
      </c>
      <c r="BL653" s="18" t="s">
        <v>167</v>
      </c>
      <c r="BM653" s="18" t="s">
        <v>2509</v>
      </c>
    </row>
    <row r="654" spans="2:65" s="11" customFormat="1" x14ac:dyDescent="0.3">
      <c r="B654" s="194"/>
      <c r="C654" s="195"/>
      <c r="D654" s="196" t="s">
        <v>169</v>
      </c>
      <c r="E654" s="197" t="s">
        <v>19</v>
      </c>
      <c r="F654" s="198" t="s">
        <v>2510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169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160</v>
      </c>
    </row>
    <row r="655" spans="2:65" s="12" customFormat="1" x14ac:dyDescent="0.3">
      <c r="B655" s="206"/>
      <c r="C655" s="207"/>
      <c r="D655" s="196" t="s">
        <v>169</v>
      </c>
      <c r="E655" s="208" t="s">
        <v>19</v>
      </c>
      <c r="F655" s="209" t="s">
        <v>2511</v>
      </c>
      <c r="G655" s="207"/>
      <c r="H655" s="210">
        <v>404.2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169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160</v>
      </c>
    </row>
    <row r="656" spans="2:65" s="13" customFormat="1" x14ac:dyDescent="0.3">
      <c r="B656" s="217"/>
      <c r="C656" s="218"/>
      <c r="D656" s="219" t="s">
        <v>169</v>
      </c>
      <c r="E656" s="220" t="s">
        <v>19</v>
      </c>
      <c r="F656" s="221" t="s">
        <v>182</v>
      </c>
      <c r="G656" s="218"/>
      <c r="H656" s="222">
        <v>404.2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169</v>
      </c>
      <c r="AU656" s="228" t="s">
        <v>81</v>
      </c>
      <c r="AV656" s="13" t="s">
        <v>167</v>
      </c>
      <c r="AW656" s="13" t="s">
        <v>35</v>
      </c>
      <c r="AX656" s="13" t="s">
        <v>78</v>
      </c>
      <c r="AY656" s="228" t="s">
        <v>160</v>
      </c>
    </row>
    <row r="657" spans="2:65" s="1" customFormat="1" ht="22.5" customHeight="1" x14ac:dyDescent="0.3">
      <c r="B657" s="35"/>
      <c r="C657" s="182" t="s">
        <v>973</v>
      </c>
      <c r="D657" s="182" t="s">
        <v>162</v>
      </c>
      <c r="E657" s="183" t="s">
        <v>1544</v>
      </c>
      <c r="F657" s="184" t="s">
        <v>1545</v>
      </c>
      <c r="G657" s="185" t="s">
        <v>189</v>
      </c>
      <c r="H657" s="186">
        <v>103.53</v>
      </c>
      <c r="I657" s="187"/>
      <c r="J657" s="188">
        <f>ROUND(I657*H657,2)</f>
        <v>0</v>
      </c>
      <c r="K657" s="184" t="s">
        <v>166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7.4999999999999993E-5</v>
      </c>
      <c r="R657" s="191">
        <f>Q657*H657</f>
        <v>7.7647499999999991E-3</v>
      </c>
      <c r="S657" s="191">
        <v>0</v>
      </c>
      <c r="T657" s="192">
        <f>S657*H657</f>
        <v>0</v>
      </c>
      <c r="AR657" s="18" t="s">
        <v>167</v>
      </c>
      <c r="AT657" s="18" t="s">
        <v>162</v>
      </c>
      <c r="AU657" s="18" t="s">
        <v>81</v>
      </c>
      <c r="AY657" s="18" t="s">
        <v>160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167</v>
      </c>
      <c r="BM657" s="18" t="s">
        <v>2512</v>
      </c>
    </row>
    <row r="658" spans="2:65" s="11" customFormat="1" x14ac:dyDescent="0.3">
      <c r="B658" s="194"/>
      <c r="C658" s="195"/>
      <c r="D658" s="196" t="s">
        <v>169</v>
      </c>
      <c r="E658" s="197" t="s">
        <v>19</v>
      </c>
      <c r="F658" s="198" t="s">
        <v>2513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169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160</v>
      </c>
    </row>
    <row r="659" spans="2:65" s="12" customFormat="1" x14ac:dyDescent="0.3">
      <c r="B659" s="206"/>
      <c r="C659" s="207"/>
      <c r="D659" s="196" t="s">
        <v>169</v>
      </c>
      <c r="E659" s="208" t="s">
        <v>19</v>
      </c>
      <c r="F659" s="209" t="s">
        <v>2514</v>
      </c>
      <c r="G659" s="207"/>
      <c r="H659" s="210">
        <v>12.83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169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160</v>
      </c>
    </row>
    <row r="660" spans="2:65" s="12" customFormat="1" x14ac:dyDescent="0.3">
      <c r="B660" s="206"/>
      <c r="C660" s="207"/>
      <c r="D660" s="196" t="s">
        <v>169</v>
      </c>
      <c r="E660" s="208" t="s">
        <v>19</v>
      </c>
      <c r="F660" s="209" t="s">
        <v>2515</v>
      </c>
      <c r="G660" s="207"/>
      <c r="H660" s="210">
        <v>34.53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2" customFormat="1" x14ac:dyDescent="0.3">
      <c r="B661" s="206"/>
      <c r="C661" s="207"/>
      <c r="D661" s="196" t="s">
        <v>169</v>
      </c>
      <c r="E661" s="208" t="s">
        <v>19</v>
      </c>
      <c r="F661" s="209" t="s">
        <v>2516</v>
      </c>
      <c r="G661" s="207"/>
      <c r="H661" s="210">
        <v>18.23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169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160</v>
      </c>
    </row>
    <row r="662" spans="2:65" s="12" customFormat="1" x14ac:dyDescent="0.3">
      <c r="B662" s="206"/>
      <c r="C662" s="207"/>
      <c r="D662" s="196" t="s">
        <v>169</v>
      </c>
      <c r="E662" s="208" t="s">
        <v>19</v>
      </c>
      <c r="F662" s="209" t="s">
        <v>2517</v>
      </c>
      <c r="G662" s="207"/>
      <c r="H662" s="210">
        <v>37.94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169</v>
      </c>
      <c r="AU662" s="216" t="s">
        <v>81</v>
      </c>
      <c r="AV662" s="12" t="s">
        <v>81</v>
      </c>
      <c r="AW662" s="12" t="s">
        <v>35</v>
      </c>
      <c r="AX662" s="12" t="s">
        <v>71</v>
      </c>
      <c r="AY662" s="216" t="s">
        <v>160</v>
      </c>
    </row>
    <row r="663" spans="2:65" s="13" customFormat="1" x14ac:dyDescent="0.3">
      <c r="B663" s="217"/>
      <c r="C663" s="218"/>
      <c r="D663" s="219" t="s">
        <v>169</v>
      </c>
      <c r="E663" s="220" t="s">
        <v>19</v>
      </c>
      <c r="F663" s="221" t="s">
        <v>182</v>
      </c>
      <c r="G663" s="218"/>
      <c r="H663" s="222">
        <v>103.53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169</v>
      </c>
      <c r="AU663" s="228" t="s">
        <v>81</v>
      </c>
      <c r="AV663" s="13" t="s">
        <v>167</v>
      </c>
      <c r="AW663" s="13" t="s">
        <v>35</v>
      </c>
      <c r="AX663" s="13" t="s">
        <v>78</v>
      </c>
      <c r="AY663" s="228" t="s">
        <v>160</v>
      </c>
    </row>
    <row r="664" spans="2:65" s="1" customFormat="1" ht="22.5" customHeight="1" x14ac:dyDescent="0.3">
      <c r="B664" s="35"/>
      <c r="C664" s="182" t="s">
        <v>980</v>
      </c>
      <c r="D664" s="182" t="s">
        <v>162</v>
      </c>
      <c r="E664" s="183" t="s">
        <v>1025</v>
      </c>
      <c r="F664" s="184" t="s">
        <v>1026</v>
      </c>
      <c r="G664" s="185" t="s">
        <v>189</v>
      </c>
      <c r="H664" s="186">
        <v>100.7</v>
      </c>
      <c r="I664" s="187"/>
      <c r="J664" s="188">
        <f>ROUND(I664*H664,2)</f>
        <v>0</v>
      </c>
      <c r="K664" s="184" t="s">
        <v>166</v>
      </c>
      <c r="L664" s="55"/>
      <c r="M664" s="189" t="s">
        <v>19</v>
      </c>
      <c r="N664" s="190" t="s">
        <v>42</v>
      </c>
      <c r="O664" s="36"/>
      <c r="P664" s="191">
        <f>O664*H664</f>
        <v>0</v>
      </c>
      <c r="Q664" s="191">
        <v>2.5199999999999999E-5</v>
      </c>
      <c r="R664" s="191">
        <f>Q664*H664</f>
        <v>2.5376399999999999E-3</v>
      </c>
      <c r="S664" s="191">
        <v>0</v>
      </c>
      <c r="T664" s="192">
        <f>S664*H664</f>
        <v>0</v>
      </c>
      <c r="AR664" s="18" t="s">
        <v>167</v>
      </c>
      <c r="AT664" s="18" t="s">
        <v>162</v>
      </c>
      <c r="AU664" s="18" t="s">
        <v>81</v>
      </c>
      <c r="AY664" s="18" t="s">
        <v>160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78</v>
      </c>
      <c r="BK664" s="193">
        <f>ROUND(I664*H664,2)</f>
        <v>0</v>
      </c>
      <c r="BL664" s="18" t="s">
        <v>167</v>
      </c>
      <c r="BM664" s="18" t="s">
        <v>2518</v>
      </c>
    </row>
    <row r="665" spans="2:65" s="11" customFormat="1" x14ac:dyDescent="0.3">
      <c r="B665" s="194"/>
      <c r="C665" s="195"/>
      <c r="D665" s="196" t="s">
        <v>169</v>
      </c>
      <c r="E665" s="197" t="s">
        <v>19</v>
      </c>
      <c r="F665" s="198" t="s">
        <v>2062</v>
      </c>
      <c r="G665" s="195"/>
      <c r="H665" s="199" t="s">
        <v>19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169</v>
      </c>
      <c r="AU665" s="205" t="s">
        <v>81</v>
      </c>
      <c r="AV665" s="11" t="s">
        <v>78</v>
      </c>
      <c r="AW665" s="11" t="s">
        <v>35</v>
      </c>
      <c r="AX665" s="11" t="s">
        <v>71</v>
      </c>
      <c r="AY665" s="205" t="s">
        <v>160</v>
      </c>
    </row>
    <row r="666" spans="2:65" s="12" customFormat="1" x14ac:dyDescent="0.3">
      <c r="B666" s="206"/>
      <c r="C666" s="207"/>
      <c r="D666" s="196" t="s">
        <v>169</v>
      </c>
      <c r="E666" s="208" t="s">
        <v>19</v>
      </c>
      <c r="F666" s="209" t="s">
        <v>2519</v>
      </c>
      <c r="G666" s="207"/>
      <c r="H666" s="210">
        <v>100.7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169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160</v>
      </c>
    </row>
    <row r="667" spans="2:65" s="13" customFormat="1" x14ac:dyDescent="0.3">
      <c r="B667" s="217"/>
      <c r="C667" s="218"/>
      <c r="D667" s="219" t="s">
        <v>169</v>
      </c>
      <c r="E667" s="220" t="s">
        <v>19</v>
      </c>
      <c r="F667" s="221" t="s">
        <v>182</v>
      </c>
      <c r="G667" s="218"/>
      <c r="H667" s="222">
        <v>100.7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169</v>
      </c>
      <c r="AU667" s="228" t="s">
        <v>81</v>
      </c>
      <c r="AV667" s="13" t="s">
        <v>167</v>
      </c>
      <c r="AW667" s="13" t="s">
        <v>35</v>
      </c>
      <c r="AX667" s="13" t="s">
        <v>78</v>
      </c>
      <c r="AY667" s="228" t="s">
        <v>160</v>
      </c>
    </row>
    <row r="668" spans="2:65" s="1" customFormat="1" ht="22.5" customHeight="1" x14ac:dyDescent="0.3">
      <c r="B668" s="35"/>
      <c r="C668" s="182" t="s">
        <v>984</v>
      </c>
      <c r="D668" s="182" t="s">
        <v>162</v>
      </c>
      <c r="E668" s="183" t="s">
        <v>1031</v>
      </c>
      <c r="F668" s="184" t="s">
        <v>1032</v>
      </c>
      <c r="G668" s="185" t="s">
        <v>189</v>
      </c>
      <c r="H668" s="186">
        <v>12.15</v>
      </c>
      <c r="I668" s="187"/>
      <c r="J668" s="188">
        <f>ROUND(I668*H668,2)</f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1.4999999999999999E-4</v>
      </c>
      <c r="R668" s="191">
        <f>Q668*H668</f>
        <v>1.8224999999999999E-3</v>
      </c>
      <c r="S668" s="191">
        <v>0</v>
      </c>
      <c r="T668" s="192">
        <f>S668*H668</f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167</v>
      </c>
      <c r="BM668" s="18" t="s">
        <v>2520</v>
      </c>
    </row>
    <row r="669" spans="2:65" s="11" customFormat="1" x14ac:dyDescent="0.3">
      <c r="B669" s="194"/>
      <c r="C669" s="195"/>
      <c r="D669" s="196" t="s">
        <v>169</v>
      </c>
      <c r="E669" s="197" t="s">
        <v>19</v>
      </c>
      <c r="F669" s="198" t="s">
        <v>2521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169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160</v>
      </c>
    </row>
    <row r="670" spans="2:65" s="12" customFormat="1" x14ac:dyDescent="0.3">
      <c r="B670" s="206"/>
      <c r="C670" s="207"/>
      <c r="D670" s="196" t="s">
        <v>169</v>
      </c>
      <c r="E670" s="208" t="s">
        <v>19</v>
      </c>
      <c r="F670" s="209" t="s">
        <v>2522</v>
      </c>
      <c r="G670" s="207"/>
      <c r="H670" s="210">
        <v>12.15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3" customFormat="1" x14ac:dyDescent="0.3">
      <c r="B671" s="217"/>
      <c r="C671" s="218"/>
      <c r="D671" s="219" t="s">
        <v>169</v>
      </c>
      <c r="E671" s="220" t="s">
        <v>19</v>
      </c>
      <c r="F671" s="221" t="s">
        <v>182</v>
      </c>
      <c r="G671" s="218"/>
      <c r="H671" s="222">
        <v>12.15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169</v>
      </c>
      <c r="AU671" s="228" t="s">
        <v>81</v>
      </c>
      <c r="AV671" s="13" t="s">
        <v>167</v>
      </c>
      <c r="AW671" s="13" t="s">
        <v>35</v>
      </c>
      <c r="AX671" s="13" t="s">
        <v>78</v>
      </c>
      <c r="AY671" s="228" t="s">
        <v>160</v>
      </c>
    </row>
    <row r="672" spans="2:65" s="1" customFormat="1" ht="22.5" customHeight="1" x14ac:dyDescent="0.3">
      <c r="B672" s="35"/>
      <c r="C672" s="182" t="s">
        <v>988</v>
      </c>
      <c r="D672" s="182" t="s">
        <v>162</v>
      </c>
      <c r="E672" s="183" t="s">
        <v>1037</v>
      </c>
      <c r="F672" s="184" t="s">
        <v>1038</v>
      </c>
      <c r="G672" s="185" t="s">
        <v>189</v>
      </c>
      <c r="H672" s="186">
        <v>110.81</v>
      </c>
      <c r="I672" s="187"/>
      <c r="J672" s="188">
        <f>ROUND(I672*H672,2)</f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5.0000000000000002E-5</v>
      </c>
      <c r="R672" s="191">
        <f>Q672*H672</f>
        <v>5.5405000000000003E-3</v>
      </c>
      <c r="S672" s="191">
        <v>0</v>
      </c>
      <c r="T672" s="192">
        <f>S672*H672</f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167</v>
      </c>
      <c r="BM672" s="18" t="s">
        <v>2523</v>
      </c>
    </row>
    <row r="673" spans="2:65" s="11" customFormat="1" x14ac:dyDescent="0.3">
      <c r="B673" s="194"/>
      <c r="C673" s="195"/>
      <c r="D673" s="196" t="s">
        <v>169</v>
      </c>
      <c r="E673" s="197" t="s">
        <v>19</v>
      </c>
      <c r="F673" s="198" t="s">
        <v>1552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169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160</v>
      </c>
    </row>
    <row r="674" spans="2:65" s="12" customFormat="1" x14ac:dyDescent="0.3">
      <c r="B674" s="206"/>
      <c r="C674" s="207"/>
      <c r="D674" s="196" t="s">
        <v>169</v>
      </c>
      <c r="E674" s="208" t="s">
        <v>19</v>
      </c>
      <c r="F674" s="209" t="s">
        <v>2524</v>
      </c>
      <c r="G674" s="207"/>
      <c r="H674" s="210">
        <v>81.209999999999994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65" s="11" customFormat="1" x14ac:dyDescent="0.3">
      <c r="B675" s="194"/>
      <c r="C675" s="195"/>
      <c r="D675" s="196" t="s">
        <v>169</v>
      </c>
      <c r="E675" s="197" t="s">
        <v>19</v>
      </c>
      <c r="F675" s="198" t="s">
        <v>2525</v>
      </c>
      <c r="G675" s="195"/>
      <c r="H675" s="199" t="s">
        <v>19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169</v>
      </c>
      <c r="AU675" s="205" t="s">
        <v>81</v>
      </c>
      <c r="AV675" s="11" t="s">
        <v>78</v>
      </c>
      <c r="AW675" s="11" t="s">
        <v>35</v>
      </c>
      <c r="AX675" s="11" t="s">
        <v>71</v>
      </c>
      <c r="AY675" s="205" t="s">
        <v>160</v>
      </c>
    </row>
    <row r="676" spans="2:65" s="12" customFormat="1" x14ac:dyDescent="0.3">
      <c r="B676" s="206"/>
      <c r="C676" s="207"/>
      <c r="D676" s="196" t="s">
        <v>169</v>
      </c>
      <c r="E676" s="208" t="s">
        <v>19</v>
      </c>
      <c r="F676" s="209" t="s">
        <v>2526</v>
      </c>
      <c r="G676" s="207"/>
      <c r="H676" s="210">
        <v>29.6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65" s="13" customFormat="1" x14ac:dyDescent="0.3">
      <c r="B677" s="217"/>
      <c r="C677" s="218"/>
      <c r="D677" s="219" t="s">
        <v>169</v>
      </c>
      <c r="E677" s="220" t="s">
        <v>19</v>
      </c>
      <c r="F677" s="221" t="s">
        <v>182</v>
      </c>
      <c r="G677" s="218"/>
      <c r="H677" s="222">
        <v>110.81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169</v>
      </c>
      <c r="AU677" s="228" t="s">
        <v>81</v>
      </c>
      <c r="AV677" s="13" t="s">
        <v>167</v>
      </c>
      <c r="AW677" s="13" t="s">
        <v>35</v>
      </c>
      <c r="AX677" s="13" t="s">
        <v>78</v>
      </c>
      <c r="AY677" s="228" t="s">
        <v>160</v>
      </c>
    </row>
    <row r="678" spans="2:65" s="1" customFormat="1" ht="22.5" customHeight="1" x14ac:dyDescent="0.3">
      <c r="B678" s="35"/>
      <c r="C678" s="182" t="s">
        <v>992</v>
      </c>
      <c r="D678" s="182" t="s">
        <v>162</v>
      </c>
      <c r="E678" s="183" t="s">
        <v>1043</v>
      </c>
      <c r="F678" s="184" t="s">
        <v>1044</v>
      </c>
      <c r="G678" s="185" t="s">
        <v>248</v>
      </c>
      <c r="H678" s="186">
        <v>22.425000000000001</v>
      </c>
      <c r="I678" s="187"/>
      <c r="J678" s="188">
        <f>ROUND(I678*H678,2)</f>
        <v>0</v>
      </c>
      <c r="K678" s="184" t="s">
        <v>166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5.9999999999999995E-4</v>
      </c>
      <c r="R678" s="191">
        <f>Q678*H678</f>
        <v>1.3455E-2</v>
      </c>
      <c r="S678" s="191">
        <v>0</v>
      </c>
      <c r="T678" s="192">
        <f>S678*H678</f>
        <v>0</v>
      </c>
      <c r="AR678" s="18" t="s">
        <v>167</v>
      </c>
      <c r="AT678" s="18" t="s">
        <v>162</v>
      </c>
      <c r="AU678" s="18" t="s">
        <v>81</v>
      </c>
      <c r="AY678" s="18" t="s">
        <v>160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167</v>
      </c>
      <c r="BM678" s="18" t="s">
        <v>2527</v>
      </c>
    </row>
    <row r="679" spans="2:65" s="11" customFormat="1" x14ac:dyDescent="0.3">
      <c r="B679" s="194"/>
      <c r="C679" s="195"/>
      <c r="D679" s="196" t="s">
        <v>169</v>
      </c>
      <c r="E679" s="197" t="s">
        <v>19</v>
      </c>
      <c r="F679" s="198" t="s">
        <v>2528</v>
      </c>
      <c r="G679" s="195"/>
      <c r="H679" s="199" t="s">
        <v>19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169</v>
      </c>
      <c r="AU679" s="205" t="s">
        <v>81</v>
      </c>
      <c r="AV679" s="11" t="s">
        <v>78</v>
      </c>
      <c r="AW679" s="11" t="s">
        <v>35</v>
      </c>
      <c r="AX679" s="11" t="s">
        <v>71</v>
      </c>
      <c r="AY679" s="205" t="s">
        <v>160</v>
      </c>
    </row>
    <row r="680" spans="2:65" s="12" customFormat="1" x14ac:dyDescent="0.3">
      <c r="B680" s="206"/>
      <c r="C680" s="207"/>
      <c r="D680" s="196" t="s">
        <v>169</v>
      </c>
      <c r="E680" s="208" t="s">
        <v>19</v>
      </c>
      <c r="F680" s="209" t="s">
        <v>2529</v>
      </c>
      <c r="G680" s="207"/>
      <c r="H680" s="210">
        <v>12.074999999999999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169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160</v>
      </c>
    </row>
    <row r="681" spans="2:65" s="12" customFormat="1" x14ac:dyDescent="0.3">
      <c r="B681" s="206"/>
      <c r="C681" s="207"/>
      <c r="D681" s="196" t="s">
        <v>169</v>
      </c>
      <c r="E681" s="208" t="s">
        <v>19</v>
      </c>
      <c r="F681" s="209" t="s">
        <v>1047</v>
      </c>
      <c r="G681" s="207"/>
      <c r="H681" s="210">
        <v>10.35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65" s="13" customFormat="1" x14ac:dyDescent="0.3">
      <c r="B682" s="217"/>
      <c r="C682" s="218"/>
      <c r="D682" s="219" t="s">
        <v>169</v>
      </c>
      <c r="E682" s="220" t="s">
        <v>19</v>
      </c>
      <c r="F682" s="221" t="s">
        <v>182</v>
      </c>
      <c r="G682" s="218"/>
      <c r="H682" s="222">
        <v>22.425000000000001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169</v>
      </c>
      <c r="AU682" s="228" t="s">
        <v>81</v>
      </c>
      <c r="AV682" s="13" t="s">
        <v>167</v>
      </c>
      <c r="AW682" s="13" t="s">
        <v>35</v>
      </c>
      <c r="AX682" s="13" t="s">
        <v>78</v>
      </c>
      <c r="AY682" s="228" t="s">
        <v>160</v>
      </c>
    </row>
    <row r="683" spans="2:65" s="1" customFormat="1" ht="22.5" customHeight="1" x14ac:dyDescent="0.3">
      <c r="B683" s="35"/>
      <c r="C683" s="182" t="s">
        <v>996</v>
      </c>
      <c r="D683" s="182" t="s">
        <v>162</v>
      </c>
      <c r="E683" s="183" t="s">
        <v>2530</v>
      </c>
      <c r="F683" s="184" t="s">
        <v>2531</v>
      </c>
      <c r="G683" s="185" t="s">
        <v>248</v>
      </c>
      <c r="H683" s="186">
        <v>4.1399999999999997</v>
      </c>
      <c r="I683" s="187"/>
      <c r="J683" s="188">
        <f>ROUND(I683*H683,2)</f>
        <v>0</v>
      </c>
      <c r="K683" s="184" t="s">
        <v>166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1.1999999999999999E-3</v>
      </c>
      <c r="R683" s="191">
        <f>Q683*H683</f>
        <v>4.9679999999999993E-3</v>
      </c>
      <c r="S683" s="191">
        <v>0</v>
      </c>
      <c r="T683" s="192">
        <f>S683*H683</f>
        <v>0</v>
      </c>
      <c r="AR683" s="18" t="s">
        <v>167</v>
      </c>
      <c r="AT683" s="18" t="s">
        <v>162</v>
      </c>
      <c r="AU683" s="18" t="s">
        <v>81</v>
      </c>
      <c r="AY683" s="18" t="s">
        <v>160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167</v>
      </c>
      <c r="BM683" s="18" t="s">
        <v>2532</v>
      </c>
    </row>
    <row r="684" spans="2:65" s="11" customFormat="1" x14ac:dyDescent="0.3">
      <c r="B684" s="194"/>
      <c r="C684" s="195"/>
      <c r="D684" s="196" t="s">
        <v>169</v>
      </c>
      <c r="E684" s="197" t="s">
        <v>19</v>
      </c>
      <c r="F684" s="198" t="s">
        <v>2533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169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160</v>
      </c>
    </row>
    <row r="685" spans="2:65" s="12" customFormat="1" x14ac:dyDescent="0.3">
      <c r="B685" s="206"/>
      <c r="C685" s="207"/>
      <c r="D685" s="196" t="s">
        <v>169</v>
      </c>
      <c r="E685" s="208" t="s">
        <v>19</v>
      </c>
      <c r="F685" s="209" t="s">
        <v>2534</v>
      </c>
      <c r="G685" s="207"/>
      <c r="H685" s="210">
        <v>1.724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65" s="12" customFormat="1" x14ac:dyDescent="0.3">
      <c r="B686" s="206"/>
      <c r="C686" s="207"/>
      <c r="D686" s="196" t="s">
        <v>169</v>
      </c>
      <c r="E686" s="208" t="s">
        <v>19</v>
      </c>
      <c r="F686" s="209" t="s">
        <v>2535</v>
      </c>
      <c r="G686" s="207"/>
      <c r="H686" s="210">
        <v>1.1439999999999999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65" s="12" customFormat="1" x14ac:dyDescent="0.3">
      <c r="B687" s="206"/>
      <c r="C687" s="207"/>
      <c r="D687" s="196" t="s">
        <v>169</v>
      </c>
      <c r="E687" s="208" t="s">
        <v>19</v>
      </c>
      <c r="F687" s="209" t="s">
        <v>2536</v>
      </c>
      <c r="G687" s="207"/>
      <c r="H687" s="210">
        <v>1.272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65" s="13" customFormat="1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4.1399999999999997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31.5" customHeight="1" x14ac:dyDescent="0.3">
      <c r="B689" s="35"/>
      <c r="C689" s="182" t="s">
        <v>1000</v>
      </c>
      <c r="D689" s="182" t="s">
        <v>162</v>
      </c>
      <c r="E689" s="183" t="s">
        <v>1052</v>
      </c>
      <c r="F689" s="184" t="s">
        <v>1053</v>
      </c>
      <c r="G689" s="185" t="s">
        <v>189</v>
      </c>
      <c r="H689" s="186">
        <v>404.2</v>
      </c>
      <c r="I689" s="187"/>
      <c r="J689" s="188">
        <f t="shared" ref="J689:J696" si="30"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 t="shared" ref="P689:P696" si="31">O689*H689</f>
        <v>0</v>
      </c>
      <c r="Q689" s="191">
        <v>3.2499999999999999E-4</v>
      </c>
      <c r="R689" s="191">
        <f t="shared" ref="R689:R696" si="32">Q689*H689</f>
        <v>0.13136499999999998</v>
      </c>
      <c r="S689" s="191">
        <v>0</v>
      </c>
      <c r="T689" s="192">
        <f t="shared" ref="T689:T696" si="33">S689*H689</f>
        <v>0</v>
      </c>
      <c r="AR689" s="18" t="s">
        <v>167</v>
      </c>
      <c r="AT689" s="18" t="s">
        <v>162</v>
      </c>
      <c r="AU689" s="18" t="s">
        <v>81</v>
      </c>
      <c r="AY689" s="18" t="s">
        <v>160</v>
      </c>
      <c r="BE689" s="193">
        <f t="shared" ref="BE689:BE696" si="34">IF(N689="základní",J689,0)</f>
        <v>0</v>
      </c>
      <c r="BF689" s="193">
        <f t="shared" ref="BF689:BF696" si="35">IF(N689="snížená",J689,0)</f>
        <v>0</v>
      </c>
      <c r="BG689" s="193">
        <f t="shared" ref="BG689:BG696" si="36">IF(N689="zákl. přenesená",J689,0)</f>
        <v>0</v>
      </c>
      <c r="BH689" s="193">
        <f t="shared" ref="BH689:BH696" si="37">IF(N689="sníž. přenesená",J689,0)</f>
        <v>0</v>
      </c>
      <c r="BI689" s="193">
        <f t="shared" ref="BI689:BI696" si="38">IF(N689="nulová",J689,0)</f>
        <v>0</v>
      </c>
      <c r="BJ689" s="18" t="s">
        <v>78</v>
      </c>
      <c r="BK689" s="193">
        <f t="shared" ref="BK689:BK696" si="39">ROUND(I689*H689,2)</f>
        <v>0</v>
      </c>
      <c r="BL689" s="18" t="s">
        <v>167</v>
      </c>
      <c r="BM689" s="18" t="s">
        <v>2537</v>
      </c>
    </row>
    <row r="690" spans="2:65" s="1" customFormat="1" ht="31.5" customHeight="1" x14ac:dyDescent="0.3">
      <c r="B690" s="35"/>
      <c r="C690" s="182" t="s">
        <v>1004</v>
      </c>
      <c r="D690" s="182" t="s">
        <v>162</v>
      </c>
      <c r="E690" s="183" t="s">
        <v>1562</v>
      </c>
      <c r="F690" s="184" t="s">
        <v>1563</v>
      </c>
      <c r="G690" s="185" t="s">
        <v>189</v>
      </c>
      <c r="H690" s="186">
        <v>103.53</v>
      </c>
      <c r="I690" s="187"/>
      <c r="J690" s="188">
        <f t="shared" si="30"/>
        <v>0</v>
      </c>
      <c r="K690" s="184" t="s">
        <v>166</v>
      </c>
      <c r="L690" s="55"/>
      <c r="M690" s="189" t="s">
        <v>19</v>
      </c>
      <c r="N690" s="190" t="s">
        <v>42</v>
      </c>
      <c r="O690" s="36"/>
      <c r="P690" s="191">
        <f t="shared" si="31"/>
        <v>0</v>
      </c>
      <c r="Q690" s="191">
        <v>3.2499999999999999E-4</v>
      </c>
      <c r="R690" s="191">
        <f t="shared" si="32"/>
        <v>3.3647249999999997E-2</v>
      </c>
      <c r="S690" s="191">
        <v>0</v>
      </c>
      <c r="T690" s="192">
        <f t="shared" si="33"/>
        <v>0</v>
      </c>
      <c r="AR690" s="18" t="s">
        <v>167</v>
      </c>
      <c r="AT690" s="18" t="s">
        <v>162</v>
      </c>
      <c r="AU690" s="18" t="s">
        <v>81</v>
      </c>
      <c r="AY690" s="18" t="s">
        <v>160</v>
      </c>
      <c r="BE690" s="193">
        <f t="shared" si="34"/>
        <v>0</v>
      </c>
      <c r="BF690" s="193">
        <f t="shared" si="35"/>
        <v>0</v>
      </c>
      <c r="BG690" s="193">
        <f t="shared" si="36"/>
        <v>0</v>
      </c>
      <c r="BH690" s="193">
        <f t="shared" si="37"/>
        <v>0</v>
      </c>
      <c r="BI690" s="193">
        <f t="shared" si="38"/>
        <v>0</v>
      </c>
      <c r="BJ690" s="18" t="s">
        <v>78</v>
      </c>
      <c r="BK690" s="193">
        <f t="shared" si="39"/>
        <v>0</v>
      </c>
      <c r="BL690" s="18" t="s">
        <v>167</v>
      </c>
      <c r="BM690" s="18" t="s">
        <v>2538</v>
      </c>
    </row>
    <row r="691" spans="2:65" s="1" customFormat="1" ht="31.5" customHeight="1" x14ac:dyDescent="0.3">
      <c r="B691" s="35"/>
      <c r="C691" s="182" t="s">
        <v>1008</v>
      </c>
      <c r="D691" s="182" t="s">
        <v>162</v>
      </c>
      <c r="E691" s="183" t="s">
        <v>1056</v>
      </c>
      <c r="F691" s="184" t="s">
        <v>1057</v>
      </c>
      <c r="G691" s="185" t="s">
        <v>189</v>
      </c>
      <c r="H691" s="186">
        <v>100.7</v>
      </c>
      <c r="I691" s="187"/>
      <c r="J691" s="188">
        <f t="shared" si="30"/>
        <v>0</v>
      </c>
      <c r="K691" s="184" t="s">
        <v>166</v>
      </c>
      <c r="L691" s="55"/>
      <c r="M691" s="189" t="s">
        <v>19</v>
      </c>
      <c r="N691" s="190" t="s">
        <v>42</v>
      </c>
      <c r="O691" s="36"/>
      <c r="P691" s="191">
        <f t="shared" si="31"/>
        <v>0</v>
      </c>
      <c r="Q691" s="191">
        <v>1.092E-4</v>
      </c>
      <c r="R691" s="191">
        <f t="shared" si="32"/>
        <v>1.099644E-2</v>
      </c>
      <c r="S691" s="191">
        <v>0</v>
      </c>
      <c r="T691" s="192">
        <f t="shared" si="33"/>
        <v>0</v>
      </c>
      <c r="AR691" s="18" t="s">
        <v>167</v>
      </c>
      <c r="AT691" s="18" t="s">
        <v>162</v>
      </c>
      <c r="AU691" s="18" t="s">
        <v>81</v>
      </c>
      <c r="AY691" s="18" t="s">
        <v>160</v>
      </c>
      <c r="BE691" s="193">
        <f t="shared" si="34"/>
        <v>0</v>
      </c>
      <c r="BF691" s="193">
        <f t="shared" si="35"/>
        <v>0</v>
      </c>
      <c r="BG691" s="193">
        <f t="shared" si="36"/>
        <v>0</v>
      </c>
      <c r="BH691" s="193">
        <f t="shared" si="37"/>
        <v>0</v>
      </c>
      <c r="BI691" s="193">
        <f t="shared" si="38"/>
        <v>0</v>
      </c>
      <c r="BJ691" s="18" t="s">
        <v>78</v>
      </c>
      <c r="BK691" s="193">
        <f t="shared" si="39"/>
        <v>0</v>
      </c>
      <c r="BL691" s="18" t="s">
        <v>167</v>
      </c>
      <c r="BM691" s="18" t="s">
        <v>2539</v>
      </c>
    </row>
    <row r="692" spans="2:65" s="1" customFormat="1" ht="22.5" customHeight="1" x14ac:dyDescent="0.3">
      <c r="B692" s="35"/>
      <c r="C692" s="182" t="s">
        <v>1012</v>
      </c>
      <c r="D692" s="182" t="s">
        <v>162</v>
      </c>
      <c r="E692" s="183" t="s">
        <v>1060</v>
      </c>
      <c r="F692" s="184" t="s">
        <v>1061</v>
      </c>
      <c r="G692" s="185" t="s">
        <v>189</v>
      </c>
      <c r="H692" s="186">
        <v>12.15</v>
      </c>
      <c r="I692" s="187"/>
      <c r="J692" s="188">
        <f t="shared" si="30"/>
        <v>0</v>
      </c>
      <c r="K692" s="184" t="s">
        <v>166</v>
      </c>
      <c r="L692" s="55"/>
      <c r="M692" s="189" t="s">
        <v>19</v>
      </c>
      <c r="N692" s="190" t="s">
        <v>42</v>
      </c>
      <c r="O692" s="36"/>
      <c r="P692" s="191">
        <f t="shared" si="31"/>
        <v>0</v>
      </c>
      <c r="Q692" s="191">
        <v>6.4999999999999997E-4</v>
      </c>
      <c r="R692" s="191">
        <f t="shared" si="32"/>
        <v>7.8975E-3</v>
      </c>
      <c r="S692" s="191">
        <v>0</v>
      </c>
      <c r="T692" s="192">
        <f t="shared" si="33"/>
        <v>0</v>
      </c>
      <c r="AR692" s="18" t="s">
        <v>167</v>
      </c>
      <c r="AT692" s="18" t="s">
        <v>162</v>
      </c>
      <c r="AU692" s="18" t="s">
        <v>81</v>
      </c>
      <c r="AY692" s="18" t="s">
        <v>160</v>
      </c>
      <c r="BE692" s="193">
        <f t="shared" si="34"/>
        <v>0</v>
      </c>
      <c r="BF692" s="193">
        <f t="shared" si="35"/>
        <v>0</v>
      </c>
      <c r="BG692" s="193">
        <f t="shared" si="36"/>
        <v>0</v>
      </c>
      <c r="BH692" s="193">
        <f t="shared" si="37"/>
        <v>0</v>
      </c>
      <c r="BI692" s="193">
        <f t="shared" si="38"/>
        <v>0</v>
      </c>
      <c r="BJ692" s="18" t="s">
        <v>78</v>
      </c>
      <c r="BK692" s="193">
        <f t="shared" si="39"/>
        <v>0</v>
      </c>
      <c r="BL692" s="18" t="s">
        <v>167</v>
      </c>
      <c r="BM692" s="18" t="s">
        <v>2540</v>
      </c>
    </row>
    <row r="693" spans="2:65" s="1" customFormat="1" ht="31.5" customHeight="1" x14ac:dyDescent="0.3">
      <c r="B693" s="35"/>
      <c r="C693" s="182" t="s">
        <v>1016</v>
      </c>
      <c r="D693" s="182" t="s">
        <v>162</v>
      </c>
      <c r="E693" s="183" t="s">
        <v>1064</v>
      </c>
      <c r="F693" s="184" t="s">
        <v>1065</v>
      </c>
      <c r="G693" s="185" t="s">
        <v>189</v>
      </c>
      <c r="H693" s="186">
        <v>110.81</v>
      </c>
      <c r="I693" s="187"/>
      <c r="J693" s="188">
        <f t="shared" si="30"/>
        <v>0</v>
      </c>
      <c r="K693" s="184" t="s">
        <v>19</v>
      </c>
      <c r="L693" s="55"/>
      <c r="M693" s="189" t="s">
        <v>19</v>
      </c>
      <c r="N693" s="190" t="s">
        <v>42</v>
      </c>
      <c r="O693" s="36"/>
      <c r="P693" s="191">
        <f t="shared" si="31"/>
        <v>0</v>
      </c>
      <c r="Q693" s="191">
        <v>2.184E-4</v>
      </c>
      <c r="R693" s="191">
        <f t="shared" si="32"/>
        <v>2.4200903999999999E-2</v>
      </c>
      <c r="S693" s="191">
        <v>0</v>
      </c>
      <c r="T693" s="192">
        <f t="shared" si="33"/>
        <v>0</v>
      </c>
      <c r="AR693" s="18" t="s">
        <v>167</v>
      </c>
      <c r="AT693" s="18" t="s">
        <v>162</v>
      </c>
      <c r="AU693" s="18" t="s">
        <v>81</v>
      </c>
      <c r="AY693" s="18" t="s">
        <v>160</v>
      </c>
      <c r="BE693" s="193">
        <f t="shared" si="34"/>
        <v>0</v>
      </c>
      <c r="BF693" s="193">
        <f t="shared" si="35"/>
        <v>0</v>
      </c>
      <c r="BG693" s="193">
        <f t="shared" si="36"/>
        <v>0</v>
      </c>
      <c r="BH693" s="193">
        <f t="shared" si="37"/>
        <v>0</v>
      </c>
      <c r="BI693" s="193">
        <f t="shared" si="38"/>
        <v>0</v>
      </c>
      <c r="BJ693" s="18" t="s">
        <v>78</v>
      </c>
      <c r="BK693" s="193">
        <f t="shared" si="39"/>
        <v>0</v>
      </c>
      <c r="BL693" s="18" t="s">
        <v>167</v>
      </c>
      <c r="BM693" s="18" t="s">
        <v>2541</v>
      </c>
    </row>
    <row r="694" spans="2:65" s="1" customFormat="1" ht="31.5" customHeight="1" x14ac:dyDescent="0.3">
      <c r="B694" s="35"/>
      <c r="C694" s="182" t="s">
        <v>1024</v>
      </c>
      <c r="D694" s="182" t="s">
        <v>162</v>
      </c>
      <c r="E694" s="183" t="s">
        <v>1068</v>
      </c>
      <c r="F694" s="184" t="s">
        <v>1069</v>
      </c>
      <c r="G694" s="185" t="s">
        <v>248</v>
      </c>
      <c r="H694" s="186">
        <v>22.425000000000001</v>
      </c>
      <c r="I694" s="187"/>
      <c r="J694" s="188">
        <f t="shared" si="30"/>
        <v>0</v>
      </c>
      <c r="K694" s="184" t="s">
        <v>166</v>
      </c>
      <c r="L694" s="55"/>
      <c r="M694" s="189" t="s">
        <v>19</v>
      </c>
      <c r="N694" s="190" t="s">
        <v>42</v>
      </c>
      <c r="O694" s="36"/>
      <c r="P694" s="191">
        <f t="shared" si="31"/>
        <v>0</v>
      </c>
      <c r="Q694" s="191">
        <v>2.5999999999999999E-3</v>
      </c>
      <c r="R694" s="191">
        <f t="shared" si="32"/>
        <v>5.8304999999999996E-2</v>
      </c>
      <c r="S694" s="191">
        <v>0</v>
      </c>
      <c r="T694" s="192">
        <f t="shared" si="33"/>
        <v>0</v>
      </c>
      <c r="AR694" s="18" t="s">
        <v>167</v>
      </c>
      <c r="AT694" s="18" t="s">
        <v>162</v>
      </c>
      <c r="AU694" s="18" t="s">
        <v>81</v>
      </c>
      <c r="AY694" s="18" t="s">
        <v>160</v>
      </c>
      <c r="BE694" s="193">
        <f t="shared" si="34"/>
        <v>0</v>
      </c>
      <c r="BF694" s="193">
        <f t="shared" si="35"/>
        <v>0</v>
      </c>
      <c r="BG694" s="193">
        <f t="shared" si="36"/>
        <v>0</v>
      </c>
      <c r="BH694" s="193">
        <f t="shared" si="37"/>
        <v>0</v>
      </c>
      <c r="BI694" s="193">
        <f t="shared" si="38"/>
        <v>0</v>
      </c>
      <c r="BJ694" s="18" t="s">
        <v>78</v>
      </c>
      <c r="BK694" s="193">
        <f t="shared" si="39"/>
        <v>0</v>
      </c>
      <c r="BL694" s="18" t="s">
        <v>167</v>
      </c>
      <c r="BM694" s="18" t="s">
        <v>2542</v>
      </c>
    </row>
    <row r="695" spans="2:65" s="1" customFormat="1" ht="31.5" customHeight="1" x14ac:dyDescent="0.3">
      <c r="B695" s="35"/>
      <c r="C695" s="182" t="s">
        <v>1030</v>
      </c>
      <c r="D695" s="182" t="s">
        <v>162</v>
      </c>
      <c r="E695" s="183" t="s">
        <v>2543</v>
      </c>
      <c r="F695" s="184" t="s">
        <v>2544</v>
      </c>
      <c r="G695" s="185" t="s">
        <v>248</v>
      </c>
      <c r="H695" s="186">
        <v>4.1399999999999997</v>
      </c>
      <c r="I695" s="187"/>
      <c r="J695" s="188">
        <f t="shared" si="30"/>
        <v>0</v>
      </c>
      <c r="K695" s="184" t="s">
        <v>166</v>
      </c>
      <c r="L695" s="55"/>
      <c r="M695" s="189" t="s">
        <v>19</v>
      </c>
      <c r="N695" s="190" t="s">
        <v>42</v>
      </c>
      <c r="O695" s="36"/>
      <c r="P695" s="191">
        <f t="shared" si="31"/>
        <v>0</v>
      </c>
      <c r="Q695" s="191">
        <v>2.5999999999999999E-3</v>
      </c>
      <c r="R695" s="191">
        <f t="shared" si="32"/>
        <v>1.0763999999999999E-2</v>
      </c>
      <c r="S695" s="191">
        <v>0</v>
      </c>
      <c r="T695" s="192">
        <f t="shared" si="33"/>
        <v>0</v>
      </c>
      <c r="AR695" s="18" t="s">
        <v>167</v>
      </c>
      <c r="AT695" s="18" t="s">
        <v>162</v>
      </c>
      <c r="AU695" s="18" t="s">
        <v>81</v>
      </c>
      <c r="AY695" s="18" t="s">
        <v>160</v>
      </c>
      <c r="BE695" s="193">
        <f t="shared" si="34"/>
        <v>0</v>
      </c>
      <c r="BF695" s="193">
        <f t="shared" si="35"/>
        <v>0</v>
      </c>
      <c r="BG695" s="193">
        <f t="shared" si="36"/>
        <v>0</v>
      </c>
      <c r="BH695" s="193">
        <f t="shared" si="37"/>
        <v>0</v>
      </c>
      <c r="BI695" s="193">
        <f t="shared" si="38"/>
        <v>0</v>
      </c>
      <c r="BJ695" s="18" t="s">
        <v>78</v>
      </c>
      <c r="BK695" s="193">
        <f t="shared" si="39"/>
        <v>0</v>
      </c>
      <c r="BL695" s="18" t="s">
        <v>167</v>
      </c>
      <c r="BM695" s="18" t="s">
        <v>2545</v>
      </c>
    </row>
    <row r="696" spans="2:65" s="1" customFormat="1" ht="22.5" customHeight="1" x14ac:dyDescent="0.3">
      <c r="B696" s="35"/>
      <c r="C696" s="182" t="s">
        <v>1036</v>
      </c>
      <c r="D696" s="182" t="s">
        <v>162</v>
      </c>
      <c r="E696" s="183" t="s">
        <v>1072</v>
      </c>
      <c r="F696" s="184" t="s">
        <v>1073</v>
      </c>
      <c r="G696" s="185" t="s">
        <v>189</v>
      </c>
      <c r="H696" s="186">
        <v>13.7</v>
      </c>
      <c r="I696" s="187"/>
      <c r="J696" s="188">
        <f t="shared" si="30"/>
        <v>0</v>
      </c>
      <c r="K696" s="184" t="s">
        <v>166</v>
      </c>
      <c r="L696" s="55"/>
      <c r="M696" s="189" t="s">
        <v>19</v>
      </c>
      <c r="N696" s="190" t="s">
        <v>42</v>
      </c>
      <c r="O696" s="36"/>
      <c r="P696" s="191">
        <f t="shared" si="31"/>
        <v>0</v>
      </c>
      <c r="Q696" s="191">
        <v>1.35E-4</v>
      </c>
      <c r="R696" s="191">
        <f t="shared" si="32"/>
        <v>1.8495E-3</v>
      </c>
      <c r="S696" s="191">
        <v>0</v>
      </c>
      <c r="T696" s="192">
        <f t="shared" si="33"/>
        <v>0</v>
      </c>
      <c r="AR696" s="18" t="s">
        <v>167</v>
      </c>
      <c r="AT696" s="18" t="s">
        <v>162</v>
      </c>
      <c r="AU696" s="18" t="s">
        <v>81</v>
      </c>
      <c r="AY696" s="18" t="s">
        <v>160</v>
      </c>
      <c r="BE696" s="193">
        <f t="shared" si="34"/>
        <v>0</v>
      </c>
      <c r="BF696" s="193">
        <f t="shared" si="35"/>
        <v>0</v>
      </c>
      <c r="BG696" s="193">
        <f t="shared" si="36"/>
        <v>0</v>
      </c>
      <c r="BH696" s="193">
        <f t="shared" si="37"/>
        <v>0</v>
      </c>
      <c r="BI696" s="193">
        <f t="shared" si="38"/>
        <v>0</v>
      </c>
      <c r="BJ696" s="18" t="s">
        <v>78</v>
      </c>
      <c r="BK696" s="193">
        <f t="shared" si="39"/>
        <v>0</v>
      </c>
      <c r="BL696" s="18" t="s">
        <v>167</v>
      </c>
      <c r="BM696" s="18" t="s">
        <v>2546</v>
      </c>
    </row>
    <row r="697" spans="2:65" s="12" customFormat="1" x14ac:dyDescent="0.3">
      <c r="B697" s="206"/>
      <c r="C697" s="207"/>
      <c r="D697" s="196" t="s">
        <v>169</v>
      </c>
      <c r="E697" s="208" t="s">
        <v>19</v>
      </c>
      <c r="F697" s="209" t="s">
        <v>2547</v>
      </c>
      <c r="G697" s="207"/>
      <c r="H697" s="210">
        <v>13.7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169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160</v>
      </c>
    </row>
    <row r="698" spans="2:65" s="13" customFormat="1" x14ac:dyDescent="0.3">
      <c r="B698" s="217"/>
      <c r="C698" s="218"/>
      <c r="D698" s="219" t="s">
        <v>169</v>
      </c>
      <c r="E698" s="220" t="s">
        <v>19</v>
      </c>
      <c r="F698" s="221" t="s">
        <v>182</v>
      </c>
      <c r="G698" s="218"/>
      <c r="H698" s="222">
        <v>13.7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169</v>
      </c>
      <c r="AU698" s="228" t="s">
        <v>81</v>
      </c>
      <c r="AV698" s="13" t="s">
        <v>167</v>
      </c>
      <c r="AW698" s="13" t="s">
        <v>35</v>
      </c>
      <c r="AX698" s="13" t="s">
        <v>78</v>
      </c>
      <c r="AY698" s="228" t="s">
        <v>160</v>
      </c>
    </row>
    <row r="699" spans="2:65" s="1" customFormat="1" ht="22.5" customHeight="1" x14ac:dyDescent="0.3">
      <c r="B699" s="35"/>
      <c r="C699" s="182" t="s">
        <v>1042</v>
      </c>
      <c r="D699" s="182" t="s">
        <v>162</v>
      </c>
      <c r="E699" s="183" t="s">
        <v>1077</v>
      </c>
      <c r="F699" s="184" t="s">
        <v>1078</v>
      </c>
      <c r="G699" s="185" t="s">
        <v>189</v>
      </c>
      <c r="H699" s="186">
        <v>731.39</v>
      </c>
      <c r="I699" s="187"/>
      <c r="J699" s="188">
        <f>ROUND(I699*H699,2)</f>
        <v>0</v>
      </c>
      <c r="K699" s="184" t="s">
        <v>166</v>
      </c>
      <c r="L699" s="55"/>
      <c r="M699" s="189" t="s">
        <v>19</v>
      </c>
      <c r="N699" s="190" t="s">
        <v>42</v>
      </c>
      <c r="O699" s="36"/>
      <c r="P699" s="191">
        <f>O699*H699</f>
        <v>0</v>
      </c>
      <c r="Q699" s="191">
        <v>3.7500000000000001E-6</v>
      </c>
      <c r="R699" s="191">
        <f>Q699*H699</f>
        <v>2.7427125000000002E-3</v>
      </c>
      <c r="S699" s="191">
        <v>0</v>
      </c>
      <c r="T699" s="192">
        <f>S699*H699</f>
        <v>0</v>
      </c>
      <c r="AR699" s="18" t="s">
        <v>167</v>
      </c>
      <c r="AT699" s="18" t="s">
        <v>162</v>
      </c>
      <c r="AU699" s="18" t="s">
        <v>81</v>
      </c>
      <c r="AY699" s="18" t="s">
        <v>160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18" t="s">
        <v>78</v>
      </c>
      <c r="BK699" s="193">
        <f>ROUND(I699*H699,2)</f>
        <v>0</v>
      </c>
      <c r="BL699" s="18" t="s">
        <v>167</v>
      </c>
      <c r="BM699" s="18" t="s">
        <v>2548</v>
      </c>
    </row>
    <row r="700" spans="2:65" s="12" customFormat="1" x14ac:dyDescent="0.3">
      <c r="B700" s="206"/>
      <c r="C700" s="207"/>
      <c r="D700" s="196" t="s">
        <v>169</v>
      </c>
      <c r="E700" s="208" t="s">
        <v>19</v>
      </c>
      <c r="F700" s="209" t="s">
        <v>2549</v>
      </c>
      <c r="G700" s="207"/>
      <c r="H700" s="210">
        <v>731.39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169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160</v>
      </c>
    </row>
    <row r="701" spans="2:65" s="13" customFormat="1" x14ac:dyDescent="0.3">
      <c r="B701" s="217"/>
      <c r="C701" s="218"/>
      <c r="D701" s="219" t="s">
        <v>169</v>
      </c>
      <c r="E701" s="220" t="s">
        <v>19</v>
      </c>
      <c r="F701" s="221" t="s">
        <v>182</v>
      </c>
      <c r="G701" s="218"/>
      <c r="H701" s="222">
        <v>731.39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169</v>
      </c>
      <c r="AU701" s="228" t="s">
        <v>81</v>
      </c>
      <c r="AV701" s="13" t="s">
        <v>167</v>
      </c>
      <c r="AW701" s="13" t="s">
        <v>35</v>
      </c>
      <c r="AX701" s="13" t="s">
        <v>78</v>
      </c>
      <c r="AY701" s="228" t="s">
        <v>160</v>
      </c>
    </row>
    <row r="702" spans="2:65" s="1" customFormat="1" ht="22.5" customHeight="1" x14ac:dyDescent="0.3">
      <c r="B702" s="35"/>
      <c r="C702" s="182" t="s">
        <v>1051</v>
      </c>
      <c r="D702" s="182" t="s">
        <v>162</v>
      </c>
      <c r="E702" s="183" t="s">
        <v>1082</v>
      </c>
      <c r="F702" s="184" t="s">
        <v>1083</v>
      </c>
      <c r="G702" s="185" t="s">
        <v>248</v>
      </c>
      <c r="H702" s="186">
        <v>26.565000000000001</v>
      </c>
      <c r="I702" s="187"/>
      <c r="J702" s="188">
        <f>ROUND(I702*H702,2)</f>
        <v>0</v>
      </c>
      <c r="K702" s="184" t="s">
        <v>166</v>
      </c>
      <c r="L702" s="55"/>
      <c r="M702" s="189" t="s">
        <v>19</v>
      </c>
      <c r="N702" s="190" t="s">
        <v>42</v>
      </c>
      <c r="O702" s="36"/>
      <c r="P702" s="191">
        <f>O702*H702</f>
        <v>0</v>
      </c>
      <c r="Q702" s="191">
        <v>9.38E-6</v>
      </c>
      <c r="R702" s="191">
        <f>Q702*H702</f>
        <v>2.491797E-4</v>
      </c>
      <c r="S702" s="191">
        <v>0</v>
      </c>
      <c r="T702" s="192">
        <f>S702*H702</f>
        <v>0</v>
      </c>
      <c r="AR702" s="18" t="s">
        <v>167</v>
      </c>
      <c r="AT702" s="18" t="s">
        <v>162</v>
      </c>
      <c r="AU702" s="18" t="s">
        <v>81</v>
      </c>
      <c r="AY702" s="18" t="s">
        <v>160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8" t="s">
        <v>78</v>
      </c>
      <c r="BK702" s="193">
        <f>ROUND(I702*H702,2)</f>
        <v>0</v>
      </c>
      <c r="BL702" s="18" t="s">
        <v>167</v>
      </c>
      <c r="BM702" s="18" t="s">
        <v>2550</v>
      </c>
    </row>
    <row r="703" spans="2:65" s="12" customFormat="1" x14ac:dyDescent="0.3">
      <c r="B703" s="206"/>
      <c r="C703" s="207"/>
      <c r="D703" s="196" t="s">
        <v>169</v>
      </c>
      <c r="E703" s="208" t="s">
        <v>19</v>
      </c>
      <c r="F703" s="209" t="s">
        <v>2551</v>
      </c>
      <c r="G703" s="207"/>
      <c r="H703" s="210">
        <v>26.565000000000001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3" customFormat="1" x14ac:dyDescent="0.3">
      <c r="B704" s="217"/>
      <c r="C704" s="218"/>
      <c r="D704" s="219" t="s">
        <v>169</v>
      </c>
      <c r="E704" s="220" t="s">
        <v>19</v>
      </c>
      <c r="F704" s="221" t="s">
        <v>182</v>
      </c>
      <c r="G704" s="218"/>
      <c r="H704" s="222">
        <v>26.565000000000001</v>
      </c>
      <c r="I704" s="223"/>
      <c r="J704" s="218"/>
      <c r="K704" s="218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169</v>
      </c>
      <c r="AU704" s="228" t="s">
        <v>81</v>
      </c>
      <c r="AV704" s="13" t="s">
        <v>167</v>
      </c>
      <c r="AW704" s="13" t="s">
        <v>35</v>
      </c>
      <c r="AX704" s="13" t="s">
        <v>78</v>
      </c>
      <c r="AY704" s="228" t="s">
        <v>160</v>
      </c>
    </row>
    <row r="705" spans="2:65" s="1" customFormat="1" ht="31.5" customHeight="1" x14ac:dyDescent="0.3">
      <c r="B705" s="35"/>
      <c r="C705" s="182" t="s">
        <v>1055</v>
      </c>
      <c r="D705" s="182" t="s">
        <v>162</v>
      </c>
      <c r="E705" s="183" t="s">
        <v>1087</v>
      </c>
      <c r="F705" s="184" t="s">
        <v>1088</v>
      </c>
      <c r="G705" s="185" t="s">
        <v>189</v>
      </c>
      <c r="H705" s="186">
        <v>12</v>
      </c>
      <c r="I705" s="187"/>
      <c r="J705" s="188">
        <f>ROUND(I705*H705,2)</f>
        <v>0</v>
      </c>
      <c r="K705" s="184" t="s">
        <v>19</v>
      </c>
      <c r="L705" s="55"/>
      <c r="M705" s="189" t="s">
        <v>19</v>
      </c>
      <c r="N705" s="190" t="s">
        <v>42</v>
      </c>
      <c r="O705" s="36"/>
      <c r="P705" s="191">
        <f>O705*H705</f>
        <v>0</v>
      </c>
      <c r="Q705" s="191">
        <v>0.16850351999999999</v>
      </c>
      <c r="R705" s="191">
        <f>Q705*H705</f>
        <v>2.0220422399999998</v>
      </c>
      <c r="S705" s="191">
        <v>0</v>
      </c>
      <c r="T705" s="192">
        <f>S705*H705</f>
        <v>0</v>
      </c>
      <c r="AR705" s="18" t="s">
        <v>167</v>
      </c>
      <c r="AT705" s="18" t="s">
        <v>162</v>
      </c>
      <c r="AU705" s="18" t="s">
        <v>81</v>
      </c>
      <c r="AY705" s="18" t="s">
        <v>160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8" t="s">
        <v>78</v>
      </c>
      <c r="BK705" s="193">
        <f>ROUND(I705*H705,2)</f>
        <v>0</v>
      </c>
      <c r="BL705" s="18" t="s">
        <v>167</v>
      </c>
      <c r="BM705" s="18" t="s">
        <v>2552</v>
      </c>
    </row>
    <row r="706" spans="2:65" s="11" customFormat="1" x14ac:dyDescent="0.3">
      <c r="B706" s="194"/>
      <c r="C706" s="195"/>
      <c r="D706" s="196" t="s">
        <v>169</v>
      </c>
      <c r="E706" s="197" t="s">
        <v>19</v>
      </c>
      <c r="F706" s="198" t="s">
        <v>356</v>
      </c>
      <c r="G706" s="195"/>
      <c r="H706" s="199" t="s">
        <v>19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169</v>
      </c>
      <c r="AU706" s="205" t="s">
        <v>81</v>
      </c>
      <c r="AV706" s="11" t="s">
        <v>78</v>
      </c>
      <c r="AW706" s="11" t="s">
        <v>35</v>
      </c>
      <c r="AX706" s="11" t="s">
        <v>71</v>
      </c>
      <c r="AY706" s="205" t="s">
        <v>160</v>
      </c>
    </row>
    <row r="707" spans="2:65" s="12" customFormat="1" x14ac:dyDescent="0.3">
      <c r="B707" s="206"/>
      <c r="C707" s="207"/>
      <c r="D707" s="196" t="s">
        <v>169</v>
      </c>
      <c r="E707" s="208" t="s">
        <v>19</v>
      </c>
      <c r="F707" s="209" t="s">
        <v>2553</v>
      </c>
      <c r="G707" s="207"/>
      <c r="H707" s="210">
        <v>12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169</v>
      </c>
      <c r="AU707" s="216" t="s">
        <v>81</v>
      </c>
      <c r="AV707" s="12" t="s">
        <v>81</v>
      </c>
      <c r="AW707" s="12" t="s">
        <v>35</v>
      </c>
      <c r="AX707" s="12" t="s">
        <v>71</v>
      </c>
      <c r="AY707" s="216" t="s">
        <v>160</v>
      </c>
    </row>
    <row r="708" spans="2:65" s="13" customFormat="1" x14ac:dyDescent="0.3">
      <c r="B708" s="217"/>
      <c r="C708" s="218"/>
      <c r="D708" s="219" t="s">
        <v>169</v>
      </c>
      <c r="E708" s="220" t="s">
        <v>19</v>
      </c>
      <c r="F708" s="221" t="s">
        <v>182</v>
      </c>
      <c r="G708" s="218"/>
      <c r="H708" s="222">
        <v>12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169</v>
      </c>
      <c r="AU708" s="228" t="s">
        <v>81</v>
      </c>
      <c r="AV708" s="13" t="s">
        <v>167</v>
      </c>
      <c r="AW708" s="13" t="s">
        <v>35</v>
      </c>
      <c r="AX708" s="13" t="s">
        <v>78</v>
      </c>
      <c r="AY708" s="228" t="s">
        <v>160</v>
      </c>
    </row>
    <row r="709" spans="2:65" s="1" customFormat="1" ht="22.5" customHeight="1" x14ac:dyDescent="0.3">
      <c r="B709" s="35"/>
      <c r="C709" s="247" t="s">
        <v>1059</v>
      </c>
      <c r="D709" s="247" t="s">
        <v>548</v>
      </c>
      <c r="E709" s="248" t="s">
        <v>1092</v>
      </c>
      <c r="F709" s="249" t="s">
        <v>1093</v>
      </c>
      <c r="G709" s="250" t="s">
        <v>165</v>
      </c>
      <c r="H709" s="251">
        <v>12.12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4.6699999999999998E-2</v>
      </c>
      <c r="R709" s="191">
        <f>Q709*H709</f>
        <v>0.56600399999999995</v>
      </c>
      <c r="S709" s="191">
        <v>0</v>
      </c>
      <c r="T709" s="192">
        <f>S709*H709</f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167</v>
      </c>
      <c r="BM709" s="18" t="s">
        <v>2554</v>
      </c>
    </row>
    <row r="710" spans="2:65" s="1" customFormat="1" ht="31.5" customHeight="1" x14ac:dyDescent="0.3">
      <c r="B710" s="35"/>
      <c r="C710" s="182" t="s">
        <v>1063</v>
      </c>
      <c r="D710" s="182" t="s">
        <v>162</v>
      </c>
      <c r="E710" s="183" t="s">
        <v>1096</v>
      </c>
      <c r="F710" s="184" t="s">
        <v>1097</v>
      </c>
      <c r="G710" s="185" t="s">
        <v>189</v>
      </c>
      <c r="H710" s="186">
        <v>112.9</v>
      </c>
      <c r="I710" s="187"/>
      <c r="J710" s="188">
        <f>ROUND(I710*H710,2)</f>
        <v>0</v>
      </c>
      <c r="K710" s="184" t="s">
        <v>19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0.18292059999999999</v>
      </c>
      <c r="R710" s="191">
        <f>Q710*H710</f>
        <v>20.651735739999999</v>
      </c>
      <c r="S710" s="191">
        <v>0</v>
      </c>
      <c r="T710" s="192">
        <f>S710*H710</f>
        <v>0</v>
      </c>
      <c r="AR710" s="18" t="s">
        <v>167</v>
      </c>
      <c r="AT710" s="18" t="s">
        <v>162</v>
      </c>
      <c r="AU710" s="18" t="s">
        <v>81</v>
      </c>
      <c r="AY710" s="18" t="s">
        <v>160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167</v>
      </c>
      <c r="BM710" s="18" t="s">
        <v>2555</v>
      </c>
    </row>
    <row r="711" spans="2:65" s="11" customFormat="1" x14ac:dyDescent="0.3">
      <c r="B711" s="194"/>
      <c r="C711" s="195"/>
      <c r="D711" s="196" t="s">
        <v>169</v>
      </c>
      <c r="E711" s="197" t="s">
        <v>19</v>
      </c>
      <c r="F711" s="198" t="s">
        <v>1346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169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160</v>
      </c>
    </row>
    <row r="712" spans="2:65" s="12" customFormat="1" x14ac:dyDescent="0.3">
      <c r="B712" s="206"/>
      <c r="C712" s="207"/>
      <c r="D712" s="196" t="s">
        <v>169</v>
      </c>
      <c r="E712" s="208" t="s">
        <v>19</v>
      </c>
      <c r="F712" s="209" t="s">
        <v>2556</v>
      </c>
      <c r="G712" s="207"/>
      <c r="H712" s="210">
        <v>112.9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3" customFormat="1" x14ac:dyDescent="0.3">
      <c r="B713" s="217"/>
      <c r="C713" s="218"/>
      <c r="D713" s="219" t="s">
        <v>169</v>
      </c>
      <c r="E713" s="220" t="s">
        <v>19</v>
      </c>
      <c r="F713" s="221" t="s">
        <v>182</v>
      </c>
      <c r="G713" s="218"/>
      <c r="H713" s="222">
        <v>112.9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169</v>
      </c>
      <c r="AU713" s="228" t="s">
        <v>81</v>
      </c>
      <c r="AV713" s="13" t="s">
        <v>167</v>
      </c>
      <c r="AW713" s="13" t="s">
        <v>35</v>
      </c>
      <c r="AX713" s="13" t="s">
        <v>78</v>
      </c>
      <c r="AY713" s="228" t="s">
        <v>160</v>
      </c>
    </row>
    <row r="714" spans="2:65" s="1" customFormat="1" ht="22.5" customHeight="1" x14ac:dyDescent="0.3">
      <c r="B714" s="35"/>
      <c r="C714" s="247" t="s">
        <v>1067</v>
      </c>
      <c r="D714" s="247" t="s">
        <v>548</v>
      </c>
      <c r="E714" s="248" t="s">
        <v>1102</v>
      </c>
      <c r="F714" s="249" t="s">
        <v>1103</v>
      </c>
      <c r="G714" s="250" t="s">
        <v>165</v>
      </c>
      <c r="H714" s="251">
        <v>114.13</v>
      </c>
      <c r="I714" s="252"/>
      <c r="J714" s="253">
        <f>ROUND(I714*H714,2)</f>
        <v>0</v>
      </c>
      <c r="K714" s="249" t="s">
        <v>19</v>
      </c>
      <c r="L714" s="254"/>
      <c r="M714" s="255" t="s">
        <v>19</v>
      </c>
      <c r="N714" s="256" t="s">
        <v>42</v>
      </c>
      <c r="O714" s="36"/>
      <c r="P714" s="191">
        <f>O714*H714</f>
        <v>0</v>
      </c>
      <c r="Q714" s="191">
        <v>8.5999999999999993E-2</v>
      </c>
      <c r="R714" s="191">
        <f>Q714*H714</f>
        <v>9.815179999999998</v>
      </c>
      <c r="S714" s="191">
        <v>0</v>
      </c>
      <c r="T714" s="192">
        <f>S714*H714</f>
        <v>0</v>
      </c>
      <c r="AR714" s="18" t="s">
        <v>235</v>
      </c>
      <c r="AT714" s="18" t="s">
        <v>548</v>
      </c>
      <c r="AU714" s="18" t="s">
        <v>81</v>
      </c>
      <c r="AY714" s="18" t="s">
        <v>160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78</v>
      </c>
      <c r="BK714" s="193">
        <f>ROUND(I714*H714,2)</f>
        <v>0</v>
      </c>
      <c r="BL714" s="18" t="s">
        <v>167</v>
      </c>
      <c r="BM714" s="18" t="s">
        <v>2557</v>
      </c>
    </row>
    <row r="715" spans="2:65" s="12" customFormat="1" x14ac:dyDescent="0.3">
      <c r="B715" s="206"/>
      <c r="C715" s="207"/>
      <c r="D715" s="196" t="s">
        <v>169</v>
      </c>
      <c r="E715" s="208" t="s">
        <v>19</v>
      </c>
      <c r="F715" s="209" t="s">
        <v>2558</v>
      </c>
      <c r="G715" s="207"/>
      <c r="H715" s="210">
        <v>114.13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169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160</v>
      </c>
    </row>
    <row r="716" spans="2:65" s="13" customFormat="1" x14ac:dyDescent="0.3">
      <c r="B716" s="217"/>
      <c r="C716" s="218"/>
      <c r="D716" s="219" t="s">
        <v>169</v>
      </c>
      <c r="E716" s="220" t="s">
        <v>19</v>
      </c>
      <c r="F716" s="221" t="s">
        <v>182</v>
      </c>
      <c r="G716" s="218"/>
      <c r="H716" s="222">
        <v>114.13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169</v>
      </c>
      <c r="AU716" s="228" t="s">
        <v>81</v>
      </c>
      <c r="AV716" s="13" t="s">
        <v>167</v>
      </c>
      <c r="AW716" s="13" t="s">
        <v>35</v>
      </c>
      <c r="AX716" s="13" t="s">
        <v>78</v>
      </c>
      <c r="AY716" s="228" t="s">
        <v>160</v>
      </c>
    </row>
    <row r="717" spans="2:65" s="1" customFormat="1" ht="31.5" customHeight="1" x14ac:dyDescent="0.3">
      <c r="B717" s="35"/>
      <c r="C717" s="182" t="s">
        <v>1071</v>
      </c>
      <c r="D717" s="182" t="s">
        <v>162</v>
      </c>
      <c r="E717" s="183" t="s">
        <v>1106</v>
      </c>
      <c r="F717" s="184" t="s">
        <v>1107</v>
      </c>
      <c r="G717" s="185" t="s">
        <v>189</v>
      </c>
      <c r="H717" s="186">
        <v>837.65</v>
      </c>
      <c r="I717" s="187"/>
      <c r="J717" s="188">
        <f>ROUND(I717*H717,2)</f>
        <v>0</v>
      </c>
      <c r="K717" s="184" t="s">
        <v>19</v>
      </c>
      <c r="L717" s="55"/>
      <c r="M717" s="189" t="s">
        <v>19</v>
      </c>
      <c r="N717" s="190" t="s">
        <v>42</v>
      </c>
      <c r="O717" s="36"/>
      <c r="P717" s="191">
        <f>O717*H717</f>
        <v>0</v>
      </c>
      <c r="Q717" s="191">
        <v>0.14041960000000001</v>
      </c>
      <c r="R717" s="191">
        <f>Q717*H717</f>
        <v>117.62247794</v>
      </c>
      <c r="S717" s="191">
        <v>0</v>
      </c>
      <c r="T717" s="192">
        <f>S717*H717</f>
        <v>0</v>
      </c>
      <c r="AR717" s="18" t="s">
        <v>167</v>
      </c>
      <c r="AT717" s="18" t="s">
        <v>162</v>
      </c>
      <c r="AU717" s="18" t="s">
        <v>81</v>
      </c>
      <c r="AY717" s="18" t="s">
        <v>160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167</v>
      </c>
      <c r="BM717" s="18" t="s">
        <v>2559</v>
      </c>
    </row>
    <row r="718" spans="2:65" s="11" customFormat="1" x14ac:dyDescent="0.3">
      <c r="B718" s="194"/>
      <c r="C718" s="195"/>
      <c r="D718" s="196" t="s">
        <v>169</v>
      </c>
      <c r="E718" s="197" t="s">
        <v>19</v>
      </c>
      <c r="F718" s="198" t="s">
        <v>1346</v>
      </c>
      <c r="G718" s="195"/>
      <c r="H718" s="199" t="s">
        <v>19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169</v>
      </c>
      <c r="AU718" s="205" t="s">
        <v>81</v>
      </c>
      <c r="AV718" s="11" t="s">
        <v>78</v>
      </c>
      <c r="AW718" s="11" t="s">
        <v>35</v>
      </c>
      <c r="AX718" s="11" t="s">
        <v>71</v>
      </c>
      <c r="AY718" s="205" t="s">
        <v>160</v>
      </c>
    </row>
    <row r="719" spans="2:65" s="12" customFormat="1" x14ac:dyDescent="0.3">
      <c r="B719" s="206"/>
      <c r="C719" s="207"/>
      <c r="D719" s="196" t="s">
        <v>169</v>
      </c>
      <c r="E719" s="208" t="s">
        <v>19</v>
      </c>
      <c r="F719" s="209" t="s">
        <v>2560</v>
      </c>
      <c r="G719" s="207"/>
      <c r="H719" s="210">
        <v>950.55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169</v>
      </c>
      <c r="AU719" s="216" t="s">
        <v>81</v>
      </c>
      <c r="AV719" s="12" t="s">
        <v>81</v>
      </c>
      <c r="AW719" s="12" t="s">
        <v>35</v>
      </c>
      <c r="AX719" s="12" t="s">
        <v>71</v>
      </c>
      <c r="AY719" s="216" t="s">
        <v>160</v>
      </c>
    </row>
    <row r="720" spans="2:65" s="12" customFormat="1" x14ac:dyDescent="0.3">
      <c r="B720" s="206"/>
      <c r="C720" s="207"/>
      <c r="D720" s="196" t="s">
        <v>169</v>
      </c>
      <c r="E720" s="208" t="s">
        <v>19</v>
      </c>
      <c r="F720" s="209" t="s">
        <v>2561</v>
      </c>
      <c r="G720" s="207"/>
      <c r="H720" s="210">
        <v>-112.9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169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160</v>
      </c>
    </row>
    <row r="721" spans="2:65" s="12" customFormat="1" x14ac:dyDescent="0.3">
      <c r="B721" s="206"/>
      <c r="C721" s="207"/>
      <c r="D721" s="196" t="s">
        <v>169</v>
      </c>
      <c r="E721" s="208" t="s">
        <v>19</v>
      </c>
      <c r="F721" s="209" t="s">
        <v>2562</v>
      </c>
      <c r="G721" s="207"/>
      <c r="H721" s="210">
        <v>-100.35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4" customFormat="1" x14ac:dyDescent="0.3">
      <c r="B722" s="229"/>
      <c r="C722" s="230"/>
      <c r="D722" s="196" t="s">
        <v>169</v>
      </c>
      <c r="E722" s="231" t="s">
        <v>19</v>
      </c>
      <c r="F722" s="232" t="s">
        <v>234</v>
      </c>
      <c r="G722" s="230"/>
      <c r="H722" s="233">
        <v>737.3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169</v>
      </c>
      <c r="AU722" s="239" t="s">
        <v>81</v>
      </c>
      <c r="AV722" s="14" t="s">
        <v>186</v>
      </c>
      <c r="AW722" s="14" t="s">
        <v>35</v>
      </c>
      <c r="AX722" s="14" t="s">
        <v>71</v>
      </c>
      <c r="AY722" s="239" t="s">
        <v>160</v>
      </c>
    </row>
    <row r="723" spans="2:65" s="11" customFormat="1" x14ac:dyDescent="0.3">
      <c r="B723" s="194"/>
      <c r="C723" s="195"/>
      <c r="D723" s="196" t="s">
        <v>169</v>
      </c>
      <c r="E723" s="197" t="s">
        <v>19</v>
      </c>
      <c r="F723" s="198" t="s">
        <v>1114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169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160</v>
      </c>
    </row>
    <row r="724" spans="2:65" s="12" customFormat="1" x14ac:dyDescent="0.3">
      <c r="B724" s="206"/>
      <c r="C724" s="207"/>
      <c r="D724" s="196" t="s">
        <v>169</v>
      </c>
      <c r="E724" s="208" t="s">
        <v>19</v>
      </c>
      <c r="F724" s="209" t="s">
        <v>2563</v>
      </c>
      <c r="G724" s="207"/>
      <c r="H724" s="210">
        <v>70.349999999999994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169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160</v>
      </c>
    </row>
    <row r="725" spans="2:65" s="14" customFormat="1" x14ac:dyDescent="0.3">
      <c r="B725" s="229"/>
      <c r="C725" s="230"/>
      <c r="D725" s="196" t="s">
        <v>169</v>
      </c>
      <c r="E725" s="231" t="s">
        <v>19</v>
      </c>
      <c r="F725" s="232" t="s">
        <v>234</v>
      </c>
      <c r="G725" s="230"/>
      <c r="H725" s="233">
        <v>70.349999999999994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169</v>
      </c>
      <c r="AU725" s="239" t="s">
        <v>81</v>
      </c>
      <c r="AV725" s="14" t="s">
        <v>186</v>
      </c>
      <c r="AW725" s="14" t="s">
        <v>35</v>
      </c>
      <c r="AX725" s="14" t="s">
        <v>71</v>
      </c>
      <c r="AY725" s="239" t="s">
        <v>160</v>
      </c>
    </row>
    <row r="726" spans="2:65" s="11" customFormat="1" x14ac:dyDescent="0.3">
      <c r="B726" s="194"/>
      <c r="C726" s="195"/>
      <c r="D726" s="196" t="s">
        <v>169</v>
      </c>
      <c r="E726" s="197" t="s">
        <v>19</v>
      </c>
      <c r="F726" s="198" t="s">
        <v>1116</v>
      </c>
      <c r="G726" s="195"/>
      <c r="H726" s="199" t="s">
        <v>19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169</v>
      </c>
      <c r="AU726" s="205" t="s">
        <v>81</v>
      </c>
      <c r="AV726" s="11" t="s">
        <v>78</v>
      </c>
      <c r="AW726" s="11" t="s">
        <v>35</v>
      </c>
      <c r="AX726" s="11" t="s">
        <v>71</v>
      </c>
      <c r="AY726" s="205" t="s">
        <v>160</v>
      </c>
    </row>
    <row r="727" spans="2:65" s="12" customFormat="1" x14ac:dyDescent="0.3">
      <c r="B727" s="206"/>
      <c r="C727" s="207"/>
      <c r="D727" s="196" t="s">
        <v>169</v>
      </c>
      <c r="E727" s="208" t="s">
        <v>19</v>
      </c>
      <c r="F727" s="209" t="s">
        <v>2088</v>
      </c>
      <c r="G727" s="207"/>
      <c r="H727" s="210">
        <v>7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169</v>
      </c>
      <c r="AU727" s="216" t="s">
        <v>81</v>
      </c>
      <c r="AV727" s="12" t="s">
        <v>81</v>
      </c>
      <c r="AW727" s="12" t="s">
        <v>35</v>
      </c>
      <c r="AX727" s="12" t="s">
        <v>71</v>
      </c>
      <c r="AY727" s="216" t="s">
        <v>160</v>
      </c>
    </row>
    <row r="728" spans="2:65" s="14" customFormat="1" x14ac:dyDescent="0.3">
      <c r="B728" s="229"/>
      <c r="C728" s="230"/>
      <c r="D728" s="196" t="s">
        <v>169</v>
      </c>
      <c r="E728" s="231" t="s">
        <v>19</v>
      </c>
      <c r="F728" s="232" t="s">
        <v>234</v>
      </c>
      <c r="G728" s="230"/>
      <c r="H728" s="233">
        <v>7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169</v>
      </c>
      <c r="AU728" s="239" t="s">
        <v>81</v>
      </c>
      <c r="AV728" s="14" t="s">
        <v>186</v>
      </c>
      <c r="AW728" s="14" t="s">
        <v>35</v>
      </c>
      <c r="AX728" s="14" t="s">
        <v>71</v>
      </c>
      <c r="AY728" s="239" t="s">
        <v>160</v>
      </c>
    </row>
    <row r="729" spans="2:65" s="11" customFormat="1" x14ac:dyDescent="0.3">
      <c r="B729" s="194"/>
      <c r="C729" s="195"/>
      <c r="D729" s="196" t="s">
        <v>169</v>
      </c>
      <c r="E729" s="197" t="s">
        <v>19</v>
      </c>
      <c r="F729" s="198" t="s">
        <v>2564</v>
      </c>
      <c r="G729" s="195"/>
      <c r="H729" s="199" t="s">
        <v>19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169</v>
      </c>
      <c r="AU729" s="205" t="s">
        <v>81</v>
      </c>
      <c r="AV729" s="11" t="s">
        <v>78</v>
      </c>
      <c r="AW729" s="11" t="s">
        <v>35</v>
      </c>
      <c r="AX729" s="11" t="s">
        <v>71</v>
      </c>
      <c r="AY729" s="205" t="s">
        <v>160</v>
      </c>
    </row>
    <row r="730" spans="2:65" s="12" customFormat="1" x14ac:dyDescent="0.3">
      <c r="B730" s="206"/>
      <c r="C730" s="207"/>
      <c r="D730" s="196" t="s">
        <v>169</v>
      </c>
      <c r="E730" s="208" t="s">
        <v>19</v>
      </c>
      <c r="F730" s="209" t="s">
        <v>1577</v>
      </c>
      <c r="G730" s="207"/>
      <c r="H730" s="210">
        <v>9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169</v>
      </c>
      <c r="AU730" s="216" t="s">
        <v>81</v>
      </c>
      <c r="AV730" s="12" t="s">
        <v>81</v>
      </c>
      <c r="AW730" s="12" t="s">
        <v>35</v>
      </c>
      <c r="AX730" s="12" t="s">
        <v>71</v>
      </c>
      <c r="AY730" s="216" t="s">
        <v>160</v>
      </c>
    </row>
    <row r="731" spans="2:65" s="14" customFormat="1" x14ac:dyDescent="0.3">
      <c r="B731" s="229"/>
      <c r="C731" s="230"/>
      <c r="D731" s="196" t="s">
        <v>169</v>
      </c>
      <c r="E731" s="231" t="s">
        <v>19</v>
      </c>
      <c r="F731" s="232" t="s">
        <v>234</v>
      </c>
      <c r="G731" s="230"/>
      <c r="H731" s="233">
        <v>9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169</v>
      </c>
      <c r="AU731" s="239" t="s">
        <v>81</v>
      </c>
      <c r="AV731" s="14" t="s">
        <v>186</v>
      </c>
      <c r="AW731" s="14" t="s">
        <v>35</v>
      </c>
      <c r="AX731" s="14" t="s">
        <v>71</v>
      </c>
      <c r="AY731" s="239" t="s">
        <v>160</v>
      </c>
    </row>
    <row r="732" spans="2:65" s="11" customFormat="1" x14ac:dyDescent="0.3">
      <c r="B732" s="194"/>
      <c r="C732" s="195"/>
      <c r="D732" s="196" t="s">
        <v>169</v>
      </c>
      <c r="E732" s="197" t="s">
        <v>19</v>
      </c>
      <c r="F732" s="198" t="s">
        <v>2565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x14ac:dyDescent="0.3">
      <c r="B733" s="206"/>
      <c r="C733" s="207"/>
      <c r="D733" s="196" t="s">
        <v>169</v>
      </c>
      <c r="E733" s="208" t="s">
        <v>19</v>
      </c>
      <c r="F733" s="209" t="s">
        <v>2566</v>
      </c>
      <c r="G733" s="207"/>
      <c r="H733" s="210">
        <v>14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4" customFormat="1" x14ac:dyDescent="0.3">
      <c r="B734" s="229"/>
      <c r="C734" s="230"/>
      <c r="D734" s="196" t="s">
        <v>169</v>
      </c>
      <c r="E734" s="231" t="s">
        <v>19</v>
      </c>
      <c r="F734" s="232" t="s">
        <v>234</v>
      </c>
      <c r="G734" s="230"/>
      <c r="H734" s="233">
        <v>14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169</v>
      </c>
      <c r="AU734" s="239" t="s">
        <v>81</v>
      </c>
      <c r="AV734" s="14" t="s">
        <v>186</v>
      </c>
      <c r="AW734" s="14" t="s">
        <v>35</v>
      </c>
      <c r="AX734" s="14" t="s">
        <v>71</v>
      </c>
      <c r="AY734" s="239" t="s">
        <v>160</v>
      </c>
    </row>
    <row r="735" spans="2:65" s="13" customFormat="1" x14ac:dyDescent="0.3">
      <c r="B735" s="217"/>
      <c r="C735" s="218"/>
      <c r="D735" s="219" t="s">
        <v>169</v>
      </c>
      <c r="E735" s="220" t="s">
        <v>19</v>
      </c>
      <c r="F735" s="221" t="s">
        <v>182</v>
      </c>
      <c r="G735" s="218"/>
      <c r="H735" s="222">
        <v>837.65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169</v>
      </c>
      <c r="AU735" s="228" t="s">
        <v>81</v>
      </c>
      <c r="AV735" s="13" t="s">
        <v>167</v>
      </c>
      <c r="AW735" s="13" t="s">
        <v>35</v>
      </c>
      <c r="AX735" s="13" t="s">
        <v>78</v>
      </c>
      <c r="AY735" s="228" t="s">
        <v>160</v>
      </c>
    </row>
    <row r="736" spans="2:65" s="1" customFormat="1" ht="22.5" customHeight="1" x14ac:dyDescent="0.3">
      <c r="B736" s="35"/>
      <c r="C736" s="247" t="s">
        <v>1076</v>
      </c>
      <c r="D736" s="247" t="s">
        <v>548</v>
      </c>
      <c r="E736" s="248" t="s">
        <v>1102</v>
      </c>
      <c r="F736" s="249" t="s">
        <v>1103</v>
      </c>
      <c r="G736" s="250" t="s">
        <v>165</v>
      </c>
      <c r="H736" s="251">
        <v>735.33</v>
      </c>
      <c r="I736" s="252"/>
      <c r="J736" s="253">
        <f>ROUND(I736*H736,2)</f>
        <v>0</v>
      </c>
      <c r="K736" s="249" t="s">
        <v>19</v>
      </c>
      <c r="L736" s="254"/>
      <c r="M736" s="255" t="s">
        <v>19</v>
      </c>
      <c r="N736" s="256" t="s">
        <v>42</v>
      </c>
      <c r="O736" s="36"/>
      <c r="P736" s="191">
        <f>O736*H736</f>
        <v>0</v>
      </c>
      <c r="Q736" s="191">
        <v>8.5999999999999993E-2</v>
      </c>
      <c r="R736" s="191">
        <f>Q736*H736</f>
        <v>63.238379999999999</v>
      </c>
      <c r="S736" s="191">
        <v>0</v>
      </c>
      <c r="T736" s="192">
        <f>S736*H736</f>
        <v>0</v>
      </c>
      <c r="AR736" s="18" t="s">
        <v>235</v>
      </c>
      <c r="AT736" s="18" t="s">
        <v>548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2567</v>
      </c>
    </row>
    <row r="737" spans="2:65" s="12" customFormat="1" x14ac:dyDescent="0.3">
      <c r="B737" s="206"/>
      <c r="C737" s="207"/>
      <c r="D737" s="196" t="s">
        <v>169</v>
      </c>
      <c r="E737" s="208" t="s">
        <v>19</v>
      </c>
      <c r="F737" s="209" t="s">
        <v>2568</v>
      </c>
      <c r="G737" s="207"/>
      <c r="H737" s="210">
        <v>740.33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169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160</v>
      </c>
    </row>
    <row r="738" spans="2:65" s="11" customFormat="1" x14ac:dyDescent="0.3">
      <c r="B738" s="194"/>
      <c r="C738" s="195"/>
      <c r="D738" s="196" t="s">
        <v>169</v>
      </c>
      <c r="E738" s="197" t="s">
        <v>19</v>
      </c>
      <c r="F738" s="198" t="s">
        <v>1124</v>
      </c>
      <c r="G738" s="195"/>
      <c r="H738" s="199" t="s">
        <v>19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169</v>
      </c>
      <c r="AU738" s="205" t="s">
        <v>81</v>
      </c>
      <c r="AV738" s="11" t="s">
        <v>78</v>
      </c>
      <c r="AW738" s="11" t="s">
        <v>35</v>
      </c>
      <c r="AX738" s="11" t="s">
        <v>71</v>
      </c>
      <c r="AY738" s="205" t="s">
        <v>160</v>
      </c>
    </row>
    <row r="739" spans="2:65" s="12" customFormat="1" x14ac:dyDescent="0.3">
      <c r="B739" s="206"/>
      <c r="C739" s="207"/>
      <c r="D739" s="196" t="s">
        <v>169</v>
      </c>
      <c r="E739" s="208" t="s">
        <v>19</v>
      </c>
      <c r="F739" s="209" t="s">
        <v>2569</v>
      </c>
      <c r="G739" s="207"/>
      <c r="H739" s="210">
        <v>-5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169</v>
      </c>
      <c r="AU739" s="216" t="s">
        <v>81</v>
      </c>
      <c r="AV739" s="12" t="s">
        <v>81</v>
      </c>
      <c r="AW739" s="12" t="s">
        <v>35</v>
      </c>
      <c r="AX739" s="12" t="s">
        <v>71</v>
      </c>
      <c r="AY739" s="216" t="s">
        <v>160</v>
      </c>
    </row>
    <row r="740" spans="2:65" s="13" customFormat="1" x14ac:dyDescent="0.3">
      <c r="B740" s="217"/>
      <c r="C740" s="218"/>
      <c r="D740" s="219" t="s">
        <v>169</v>
      </c>
      <c r="E740" s="220" t="s">
        <v>19</v>
      </c>
      <c r="F740" s="221" t="s">
        <v>182</v>
      </c>
      <c r="G740" s="218"/>
      <c r="H740" s="222">
        <v>735.33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169</v>
      </c>
      <c r="AU740" s="228" t="s">
        <v>81</v>
      </c>
      <c r="AV740" s="13" t="s">
        <v>167</v>
      </c>
      <c r="AW740" s="13" t="s">
        <v>35</v>
      </c>
      <c r="AX740" s="13" t="s">
        <v>78</v>
      </c>
      <c r="AY740" s="228" t="s">
        <v>160</v>
      </c>
    </row>
    <row r="741" spans="2:65" s="1" customFormat="1" ht="22.5" customHeight="1" x14ac:dyDescent="0.3">
      <c r="B741" s="35"/>
      <c r="C741" s="247" t="s">
        <v>1081</v>
      </c>
      <c r="D741" s="247" t="s">
        <v>548</v>
      </c>
      <c r="E741" s="248" t="s">
        <v>1127</v>
      </c>
      <c r="F741" s="249" t="s">
        <v>1128</v>
      </c>
      <c r="G741" s="250" t="s">
        <v>165</v>
      </c>
      <c r="H741" s="251">
        <v>71.709999999999994</v>
      </c>
      <c r="I741" s="252"/>
      <c r="J741" s="253">
        <f>ROUND(I741*H741,2)</f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>O741*H741</f>
        <v>0</v>
      </c>
      <c r="Q741" s="191">
        <v>0.05</v>
      </c>
      <c r="R741" s="191">
        <f>Q741*H741</f>
        <v>3.5854999999999997</v>
      </c>
      <c r="S741" s="191">
        <v>0</v>
      </c>
      <c r="T741" s="192">
        <f>S741*H741</f>
        <v>0</v>
      </c>
      <c r="AR741" s="18" t="s">
        <v>235</v>
      </c>
      <c r="AT741" s="18" t="s">
        <v>548</v>
      </c>
      <c r="AU741" s="18" t="s">
        <v>81</v>
      </c>
      <c r="AY741" s="18" t="s">
        <v>160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18" t="s">
        <v>78</v>
      </c>
      <c r="BK741" s="193">
        <f>ROUND(I741*H741,2)</f>
        <v>0</v>
      </c>
      <c r="BL741" s="18" t="s">
        <v>167</v>
      </c>
      <c r="BM741" s="18" t="s">
        <v>2570</v>
      </c>
    </row>
    <row r="742" spans="2:65" s="1" customFormat="1" ht="31.5" customHeight="1" x14ac:dyDescent="0.3">
      <c r="B742" s="35"/>
      <c r="C742" s="247" t="s">
        <v>1086</v>
      </c>
      <c r="D742" s="247" t="s">
        <v>548</v>
      </c>
      <c r="E742" s="248" t="s">
        <v>1131</v>
      </c>
      <c r="F742" s="249" t="s">
        <v>1132</v>
      </c>
      <c r="G742" s="250" t="s">
        <v>165</v>
      </c>
      <c r="H742" s="251">
        <v>7.07</v>
      </c>
      <c r="I742" s="252"/>
      <c r="J742" s="253">
        <f>ROUND(I742*H742,2)</f>
        <v>0</v>
      </c>
      <c r="K742" s="249" t="s">
        <v>19</v>
      </c>
      <c r="L742" s="254"/>
      <c r="M742" s="255" t="s">
        <v>19</v>
      </c>
      <c r="N742" s="256" t="s">
        <v>42</v>
      </c>
      <c r="O742" s="36"/>
      <c r="P742" s="191">
        <f>O742*H742</f>
        <v>0</v>
      </c>
      <c r="Q742" s="191">
        <v>6.6000000000000003E-2</v>
      </c>
      <c r="R742" s="191">
        <f>Q742*H742</f>
        <v>0.46662000000000003</v>
      </c>
      <c r="S742" s="191">
        <v>0</v>
      </c>
      <c r="T742" s="192">
        <f>S742*H742</f>
        <v>0</v>
      </c>
      <c r="AR742" s="18" t="s">
        <v>235</v>
      </c>
      <c r="AT742" s="18" t="s">
        <v>548</v>
      </c>
      <c r="AU742" s="18" t="s">
        <v>81</v>
      </c>
      <c r="AY742" s="18" t="s">
        <v>160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18" t="s">
        <v>78</v>
      </c>
      <c r="BK742" s="193">
        <f>ROUND(I742*H742,2)</f>
        <v>0</v>
      </c>
      <c r="BL742" s="18" t="s">
        <v>167</v>
      </c>
      <c r="BM742" s="18" t="s">
        <v>2571</v>
      </c>
    </row>
    <row r="743" spans="2:65" s="1" customFormat="1" ht="31.5" customHeight="1" x14ac:dyDescent="0.3">
      <c r="B743" s="35"/>
      <c r="C743" s="247" t="s">
        <v>1091</v>
      </c>
      <c r="D743" s="247" t="s">
        <v>548</v>
      </c>
      <c r="E743" s="248" t="s">
        <v>1135</v>
      </c>
      <c r="F743" s="249" t="s">
        <v>1136</v>
      </c>
      <c r="G743" s="250" t="s">
        <v>165</v>
      </c>
      <c r="H743" s="251">
        <v>9.09</v>
      </c>
      <c r="I743" s="252"/>
      <c r="J743" s="253">
        <f>ROUND(I743*H743,2)</f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>O743*H743</f>
        <v>0</v>
      </c>
      <c r="Q743" s="191">
        <v>6.6000000000000003E-2</v>
      </c>
      <c r="R743" s="191">
        <f>Q743*H743</f>
        <v>0.59994000000000003</v>
      </c>
      <c r="S743" s="191">
        <v>0</v>
      </c>
      <c r="T743" s="192">
        <f>S743*H743</f>
        <v>0</v>
      </c>
      <c r="AR743" s="18" t="s">
        <v>235</v>
      </c>
      <c r="AT743" s="18" t="s">
        <v>548</v>
      </c>
      <c r="AU743" s="18" t="s">
        <v>81</v>
      </c>
      <c r="AY743" s="18" t="s">
        <v>160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78</v>
      </c>
      <c r="BK743" s="193">
        <f>ROUND(I743*H743,2)</f>
        <v>0</v>
      </c>
      <c r="BL743" s="18" t="s">
        <v>167</v>
      </c>
      <c r="BM743" s="18" t="s">
        <v>2572</v>
      </c>
    </row>
    <row r="744" spans="2:65" s="1" customFormat="1" ht="22.5" customHeight="1" x14ac:dyDescent="0.3">
      <c r="B744" s="35"/>
      <c r="C744" s="247" t="s">
        <v>1095</v>
      </c>
      <c r="D744" s="247" t="s">
        <v>548</v>
      </c>
      <c r="E744" s="248" t="s">
        <v>2573</v>
      </c>
      <c r="F744" s="249" t="s">
        <v>2574</v>
      </c>
      <c r="G744" s="250" t="s">
        <v>165</v>
      </c>
      <c r="H744" s="251">
        <v>14.14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9.8900000000000002E-2</v>
      </c>
      <c r="R744" s="191">
        <f>Q744*H744</f>
        <v>1.3984460000000001</v>
      </c>
      <c r="S744" s="191">
        <v>0</v>
      </c>
      <c r="T744" s="192">
        <f>S744*H744</f>
        <v>0</v>
      </c>
      <c r="AR744" s="18" t="s">
        <v>235</v>
      </c>
      <c r="AT744" s="18" t="s">
        <v>548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2575</v>
      </c>
    </row>
    <row r="745" spans="2:65" s="11" customFormat="1" x14ac:dyDescent="0.3">
      <c r="B745" s="194"/>
      <c r="C745" s="195"/>
      <c r="D745" s="196" t="s">
        <v>169</v>
      </c>
      <c r="E745" s="197" t="s">
        <v>19</v>
      </c>
      <c r="F745" s="198" t="s">
        <v>2576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169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160</v>
      </c>
    </row>
    <row r="746" spans="2:65" s="12" customFormat="1" x14ac:dyDescent="0.3">
      <c r="B746" s="206"/>
      <c r="C746" s="207"/>
      <c r="D746" s="196" t="s">
        <v>169</v>
      </c>
      <c r="E746" s="208" t="s">
        <v>19</v>
      </c>
      <c r="F746" s="209" t="s">
        <v>2577</v>
      </c>
      <c r="G746" s="207"/>
      <c r="H746" s="210">
        <v>14.14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169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160</v>
      </c>
    </row>
    <row r="747" spans="2:65" s="13" customFormat="1" x14ac:dyDescent="0.3">
      <c r="B747" s="217"/>
      <c r="C747" s="218"/>
      <c r="D747" s="219" t="s">
        <v>169</v>
      </c>
      <c r="E747" s="220" t="s">
        <v>19</v>
      </c>
      <c r="F747" s="221" t="s">
        <v>182</v>
      </c>
      <c r="G747" s="218"/>
      <c r="H747" s="222">
        <v>14.14</v>
      </c>
      <c r="I747" s="223"/>
      <c r="J747" s="218"/>
      <c r="K747" s="218"/>
      <c r="L747" s="224"/>
      <c r="M747" s="225"/>
      <c r="N747" s="226"/>
      <c r="O747" s="226"/>
      <c r="P747" s="226"/>
      <c r="Q747" s="226"/>
      <c r="R747" s="226"/>
      <c r="S747" s="226"/>
      <c r="T747" s="227"/>
      <c r="AT747" s="228" t="s">
        <v>169</v>
      </c>
      <c r="AU747" s="228" t="s">
        <v>81</v>
      </c>
      <c r="AV747" s="13" t="s">
        <v>167</v>
      </c>
      <c r="AW747" s="13" t="s">
        <v>35</v>
      </c>
      <c r="AX747" s="13" t="s">
        <v>78</v>
      </c>
      <c r="AY747" s="228" t="s">
        <v>160</v>
      </c>
    </row>
    <row r="748" spans="2:65" s="1" customFormat="1" ht="22.5" customHeight="1" x14ac:dyDescent="0.3">
      <c r="B748" s="35"/>
      <c r="C748" s="182" t="s">
        <v>1101</v>
      </c>
      <c r="D748" s="182" t="s">
        <v>162</v>
      </c>
      <c r="E748" s="183" t="s">
        <v>2578</v>
      </c>
      <c r="F748" s="184" t="s">
        <v>2579</v>
      </c>
      <c r="G748" s="185" t="s">
        <v>189</v>
      </c>
      <c r="H748" s="186">
        <v>3.9</v>
      </c>
      <c r="I748" s="187"/>
      <c r="J748" s="188">
        <f>ROUND(I748*H748,2)</f>
        <v>0</v>
      </c>
      <c r="K748" s="184" t="s">
        <v>19</v>
      </c>
      <c r="L748" s="55"/>
      <c r="M748" s="189" t="s">
        <v>19</v>
      </c>
      <c r="N748" s="190" t="s">
        <v>42</v>
      </c>
      <c r="O748" s="36"/>
      <c r="P748" s="191">
        <f>O748*H748</f>
        <v>0</v>
      </c>
      <c r="Q748" s="191">
        <v>0.109469</v>
      </c>
      <c r="R748" s="191">
        <f>Q748*H748</f>
        <v>0.42692909999999995</v>
      </c>
      <c r="S748" s="191">
        <v>0</v>
      </c>
      <c r="T748" s="192">
        <f>S748*H748</f>
        <v>0</v>
      </c>
      <c r="AR748" s="18" t="s">
        <v>167</v>
      </c>
      <c r="AT748" s="18" t="s">
        <v>162</v>
      </c>
      <c r="AU748" s="18" t="s">
        <v>81</v>
      </c>
      <c r="AY748" s="18" t="s">
        <v>160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18" t="s">
        <v>78</v>
      </c>
      <c r="BK748" s="193">
        <f>ROUND(I748*H748,2)</f>
        <v>0</v>
      </c>
      <c r="BL748" s="18" t="s">
        <v>167</v>
      </c>
      <c r="BM748" s="18" t="s">
        <v>2580</v>
      </c>
    </row>
    <row r="749" spans="2:65" s="11" customFormat="1" x14ac:dyDescent="0.3">
      <c r="B749" s="194"/>
      <c r="C749" s="195"/>
      <c r="D749" s="196" t="s">
        <v>169</v>
      </c>
      <c r="E749" s="197" t="s">
        <v>19</v>
      </c>
      <c r="F749" s="198" t="s">
        <v>2581</v>
      </c>
      <c r="G749" s="195"/>
      <c r="H749" s="199" t="s">
        <v>19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169</v>
      </c>
      <c r="AU749" s="205" t="s">
        <v>81</v>
      </c>
      <c r="AV749" s="11" t="s">
        <v>78</v>
      </c>
      <c r="AW749" s="11" t="s">
        <v>35</v>
      </c>
      <c r="AX749" s="11" t="s">
        <v>71</v>
      </c>
      <c r="AY749" s="205" t="s">
        <v>160</v>
      </c>
    </row>
    <row r="750" spans="2:65" s="12" customFormat="1" x14ac:dyDescent="0.3">
      <c r="B750" s="206"/>
      <c r="C750" s="207"/>
      <c r="D750" s="196" t="s">
        <v>169</v>
      </c>
      <c r="E750" s="208" t="s">
        <v>19</v>
      </c>
      <c r="F750" s="209" t="s">
        <v>2582</v>
      </c>
      <c r="G750" s="207"/>
      <c r="H750" s="210">
        <v>3.9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169</v>
      </c>
      <c r="AU750" s="216" t="s">
        <v>81</v>
      </c>
      <c r="AV750" s="12" t="s">
        <v>81</v>
      </c>
      <c r="AW750" s="12" t="s">
        <v>35</v>
      </c>
      <c r="AX750" s="12" t="s">
        <v>71</v>
      </c>
      <c r="AY750" s="216" t="s">
        <v>160</v>
      </c>
    </row>
    <row r="751" spans="2:65" s="13" customFormat="1" x14ac:dyDescent="0.3">
      <c r="B751" s="217"/>
      <c r="C751" s="218"/>
      <c r="D751" s="219" t="s">
        <v>169</v>
      </c>
      <c r="E751" s="220" t="s">
        <v>19</v>
      </c>
      <c r="F751" s="221" t="s">
        <v>182</v>
      </c>
      <c r="G751" s="218"/>
      <c r="H751" s="222">
        <v>3.9</v>
      </c>
      <c r="I751" s="223"/>
      <c r="J751" s="218"/>
      <c r="K751" s="218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169</v>
      </c>
      <c r="AU751" s="228" t="s">
        <v>81</v>
      </c>
      <c r="AV751" s="13" t="s">
        <v>167</v>
      </c>
      <c r="AW751" s="13" t="s">
        <v>35</v>
      </c>
      <c r="AX751" s="13" t="s">
        <v>78</v>
      </c>
      <c r="AY751" s="228" t="s">
        <v>160</v>
      </c>
    </row>
    <row r="752" spans="2:65" s="1" customFormat="1" ht="22.5" customHeight="1" x14ac:dyDescent="0.3">
      <c r="B752" s="35"/>
      <c r="C752" s="247" t="s">
        <v>1105</v>
      </c>
      <c r="D752" s="247" t="s">
        <v>548</v>
      </c>
      <c r="E752" s="248" t="s">
        <v>2583</v>
      </c>
      <c r="F752" s="249" t="s">
        <v>2584</v>
      </c>
      <c r="G752" s="250" t="s">
        <v>165</v>
      </c>
      <c r="H752" s="251">
        <v>8.08</v>
      </c>
      <c r="I752" s="252"/>
      <c r="J752" s="253">
        <f>ROUND(I752*H752,2)</f>
        <v>0</v>
      </c>
      <c r="K752" s="249" t="s">
        <v>19</v>
      </c>
      <c r="L752" s="254"/>
      <c r="M752" s="255" t="s">
        <v>19</v>
      </c>
      <c r="N752" s="256" t="s">
        <v>42</v>
      </c>
      <c r="O752" s="36"/>
      <c r="P752" s="191">
        <f>O752*H752</f>
        <v>0</v>
      </c>
      <c r="Q752" s="191">
        <v>1.0999999999999999E-2</v>
      </c>
      <c r="R752" s="191">
        <f>Q752*H752</f>
        <v>8.8880000000000001E-2</v>
      </c>
      <c r="S752" s="191">
        <v>0</v>
      </c>
      <c r="T752" s="192">
        <f>S752*H752</f>
        <v>0</v>
      </c>
      <c r="AR752" s="18" t="s">
        <v>235</v>
      </c>
      <c r="AT752" s="18" t="s">
        <v>548</v>
      </c>
      <c r="AU752" s="18" t="s">
        <v>81</v>
      </c>
      <c r="AY752" s="18" t="s">
        <v>160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78</v>
      </c>
      <c r="BK752" s="193">
        <f>ROUND(I752*H752,2)</f>
        <v>0</v>
      </c>
      <c r="BL752" s="18" t="s">
        <v>167</v>
      </c>
      <c r="BM752" s="18" t="s">
        <v>2585</v>
      </c>
    </row>
    <row r="753" spans="2:65" s="1" customFormat="1" ht="31.5" customHeight="1" x14ac:dyDescent="0.3">
      <c r="B753" s="35"/>
      <c r="C753" s="182" t="s">
        <v>1121</v>
      </c>
      <c r="D753" s="182" t="s">
        <v>162</v>
      </c>
      <c r="E753" s="183" t="s">
        <v>1143</v>
      </c>
      <c r="F753" s="184" t="s">
        <v>1144</v>
      </c>
      <c r="G753" s="185" t="s">
        <v>212</v>
      </c>
      <c r="H753" s="186">
        <v>24.646000000000001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2.45329</v>
      </c>
      <c r="R753" s="191">
        <f>Q753*H753</f>
        <v>60.463785340000001</v>
      </c>
      <c r="S753" s="191">
        <v>0</v>
      </c>
      <c r="T753" s="192">
        <f>S753*H753</f>
        <v>0</v>
      </c>
      <c r="AR753" s="18" t="s">
        <v>167</v>
      </c>
      <c r="AT753" s="18" t="s">
        <v>162</v>
      </c>
      <c r="AU753" s="18" t="s">
        <v>81</v>
      </c>
      <c r="AY753" s="18" t="s">
        <v>160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167</v>
      </c>
      <c r="BM753" s="18" t="s">
        <v>2586</v>
      </c>
    </row>
    <row r="754" spans="2:65" s="12" customFormat="1" x14ac:dyDescent="0.3">
      <c r="B754" s="206"/>
      <c r="C754" s="207"/>
      <c r="D754" s="196" t="s">
        <v>169</v>
      </c>
      <c r="E754" s="208" t="s">
        <v>19</v>
      </c>
      <c r="F754" s="209" t="s">
        <v>2587</v>
      </c>
      <c r="G754" s="207"/>
      <c r="H754" s="210">
        <v>7.8E-2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2" customFormat="1" x14ac:dyDescent="0.3">
      <c r="B755" s="206"/>
      <c r="C755" s="207"/>
      <c r="D755" s="196" t="s">
        <v>169</v>
      </c>
      <c r="E755" s="208" t="s">
        <v>19</v>
      </c>
      <c r="F755" s="209" t="s">
        <v>2588</v>
      </c>
      <c r="G755" s="207"/>
      <c r="H755" s="210">
        <v>0.24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169</v>
      </c>
      <c r="AU755" s="216" t="s">
        <v>81</v>
      </c>
      <c r="AV755" s="12" t="s">
        <v>81</v>
      </c>
      <c r="AW755" s="12" t="s">
        <v>35</v>
      </c>
      <c r="AX755" s="12" t="s">
        <v>71</v>
      </c>
      <c r="AY755" s="216" t="s">
        <v>160</v>
      </c>
    </row>
    <row r="756" spans="2:65" s="12" customFormat="1" x14ac:dyDescent="0.3">
      <c r="B756" s="206"/>
      <c r="C756" s="207"/>
      <c r="D756" s="196" t="s">
        <v>169</v>
      </c>
      <c r="E756" s="208" t="s">
        <v>19</v>
      </c>
      <c r="F756" s="209" t="s">
        <v>2589</v>
      </c>
      <c r="G756" s="207"/>
      <c r="H756" s="210">
        <v>3.387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169</v>
      </c>
      <c r="AU756" s="216" t="s">
        <v>81</v>
      </c>
      <c r="AV756" s="12" t="s">
        <v>81</v>
      </c>
      <c r="AW756" s="12" t="s">
        <v>35</v>
      </c>
      <c r="AX756" s="12" t="s">
        <v>71</v>
      </c>
      <c r="AY756" s="216" t="s">
        <v>160</v>
      </c>
    </row>
    <row r="757" spans="2:65" s="12" customFormat="1" x14ac:dyDescent="0.3">
      <c r="B757" s="206"/>
      <c r="C757" s="207"/>
      <c r="D757" s="196" t="s">
        <v>169</v>
      </c>
      <c r="E757" s="208" t="s">
        <v>19</v>
      </c>
      <c r="F757" s="209" t="s">
        <v>2590</v>
      </c>
      <c r="G757" s="207"/>
      <c r="H757" s="210">
        <v>20.940999999999999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24.646000000000001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1126</v>
      </c>
      <c r="D759" s="182" t="s">
        <v>162</v>
      </c>
      <c r="E759" s="183" t="s">
        <v>1149</v>
      </c>
      <c r="F759" s="184" t="s">
        <v>1150</v>
      </c>
      <c r="G759" s="185" t="s">
        <v>189</v>
      </c>
      <c r="H759" s="186">
        <v>54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3.2949999999999999E-4</v>
      </c>
      <c r="R759" s="191">
        <f>Q759*H759</f>
        <v>1.7793E-2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2591</v>
      </c>
    </row>
    <row r="760" spans="2:65" s="11" customFormat="1" x14ac:dyDescent="0.3">
      <c r="B760" s="194"/>
      <c r="C760" s="195"/>
      <c r="D760" s="196" t="s">
        <v>169</v>
      </c>
      <c r="E760" s="197" t="s">
        <v>19</v>
      </c>
      <c r="F760" s="198" t="s">
        <v>356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x14ac:dyDescent="0.3">
      <c r="B761" s="206"/>
      <c r="C761" s="207"/>
      <c r="D761" s="196" t="s">
        <v>169</v>
      </c>
      <c r="E761" s="208" t="s">
        <v>19</v>
      </c>
      <c r="F761" s="209" t="s">
        <v>2592</v>
      </c>
      <c r="G761" s="207"/>
      <c r="H761" s="210">
        <v>41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1" customFormat="1" x14ac:dyDescent="0.3">
      <c r="B762" s="194"/>
      <c r="C762" s="195"/>
      <c r="D762" s="196" t="s">
        <v>169</v>
      </c>
      <c r="E762" s="197" t="s">
        <v>19</v>
      </c>
      <c r="F762" s="198" t="s">
        <v>1152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x14ac:dyDescent="0.3">
      <c r="B763" s="206"/>
      <c r="C763" s="207"/>
      <c r="D763" s="196" t="s">
        <v>169</v>
      </c>
      <c r="E763" s="208" t="s">
        <v>19</v>
      </c>
      <c r="F763" s="209" t="s">
        <v>2593</v>
      </c>
      <c r="G763" s="207"/>
      <c r="H763" s="210">
        <v>13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3" customFormat="1" x14ac:dyDescent="0.3">
      <c r="B764" s="217"/>
      <c r="C764" s="218"/>
      <c r="D764" s="219" t="s">
        <v>169</v>
      </c>
      <c r="E764" s="220" t="s">
        <v>19</v>
      </c>
      <c r="F764" s="221" t="s">
        <v>182</v>
      </c>
      <c r="G764" s="218"/>
      <c r="H764" s="222">
        <v>54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169</v>
      </c>
      <c r="AU764" s="228" t="s">
        <v>81</v>
      </c>
      <c r="AV764" s="13" t="s">
        <v>167</v>
      </c>
      <c r="AW764" s="13" t="s">
        <v>35</v>
      </c>
      <c r="AX764" s="13" t="s">
        <v>78</v>
      </c>
      <c r="AY764" s="228" t="s">
        <v>160</v>
      </c>
    </row>
    <row r="765" spans="2:65" s="1" customFormat="1" ht="22.5" customHeight="1" x14ac:dyDescent="0.3">
      <c r="B765" s="35"/>
      <c r="C765" s="182" t="s">
        <v>1130</v>
      </c>
      <c r="D765" s="182" t="s">
        <v>162</v>
      </c>
      <c r="E765" s="183" t="s">
        <v>1156</v>
      </c>
      <c r="F765" s="184" t="s">
        <v>1157</v>
      </c>
      <c r="G765" s="185" t="s">
        <v>248</v>
      </c>
      <c r="H765" s="186">
        <v>52.8</v>
      </c>
      <c r="I765" s="187"/>
      <c r="J765" s="188">
        <f>ROUND(I765*H765,2)</f>
        <v>0</v>
      </c>
      <c r="K765" s="184" t="s">
        <v>19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1.3856500000000001E-2</v>
      </c>
      <c r="R765" s="191">
        <f>Q765*H765</f>
        <v>0.73162320000000003</v>
      </c>
      <c r="S765" s="191">
        <v>0</v>
      </c>
      <c r="T765" s="192">
        <f>S765*H765</f>
        <v>0</v>
      </c>
      <c r="AR765" s="18" t="s">
        <v>167</v>
      </c>
      <c r="AT765" s="18" t="s">
        <v>162</v>
      </c>
      <c r="AU765" s="18" t="s">
        <v>81</v>
      </c>
      <c r="AY765" s="18" t="s">
        <v>160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167</v>
      </c>
      <c r="BM765" s="18" t="s">
        <v>2594</v>
      </c>
    </row>
    <row r="766" spans="2:65" s="11" customFormat="1" x14ac:dyDescent="0.3">
      <c r="B766" s="194"/>
      <c r="C766" s="195"/>
      <c r="D766" s="196" t="s">
        <v>169</v>
      </c>
      <c r="E766" s="197" t="s">
        <v>19</v>
      </c>
      <c r="F766" s="198" t="s">
        <v>356</v>
      </c>
      <c r="G766" s="195"/>
      <c r="H766" s="199" t="s">
        <v>19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169</v>
      </c>
      <c r="AU766" s="205" t="s">
        <v>81</v>
      </c>
      <c r="AV766" s="11" t="s">
        <v>78</v>
      </c>
      <c r="AW766" s="11" t="s">
        <v>35</v>
      </c>
      <c r="AX766" s="11" t="s">
        <v>71</v>
      </c>
      <c r="AY766" s="205" t="s">
        <v>160</v>
      </c>
    </row>
    <row r="767" spans="2:65" s="12" customFormat="1" x14ac:dyDescent="0.3">
      <c r="B767" s="206"/>
      <c r="C767" s="207"/>
      <c r="D767" s="196" t="s">
        <v>169</v>
      </c>
      <c r="E767" s="208" t="s">
        <v>19</v>
      </c>
      <c r="F767" s="209" t="s">
        <v>2595</v>
      </c>
      <c r="G767" s="207"/>
      <c r="H767" s="210">
        <v>20.5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169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160</v>
      </c>
    </row>
    <row r="768" spans="2:65" s="11" customFormat="1" x14ac:dyDescent="0.3">
      <c r="B768" s="194"/>
      <c r="C768" s="195"/>
      <c r="D768" s="196" t="s">
        <v>169</v>
      </c>
      <c r="E768" s="197" t="s">
        <v>19</v>
      </c>
      <c r="F768" s="198" t="s">
        <v>1152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169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160</v>
      </c>
    </row>
    <row r="769" spans="2:65" s="12" customFormat="1" x14ac:dyDescent="0.3">
      <c r="B769" s="206"/>
      <c r="C769" s="207"/>
      <c r="D769" s="196" t="s">
        <v>169</v>
      </c>
      <c r="E769" s="208" t="s">
        <v>19</v>
      </c>
      <c r="F769" s="209" t="s">
        <v>2596</v>
      </c>
      <c r="G769" s="207"/>
      <c r="H769" s="210">
        <v>13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2" customFormat="1" x14ac:dyDescent="0.3">
      <c r="B770" s="206"/>
      <c r="C770" s="207"/>
      <c r="D770" s="196" t="s">
        <v>169</v>
      </c>
      <c r="E770" s="208" t="s">
        <v>19</v>
      </c>
      <c r="F770" s="209" t="s">
        <v>2597</v>
      </c>
      <c r="G770" s="207"/>
      <c r="H770" s="210">
        <v>19.3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169</v>
      </c>
      <c r="AU770" s="216" t="s">
        <v>81</v>
      </c>
      <c r="AV770" s="12" t="s">
        <v>81</v>
      </c>
      <c r="AW770" s="12" t="s">
        <v>35</v>
      </c>
      <c r="AX770" s="12" t="s">
        <v>71</v>
      </c>
      <c r="AY770" s="216" t="s">
        <v>160</v>
      </c>
    </row>
    <row r="771" spans="2:65" s="13" customFormat="1" x14ac:dyDescent="0.3">
      <c r="B771" s="217"/>
      <c r="C771" s="218"/>
      <c r="D771" s="219" t="s">
        <v>169</v>
      </c>
      <c r="E771" s="220" t="s">
        <v>19</v>
      </c>
      <c r="F771" s="221" t="s">
        <v>182</v>
      </c>
      <c r="G771" s="218"/>
      <c r="H771" s="222">
        <v>52.8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169</v>
      </c>
      <c r="AU771" s="228" t="s">
        <v>81</v>
      </c>
      <c r="AV771" s="13" t="s">
        <v>167</v>
      </c>
      <c r="AW771" s="13" t="s">
        <v>35</v>
      </c>
      <c r="AX771" s="13" t="s">
        <v>78</v>
      </c>
      <c r="AY771" s="228" t="s">
        <v>160</v>
      </c>
    </row>
    <row r="772" spans="2:65" s="1" customFormat="1" ht="22.5" customHeight="1" x14ac:dyDescent="0.3">
      <c r="B772" s="35"/>
      <c r="C772" s="182" t="s">
        <v>1134</v>
      </c>
      <c r="D772" s="182" t="s">
        <v>162</v>
      </c>
      <c r="E772" s="183" t="s">
        <v>1162</v>
      </c>
      <c r="F772" s="184" t="s">
        <v>1163</v>
      </c>
      <c r="G772" s="185" t="s">
        <v>189</v>
      </c>
      <c r="H772" s="186">
        <v>41</v>
      </c>
      <c r="I772" s="187"/>
      <c r="J772" s="188">
        <f>ROUND(I772*H772,2)</f>
        <v>0</v>
      </c>
      <c r="K772" s="184" t="s">
        <v>166</v>
      </c>
      <c r="L772" s="55"/>
      <c r="M772" s="189" t="s">
        <v>19</v>
      </c>
      <c r="N772" s="190" t="s">
        <v>42</v>
      </c>
      <c r="O772" s="36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18" t="s">
        <v>167</v>
      </c>
      <c r="AT772" s="18" t="s">
        <v>162</v>
      </c>
      <c r="AU772" s="18" t="s">
        <v>81</v>
      </c>
      <c r="AY772" s="18" t="s">
        <v>160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167</v>
      </c>
      <c r="BM772" s="18" t="s">
        <v>2598</v>
      </c>
    </row>
    <row r="773" spans="2:65" s="11" customFormat="1" x14ac:dyDescent="0.3">
      <c r="B773" s="194"/>
      <c r="C773" s="195"/>
      <c r="D773" s="196" t="s">
        <v>169</v>
      </c>
      <c r="E773" s="197" t="s">
        <v>19</v>
      </c>
      <c r="F773" s="198" t="s">
        <v>356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169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160</v>
      </c>
    </row>
    <row r="774" spans="2:65" s="12" customFormat="1" x14ac:dyDescent="0.3">
      <c r="B774" s="206"/>
      <c r="C774" s="207"/>
      <c r="D774" s="196" t="s">
        <v>169</v>
      </c>
      <c r="E774" s="208" t="s">
        <v>19</v>
      </c>
      <c r="F774" s="209" t="s">
        <v>2592</v>
      </c>
      <c r="G774" s="207"/>
      <c r="H774" s="210">
        <v>41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3" customFormat="1" x14ac:dyDescent="0.3">
      <c r="B775" s="217"/>
      <c r="C775" s="218"/>
      <c r="D775" s="219" t="s">
        <v>169</v>
      </c>
      <c r="E775" s="220" t="s">
        <v>19</v>
      </c>
      <c r="F775" s="221" t="s">
        <v>182</v>
      </c>
      <c r="G775" s="218"/>
      <c r="H775" s="222">
        <v>41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169</v>
      </c>
      <c r="AU775" s="228" t="s">
        <v>81</v>
      </c>
      <c r="AV775" s="13" t="s">
        <v>167</v>
      </c>
      <c r="AW775" s="13" t="s">
        <v>35</v>
      </c>
      <c r="AX775" s="13" t="s">
        <v>78</v>
      </c>
      <c r="AY775" s="228" t="s">
        <v>160</v>
      </c>
    </row>
    <row r="776" spans="2:65" s="1" customFormat="1" ht="22.5" customHeight="1" x14ac:dyDescent="0.3">
      <c r="B776" s="35"/>
      <c r="C776" s="182" t="s">
        <v>1138</v>
      </c>
      <c r="D776" s="182" t="s">
        <v>162</v>
      </c>
      <c r="E776" s="183" t="s">
        <v>1166</v>
      </c>
      <c r="F776" s="184" t="s">
        <v>1167</v>
      </c>
      <c r="G776" s="185" t="s">
        <v>189</v>
      </c>
      <c r="H776" s="186">
        <v>13</v>
      </c>
      <c r="I776" s="187"/>
      <c r="J776" s="188">
        <f>ROUND(I776*H776,2)</f>
        <v>0</v>
      </c>
      <c r="K776" s="184" t="s">
        <v>166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167</v>
      </c>
      <c r="AT776" s="18" t="s">
        <v>162</v>
      </c>
      <c r="AU776" s="18" t="s">
        <v>81</v>
      </c>
      <c r="AY776" s="18" t="s">
        <v>160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167</v>
      </c>
      <c r="BM776" s="18" t="s">
        <v>2599</v>
      </c>
    </row>
    <row r="777" spans="2:65" s="11" customFormat="1" x14ac:dyDescent="0.3">
      <c r="B777" s="194"/>
      <c r="C777" s="195"/>
      <c r="D777" s="196" t="s">
        <v>169</v>
      </c>
      <c r="E777" s="197" t="s">
        <v>19</v>
      </c>
      <c r="F777" s="198" t="s">
        <v>1152</v>
      </c>
      <c r="G777" s="195"/>
      <c r="H777" s="199" t="s">
        <v>19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169</v>
      </c>
      <c r="AU777" s="205" t="s">
        <v>81</v>
      </c>
      <c r="AV777" s="11" t="s">
        <v>78</v>
      </c>
      <c r="AW777" s="11" t="s">
        <v>35</v>
      </c>
      <c r="AX777" s="11" t="s">
        <v>71</v>
      </c>
      <c r="AY777" s="205" t="s">
        <v>160</v>
      </c>
    </row>
    <row r="778" spans="2:65" s="12" customFormat="1" x14ac:dyDescent="0.3">
      <c r="B778" s="206"/>
      <c r="C778" s="207"/>
      <c r="D778" s="196" t="s">
        <v>169</v>
      </c>
      <c r="E778" s="208" t="s">
        <v>19</v>
      </c>
      <c r="F778" s="209" t="s">
        <v>2593</v>
      </c>
      <c r="G778" s="207"/>
      <c r="H778" s="210">
        <v>13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169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160</v>
      </c>
    </row>
    <row r="779" spans="2:65" s="13" customFormat="1" x14ac:dyDescent="0.3">
      <c r="B779" s="217"/>
      <c r="C779" s="218"/>
      <c r="D779" s="219" t="s">
        <v>169</v>
      </c>
      <c r="E779" s="220" t="s">
        <v>19</v>
      </c>
      <c r="F779" s="221" t="s">
        <v>182</v>
      </c>
      <c r="G779" s="218"/>
      <c r="H779" s="222">
        <v>13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169</v>
      </c>
      <c r="AU779" s="228" t="s">
        <v>81</v>
      </c>
      <c r="AV779" s="13" t="s">
        <v>167</v>
      </c>
      <c r="AW779" s="13" t="s">
        <v>35</v>
      </c>
      <c r="AX779" s="13" t="s">
        <v>78</v>
      </c>
      <c r="AY779" s="228" t="s">
        <v>160</v>
      </c>
    </row>
    <row r="780" spans="2:65" s="1" customFormat="1" ht="22.5" customHeight="1" x14ac:dyDescent="0.3">
      <c r="B780" s="35"/>
      <c r="C780" s="182" t="s">
        <v>1142</v>
      </c>
      <c r="D780" s="182" t="s">
        <v>162</v>
      </c>
      <c r="E780" s="183" t="s">
        <v>1171</v>
      </c>
      <c r="F780" s="184" t="s">
        <v>1172</v>
      </c>
      <c r="G780" s="185" t="s">
        <v>189</v>
      </c>
      <c r="H780" s="186">
        <v>82</v>
      </c>
      <c r="I780" s="187"/>
      <c r="J780" s="188">
        <f>ROUND(I780*H780,2)</f>
        <v>0</v>
      </c>
      <c r="K780" s="184" t="s">
        <v>166</v>
      </c>
      <c r="L780" s="55"/>
      <c r="M780" s="189" t="s">
        <v>19</v>
      </c>
      <c r="N780" s="190" t="s">
        <v>42</v>
      </c>
      <c r="O780" s="36"/>
      <c r="P780" s="191">
        <f>O780*H780</f>
        <v>0</v>
      </c>
      <c r="Q780" s="191">
        <v>1.2950000000000001E-6</v>
      </c>
      <c r="R780" s="191">
        <f>Q780*H780</f>
        <v>1.0619000000000001E-4</v>
      </c>
      <c r="S780" s="191">
        <v>0</v>
      </c>
      <c r="T780" s="192">
        <f>S780*H780</f>
        <v>0</v>
      </c>
      <c r="AR780" s="18" t="s">
        <v>167</v>
      </c>
      <c r="AT780" s="18" t="s">
        <v>162</v>
      </c>
      <c r="AU780" s="18" t="s">
        <v>81</v>
      </c>
      <c r="AY780" s="18" t="s">
        <v>160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78</v>
      </c>
      <c r="BK780" s="193">
        <f>ROUND(I780*H780,2)</f>
        <v>0</v>
      </c>
      <c r="BL780" s="18" t="s">
        <v>167</v>
      </c>
      <c r="BM780" s="18" t="s">
        <v>2600</v>
      </c>
    </row>
    <row r="781" spans="2:65" s="11" customFormat="1" x14ac:dyDescent="0.3">
      <c r="B781" s="194"/>
      <c r="C781" s="195"/>
      <c r="D781" s="196" t="s">
        <v>169</v>
      </c>
      <c r="E781" s="197" t="s">
        <v>19</v>
      </c>
      <c r="F781" s="198" t="s">
        <v>356</v>
      </c>
      <c r="G781" s="195"/>
      <c r="H781" s="199" t="s">
        <v>19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169</v>
      </c>
      <c r="AU781" s="205" t="s">
        <v>81</v>
      </c>
      <c r="AV781" s="11" t="s">
        <v>78</v>
      </c>
      <c r="AW781" s="11" t="s">
        <v>35</v>
      </c>
      <c r="AX781" s="11" t="s">
        <v>71</v>
      </c>
      <c r="AY781" s="205" t="s">
        <v>160</v>
      </c>
    </row>
    <row r="782" spans="2:65" s="12" customFormat="1" x14ac:dyDescent="0.3">
      <c r="B782" s="206"/>
      <c r="C782" s="207"/>
      <c r="D782" s="196" t="s">
        <v>169</v>
      </c>
      <c r="E782" s="208" t="s">
        <v>19</v>
      </c>
      <c r="F782" s="209" t="s">
        <v>2592</v>
      </c>
      <c r="G782" s="207"/>
      <c r="H782" s="210">
        <v>41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169</v>
      </c>
      <c r="AU782" s="216" t="s">
        <v>81</v>
      </c>
      <c r="AV782" s="12" t="s">
        <v>81</v>
      </c>
      <c r="AW782" s="12" t="s">
        <v>35</v>
      </c>
      <c r="AX782" s="12" t="s">
        <v>71</v>
      </c>
      <c r="AY782" s="216" t="s">
        <v>160</v>
      </c>
    </row>
    <row r="783" spans="2:65" s="12" customFormat="1" x14ac:dyDescent="0.3">
      <c r="B783" s="206"/>
      <c r="C783" s="207"/>
      <c r="D783" s="196" t="s">
        <v>169</v>
      </c>
      <c r="E783" s="208" t="s">
        <v>19</v>
      </c>
      <c r="F783" s="209" t="s">
        <v>2601</v>
      </c>
      <c r="G783" s="207"/>
      <c r="H783" s="210">
        <v>41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3" customFormat="1" x14ac:dyDescent="0.3">
      <c r="B784" s="217"/>
      <c r="C784" s="218"/>
      <c r="D784" s="219" t="s">
        <v>169</v>
      </c>
      <c r="E784" s="220" t="s">
        <v>19</v>
      </c>
      <c r="F784" s="221" t="s">
        <v>182</v>
      </c>
      <c r="G784" s="218"/>
      <c r="H784" s="222">
        <v>82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169</v>
      </c>
      <c r="AU784" s="228" t="s">
        <v>81</v>
      </c>
      <c r="AV784" s="13" t="s">
        <v>167</v>
      </c>
      <c r="AW784" s="13" t="s">
        <v>35</v>
      </c>
      <c r="AX784" s="13" t="s">
        <v>78</v>
      </c>
      <c r="AY784" s="228" t="s">
        <v>160</v>
      </c>
    </row>
    <row r="785" spans="2:65" s="1" customFormat="1" ht="22.5" customHeight="1" x14ac:dyDescent="0.3">
      <c r="B785" s="35"/>
      <c r="C785" s="182" t="s">
        <v>1148</v>
      </c>
      <c r="D785" s="182" t="s">
        <v>162</v>
      </c>
      <c r="E785" s="183" t="s">
        <v>1177</v>
      </c>
      <c r="F785" s="184" t="s">
        <v>1178</v>
      </c>
      <c r="G785" s="185" t="s">
        <v>189</v>
      </c>
      <c r="H785" s="186">
        <v>41</v>
      </c>
      <c r="I785" s="187"/>
      <c r="J785" s="188">
        <f>ROUND(I785*H785,2)</f>
        <v>0</v>
      </c>
      <c r="K785" s="184" t="s">
        <v>166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1.6449999999999999E-6</v>
      </c>
      <c r="R785" s="191">
        <f>Q785*H785</f>
        <v>6.7445000000000002E-5</v>
      </c>
      <c r="S785" s="191">
        <v>0</v>
      </c>
      <c r="T785" s="192">
        <f>S785*H785</f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167</v>
      </c>
      <c r="BM785" s="18" t="s">
        <v>2602</v>
      </c>
    </row>
    <row r="786" spans="2:65" s="11" customFormat="1" x14ac:dyDescent="0.3">
      <c r="B786" s="194"/>
      <c r="C786" s="195"/>
      <c r="D786" s="196" t="s">
        <v>169</v>
      </c>
      <c r="E786" s="197" t="s">
        <v>19</v>
      </c>
      <c r="F786" s="198" t="s">
        <v>356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169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160</v>
      </c>
    </row>
    <row r="787" spans="2:65" s="12" customFormat="1" x14ac:dyDescent="0.3">
      <c r="B787" s="206"/>
      <c r="C787" s="207"/>
      <c r="D787" s="196" t="s">
        <v>169</v>
      </c>
      <c r="E787" s="208" t="s">
        <v>19</v>
      </c>
      <c r="F787" s="209" t="s">
        <v>2592</v>
      </c>
      <c r="G787" s="207"/>
      <c r="H787" s="210">
        <v>41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65" s="13" customFormat="1" x14ac:dyDescent="0.3">
      <c r="B788" s="217"/>
      <c r="C788" s="218"/>
      <c r="D788" s="219" t="s">
        <v>169</v>
      </c>
      <c r="E788" s="220" t="s">
        <v>19</v>
      </c>
      <c r="F788" s="221" t="s">
        <v>182</v>
      </c>
      <c r="G788" s="218"/>
      <c r="H788" s="222">
        <v>41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169</v>
      </c>
      <c r="AU788" s="228" t="s">
        <v>81</v>
      </c>
      <c r="AV788" s="13" t="s">
        <v>167</v>
      </c>
      <c r="AW788" s="13" t="s">
        <v>35</v>
      </c>
      <c r="AX788" s="13" t="s">
        <v>78</v>
      </c>
      <c r="AY788" s="228" t="s">
        <v>160</v>
      </c>
    </row>
    <row r="789" spans="2:65" s="1" customFormat="1" ht="22.5" customHeight="1" x14ac:dyDescent="0.3">
      <c r="B789" s="35"/>
      <c r="C789" s="182" t="s">
        <v>1155</v>
      </c>
      <c r="D789" s="182" t="s">
        <v>162</v>
      </c>
      <c r="E789" s="183" t="s">
        <v>1181</v>
      </c>
      <c r="F789" s="184" t="s">
        <v>1182</v>
      </c>
      <c r="G789" s="185" t="s">
        <v>189</v>
      </c>
      <c r="H789" s="186">
        <v>13</v>
      </c>
      <c r="I789" s="187"/>
      <c r="J789" s="188">
        <f>ROUND(I789*H789,2)</f>
        <v>0</v>
      </c>
      <c r="K789" s="184" t="s">
        <v>166</v>
      </c>
      <c r="L789" s="55"/>
      <c r="M789" s="189" t="s">
        <v>19</v>
      </c>
      <c r="N789" s="190" t="s">
        <v>42</v>
      </c>
      <c r="O789" s="36"/>
      <c r="P789" s="191">
        <f>O789*H789</f>
        <v>0</v>
      </c>
      <c r="Q789" s="191">
        <v>1.995E-6</v>
      </c>
      <c r="R789" s="191">
        <f>Q789*H789</f>
        <v>2.5934999999999998E-5</v>
      </c>
      <c r="S789" s="191">
        <v>0</v>
      </c>
      <c r="T789" s="192">
        <f>S789*H789</f>
        <v>0</v>
      </c>
      <c r="AR789" s="18" t="s">
        <v>167</v>
      </c>
      <c r="AT789" s="18" t="s">
        <v>162</v>
      </c>
      <c r="AU789" s="18" t="s">
        <v>81</v>
      </c>
      <c r="AY789" s="18" t="s">
        <v>160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78</v>
      </c>
      <c r="BK789" s="193">
        <f>ROUND(I789*H789,2)</f>
        <v>0</v>
      </c>
      <c r="BL789" s="18" t="s">
        <v>167</v>
      </c>
      <c r="BM789" s="18" t="s">
        <v>2603</v>
      </c>
    </row>
    <row r="790" spans="2:65" s="11" customFormat="1" x14ac:dyDescent="0.3">
      <c r="B790" s="194"/>
      <c r="C790" s="195"/>
      <c r="D790" s="196" t="s">
        <v>169</v>
      </c>
      <c r="E790" s="197" t="s">
        <v>19</v>
      </c>
      <c r="F790" s="198" t="s">
        <v>1152</v>
      </c>
      <c r="G790" s="195"/>
      <c r="H790" s="199" t="s">
        <v>19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169</v>
      </c>
      <c r="AU790" s="205" t="s">
        <v>81</v>
      </c>
      <c r="AV790" s="11" t="s">
        <v>78</v>
      </c>
      <c r="AW790" s="11" t="s">
        <v>35</v>
      </c>
      <c r="AX790" s="11" t="s">
        <v>71</v>
      </c>
      <c r="AY790" s="205" t="s">
        <v>160</v>
      </c>
    </row>
    <row r="791" spans="2:65" s="12" customFormat="1" x14ac:dyDescent="0.3">
      <c r="B791" s="206"/>
      <c r="C791" s="207"/>
      <c r="D791" s="196" t="s">
        <v>169</v>
      </c>
      <c r="E791" s="208" t="s">
        <v>19</v>
      </c>
      <c r="F791" s="209" t="s">
        <v>2593</v>
      </c>
      <c r="G791" s="207"/>
      <c r="H791" s="210">
        <v>13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169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160</v>
      </c>
    </row>
    <row r="792" spans="2:65" s="13" customFormat="1" x14ac:dyDescent="0.3">
      <c r="B792" s="217"/>
      <c r="C792" s="218"/>
      <c r="D792" s="219" t="s">
        <v>169</v>
      </c>
      <c r="E792" s="220" t="s">
        <v>19</v>
      </c>
      <c r="F792" s="221" t="s">
        <v>182</v>
      </c>
      <c r="G792" s="218"/>
      <c r="H792" s="222">
        <v>13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169</v>
      </c>
      <c r="AU792" s="228" t="s">
        <v>81</v>
      </c>
      <c r="AV792" s="13" t="s">
        <v>167</v>
      </c>
      <c r="AW792" s="13" t="s">
        <v>35</v>
      </c>
      <c r="AX792" s="13" t="s">
        <v>78</v>
      </c>
      <c r="AY792" s="228" t="s">
        <v>160</v>
      </c>
    </row>
    <row r="793" spans="2:65" s="1" customFormat="1" ht="22.5" customHeight="1" x14ac:dyDescent="0.3">
      <c r="B793" s="35"/>
      <c r="C793" s="182" t="s">
        <v>1161</v>
      </c>
      <c r="D793" s="182" t="s">
        <v>162</v>
      </c>
      <c r="E793" s="183" t="s">
        <v>1185</v>
      </c>
      <c r="F793" s="184" t="s">
        <v>1186</v>
      </c>
      <c r="G793" s="185" t="s">
        <v>212</v>
      </c>
      <c r="H793" s="186">
        <v>0.44400000000000001</v>
      </c>
      <c r="I793" s="187"/>
      <c r="J793" s="188">
        <f>ROUND(I793*H793,2)</f>
        <v>0</v>
      </c>
      <c r="K793" s="184" t="s">
        <v>19</v>
      </c>
      <c r="L793" s="55"/>
      <c r="M793" s="189" t="s">
        <v>19</v>
      </c>
      <c r="N793" s="190" t="s">
        <v>42</v>
      </c>
      <c r="O793" s="36"/>
      <c r="P793" s="191">
        <f>O793*H793</f>
        <v>0</v>
      </c>
      <c r="Q793" s="191">
        <v>0</v>
      </c>
      <c r="R793" s="191">
        <f>Q793*H793</f>
        <v>0</v>
      </c>
      <c r="S793" s="191">
        <v>2.2000000000000002</v>
      </c>
      <c r="T793" s="192">
        <f>S793*H793</f>
        <v>0.97680000000000011</v>
      </c>
      <c r="AR793" s="18" t="s">
        <v>167</v>
      </c>
      <c r="AT793" s="18" t="s">
        <v>162</v>
      </c>
      <c r="AU793" s="18" t="s">
        <v>81</v>
      </c>
      <c r="AY793" s="18" t="s">
        <v>160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18" t="s">
        <v>78</v>
      </c>
      <c r="BK793" s="193">
        <f>ROUND(I793*H793,2)</f>
        <v>0</v>
      </c>
      <c r="BL793" s="18" t="s">
        <v>167</v>
      </c>
      <c r="BM793" s="18" t="s">
        <v>2604</v>
      </c>
    </row>
    <row r="794" spans="2:65" s="11" customFormat="1" x14ac:dyDescent="0.3">
      <c r="B794" s="194"/>
      <c r="C794" s="195"/>
      <c r="D794" s="196" t="s">
        <v>169</v>
      </c>
      <c r="E794" s="197" t="s">
        <v>19</v>
      </c>
      <c r="F794" s="198" t="s">
        <v>1188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169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160</v>
      </c>
    </row>
    <row r="795" spans="2:65" s="12" customFormat="1" x14ac:dyDescent="0.3">
      <c r="B795" s="206"/>
      <c r="C795" s="207"/>
      <c r="D795" s="196" t="s">
        <v>169</v>
      </c>
      <c r="E795" s="208" t="s">
        <v>19</v>
      </c>
      <c r="F795" s="209" t="s">
        <v>1189</v>
      </c>
      <c r="G795" s="207"/>
      <c r="H795" s="210">
        <v>0.44400000000000001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3" customFormat="1" x14ac:dyDescent="0.3">
      <c r="B796" s="217"/>
      <c r="C796" s="218"/>
      <c r="D796" s="219" t="s">
        <v>169</v>
      </c>
      <c r="E796" s="220" t="s">
        <v>19</v>
      </c>
      <c r="F796" s="221" t="s">
        <v>182</v>
      </c>
      <c r="G796" s="218"/>
      <c r="H796" s="222">
        <v>0.44400000000000001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169</v>
      </c>
      <c r="AU796" s="228" t="s">
        <v>81</v>
      </c>
      <c r="AV796" s="13" t="s">
        <v>167</v>
      </c>
      <c r="AW796" s="13" t="s">
        <v>35</v>
      </c>
      <c r="AX796" s="13" t="s">
        <v>78</v>
      </c>
      <c r="AY796" s="228" t="s">
        <v>160</v>
      </c>
    </row>
    <row r="797" spans="2:65" s="1" customFormat="1" ht="22.5" customHeight="1" x14ac:dyDescent="0.3">
      <c r="B797" s="35"/>
      <c r="C797" s="182" t="s">
        <v>1165</v>
      </c>
      <c r="D797" s="182" t="s">
        <v>162</v>
      </c>
      <c r="E797" s="183" t="s">
        <v>1202</v>
      </c>
      <c r="F797" s="184" t="s">
        <v>1203</v>
      </c>
      <c r="G797" s="185" t="s">
        <v>165</v>
      </c>
      <c r="H797" s="186">
        <v>1</v>
      </c>
      <c r="I797" s="187"/>
      <c r="J797" s="188">
        <f>ROUND(I797*H797,2)</f>
        <v>0</v>
      </c>
      <c r="K797" s="184" t="s">
        <v>166</v>
      </c>
      <c r="L797" s="55"/>
      <c r="M797" s="189" t="s">
        <v>19</v>
      </c>
      <c r="N797" s="190" t="s">
        <v>42</v>
      </c>
      <c r="O797" s="36"/>
      <c r="P797" s="191">
        <f>O797*H797</f>
        <v>0</v>
      </c>
      <c r="Q797" s="191">
        <v>0</v>
      </c>
      <c r="R797" s="191">
        <f>Q797*H797</f>
        <v>0</v>
      </c>
      <c r="S797" s="191">
        <v>4.0000000000000001E-3</v>
      </c>
      <c r="T797" s="192">
        <f>S797*H797</f>
        <v>4.0000000000000001E-3</v>
      </c>
      <c r="AR797" s="18" t="s">
        <v>167</v>
      </c>
      <c r="AT797" s="18" t="s">
        <v>162</v>
      </c>
      <c r="AU797" s="18" t="s">
        <v>81</v>
      </c>
      <c r="AY797" s="18" t="s">
        <v>160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78</v>
      </c>
      <c r="BK797" s="193">
        <f>ROUND(I797*H797,2)</f>
        <v>0</v>
      </c>
      <c r="BL797" s="18" t="s">
        <v>167</v>
      </c>
      <c r="BM797" s="18" t="s">
        <v>2605</v>
      </c>
    </row>
    <row r="798" spans="2:65" s="1" customFormat="1" ht="22.5" customHeight="1" x14ac:dyDescent="0.3">
      <c r="B798" s="35"/>
      <c r="C798" s="182" t="s">
        <v>1170</v>
      </c>
      <c r="D798" s="182" t="s">
        <v>162</v>
      </c>
      <c r="E798" s="183" t="s">
        <v>1206</v>
      </c>
      <c r="F798" s="184" t="s">
        <v>1207</v>
      </c>
      <c r="G798" s="185" t="s">
        <v>165</v>
      </c>
      <c r="H798" s="186">
        <v>4</v>
      </c>
      <c r="I798" s="187"/>
      <c r="J798" s="188">
        <f>ROUND(I798*H798,2)</f>
        <v>0</v>
      </c>
      <c r="K798" s="184" t="s">
        <v>19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AR798" s="18" t="s">
        <v>167</v>
      </c>
      <c r="AT798" s="18" t="s">
        <v>162</v>
      </c>
      <c r="AU798" s="18" t="s">
        <v>81</v>
      </c>
      <c r="AY798" s="18" t="s">
        <v>160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167</v>
      </c>
      <c r="BM798" s="18" t="s">
        <v>2606</v>
      </c>
    </row>
    <row r="799" spans="2:65" s="1" customFormat="1" ht="22.5" customHeight="1" x14ac:dyDescent="0.3">
      <c r="B799" s="35"/>
      <c r="C799" s="182" t="s">
        <v>1176</v>
      </c>
      <c r="D799" s="182" t="s">
        <v>162</v>
      </c>
      <c r="E799" s="183" t="s">
        <v>1215</v>
      </c>
      <c r="F799" s="184" t="s">
        <v>1216</v>
      </c>
      <c r="G799" s="185" t="s">
        <v>189</v>
      </c>
      <c r="H799" s="186">
        <v>5</v>
      </c>
      <c r="I799" s="187"/>
      <c r="J799" s="188">
        <f>ROUND(I799*H799,2)</f>
        <v>0</v>
      </c>
      <c r="K799" s="184" t="s">
        <v>166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2607</v>
      </c>
    </row>
    <row r="800" spans="2:65" s="12" customFormat="1" x14ac:dyDescent="0.3">
      <c r="B800" s="206"/>
      <c r="C800" s="207"/>
      <c r="D800" s="196" t="s">
        <v>169</v>
      </c>
      <c r="E800" s="208" t="s">
        <v>19</v>
      </c>
      <c r="F800" s="209" t="s">
        <v>2608</v>
      </c>
      <c r="G800" s="207"/>
      <c r="H800" s="210">
        <v>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5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22.5" customHeight="1" x14ac:dyDescent="0.3">
      <c r="B802" s="35"/>
      <c r="C802" s="182" t="s">
        <v>1180</v>
      </c>
      <c r="D802" s="182" t="s">
        <v>162</v>
      </c>
      <c r="E802" s="183" t="s">
        <v>1220</v>
      </c>
      <c r="F802" s="184" t="s">
        <v>1221</v>
      </c>
      <c r="G802" s="185" t="s">
        <v>248</v>
      </c>
      <c r="H802" s="186">
        <v>131.11500000000001</v>
      </c>
      <c r="I802" s="187"/>
      <c r="J802" s="188">
        <f>ROUND(I802*H802,2)</f>
        <v>0</v>
      </c>
      <c r="K802" s="184" t="s">
        <v>166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2609</v>
      </c>
    </row>
    <row r="803" spans="2:65" s="11" customFormat="1" x14ac:dyDescent="0.3">
      <c r="B803" s="194"/>
      <c r="C803" s="195"/>
      <c r="D803" s="196" t="s">
        <v>169</v>
      </c>
      <c r="E803" s="197" t="s">
        <v>19</v>
      </c>
      <c r="F803" s="198" t="s">
        <v>347</v>
      </c>
      <c r="G803" s="195"/>
      <c r="H803" s="199" t="s">
        <v>19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169</v>
      </c>
      <c r="AU803" s="205" t="s">
        <v>81</v>
      </c>
      <c r="AV803" s="11" t="s">
        <v>78</v>
      </c>
      <c r="AW803" s="11" t="s">
        <v>35</v>
      </c>
      <c r="AX803" s="11" t="s">
        <v>71</v>
      </c>
      <c r="AY803" s="205" t="s">
        <v>160</v>
      </c>
    </row>
    <row r="804" spans="2:65" s="12" customFormat="1" x14ac:dyDescent="0.3">
      <c r="B804" s="206"/>
      <c r="C804" s="207"/>
      <c r="D804" s="196" t="s">
        <v>169</v>
      </c>
      <c r="E804" s="208" t="s">
        <v>19</v>
      </c>
      <c r="F804" s="209" t="s">
        <v>2206</v>
      </c>
      <c r="G804" s="207"/>
      <c r="H804" s="210">
        <v>9.85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169</v>
      </c>
      <c r="AU804" s="216" t="s">
        <v>81</v>
      </c>
      <c r="AV804" s="12" t="s">
        <v>81</v>
      </c>
      <c r="AW804" s="12" t="s">
        <v>35</v>
      </c>
      <c r="AX804" s="12" t="s">
        <v>71</v>
      </c>
      <c r="AY804" s="216" t="s">
        <v>160</v>
      </c>
    </row>
    <row r="805" spans="2:65" s="12" customFormat="1" x14ac:dyDescent="0.3">
      <c r="B805" s="206"/>
      <c r="C805" s="207"/>
      <c r="D805" s="196" t="s">
        <v>169</v>
      </c>
      <c r="E805" s="208" t="s">
        <v>19</v>
      </c>
      <c r="F805" s="209" t="s">
        <v>2207</v>
      </c>
      <c r="G805" s="207"/>
      <c r="H805" s="210">
        <v>10.25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169</v>
      </c>
      <c r="AU805" s="216" t="s">
        <v>81</v>
      </c>
      <c r="AV805" s="12" t="s">
        <v>81</v>
      </c>
      <c r="AW805" s="12" t="s">
        <v>35</v>
      </c>
      <c r="AX805" s="12" t="s">
        <v>71</v>
      </c>
      <c r="AY805" s="216" t="s">
        <v>160</v>
      </c>
    </row>
    <row r="806" spans="2:65" s="12" customFormat="1" x14ac:dyDescent="0.3">
      <c r="B806" s="206"/>
      <c r="C806" s="207"/>
      <c r="D806" s="196" t="s">
        <v>169</v>
      </c>
      <c r="E806" s="208" t="s">
        <v>19</v>
      </c>
      <c r="F806" s="209" t="s">
        <v>2208</v>
      </c>
      <c r="G806" s="207"/>
      <c r="H806" s="210">
        <v>4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4" customFormat="1" x14ac:dyDescent="0.3">
      <c r="B807" s="229"/>
      <c r="C807" s="230"/>
      <c r="D807" s="196" t="s">
        <v>169</v>
      </c>
      <c r="E807" s="231" t="s">
        <v>19</v>
      </c>
      <c r="F807" s="232" t="s">
        <v>234</v>
      </c>
      <c r="G807" s="230"/>
      <c r="H807" s="233">
        <v>24.1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169</v>
      </c>
      <c r="AU807" s="239" t="s">
        <v>81</v>
      </c>
      <c r="AV807" s="14" t="s">
        <v>186</v>
      </c>
      <c r="AW807" s="14" t="s">
        <v>35</v>
      </c>
      <c r="AX807" s="14" t="s">
        <v>71</v>
      </c>
      <c r="AY807" s="239" t="s">
        <v>160</v>
      </c>
    </row>
    <row r="808" spans="2:65" s="11" customFormat="1" x14ac:dyDescent="0.3">
      <c r="B808" s="194"/>
      <c r="C808" s="195"/>
      <c r="D808" s="196" t="s">
        <v>169</v>
      </c>
      <c r="E808" s="197" t="s">
        <v>19</v>
      </c>
      <c r="F808" s="198" t="s">
        <v>1669</v>
      </c>
      <c r="G808" s="195"/>
      <c r="H808" s="199" t="s">
        <v>19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169</v>
      </c>
      <c r="AU808" s="205" t="s">
        <v>81</v>
      </c>
      <c r="AV808" s="11" t="s">
        <v>78</v>
      </c>
      <c r="AW808" s="11" t="s">
        <v>35</v>
      </c>
      <c r="AX808" s="11" t="s">
        <v>71</v>
      </c>
      <c r="AY808" s="205" t="s">
        <v>160</v>
      </c>
    </row>
    <row r="809" spans="2:65" s="12" customFormat="1" x14ac:dyDescent="0.3">
      <c r="B809" s="206"/>
      <c r="C809" s="207"/>
      <c r="D809" s="196" t="s">
        <v>169</v>
      </c>
      <c r="E809" s="208" t="s">
        <v>19</v>
      </c>
      <c r="F809" s="209" t="s">
        <v>2209</v>
      </c>
      <c r="G809" s="207"/>
      <c r="H809" s="210">
        <v>20.440000000000001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169</v>
      </c>
      <c r="AU809" s="216" t="s">
        <v>81</v>
      </c>
      <c r="AV809" s="12" t="s">
        <v>81</v>
      </c>
      <c r="AW809" s="12" t="s">
        <v>35</v>
      </c>
      <c r="AX809" s="12" t="s">
        <v>71</v>
      </c>
      <c r="AY809" s="216" t="s">
        <v>160</v>
      </c>
    </row>
    <row r="810" spans="2:65" s="12" customFormat="1" x14ac:dyDescent="0.3">
      <c r="B810" s="206"/>
      <c r="C810" s="207"/>
      <c r="D810" s="196" t="s">
        <v>169</v>
      </c>
      <c r="E810" s="208" t="s">
        <v>19</v>
      </c>
      <c r="F810" s="209" t="s">
        <v>2210</v>
      </c>
      <c r="G810" s="207"/>
      <c r="H810" s="210">
        <v>8.4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2" customFormat="1" x14ac:dyDescent="0.3">
      <c r="B811" s="206"/>
      <c r="C811" s="207"/>
      <c r="D811" s="196" t="s">
        <v>169</v>
      </c>
      <c r="E811" s="208" t="s">
        <v>19</v>
      </c>
      <c r="F811" s="209" t="s">
        <v>2211</v>
      </c>
      <c r="G811" s="207"/>
      <c r="H811" s="210">
        <v>20.6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169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160</v>
      </c>
    </row>
    <row r="812" spans="2:65" s="12" customFormat="1" x14ac:dyDescent="0.3">
      <c r="B812" s="206"/>
      <c r="C812" s="207"/>
      <c r="D812" s="196" t="s">
        <v>169</v>
      </c>
      <c r="E812" s="208" t="s">
        <v>19</v>
      </c>
      <c r="F812" s="209" t="s">
        <v>2212</v>
      </c>
      <c r="G812" s="207"/>
      <c r="H812" s="210">
        <v>4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169</v>
      </c>
      <c r="AU812" s="216" t="s">
        <v>81</v>
      </c>
      <c r="AV812" s="12" t="s">
        <v>81</v>
      </c>
      <c r="AW812" s="12" t="s">
        <v>35</v>
      </c>
      <c r="AX812" s="12" t="s">
        <v>71</v>
      </c>
      <c r="AY812" s="216" t="s">
        <v>160</v>
      </c>
    </row>
    <row r="813" spans="2:65" s="14" customFormat="1" x14ac:dyDescent="0.3">
      <c r="B813" s="229"/>
      <c r="C813" s="230"/>
      <c r="D813" s="196" t="s">
        <v>169</v>
      </c>
      <c r="E813" s="231" t="s">
        <v>19</v>
      </c>
      <c r="F813" s="232" t="s">
        <v>234</v>
      </c>
      <c r="G813" s="230"/>
      <c r="H813" s="233">
        <v>53.44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169</v>
      </c>
      <c r="AU813" s="239" t="s">
        <v>81</v>
      </c>
      <c r="AV813" s="14" t="s">
        <v>186</v>
      </c>
      <c r="AW813" s="14" t="s">
        <v>35</v>
      </c>
      <c r="AX813" s="14" t="s">
        <v>71</v>
      </c>
      <c r="AY813" s="239" t="s">
        <v>160</v>
      </c>
    </row>
    <row r="814" spans="2:65" s="11" customFormat="1" x14ac:dyDescent="0.3">
      <c r="B814" s="194"/>
      <c r="C814" s="195"/>
      <c r="D814" s="196" t="s">
        <v>169</v>
      </c>
      <c r="E814" s="197" t="s">
        <v>19</v>
      </c>
      <c r="F814" s="198" t="s">
        <v>2213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169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160</v>
      </c>
    </row>
    <row r="815" spans="2:65" s="12" customFormat="1" x14ac:dyDescent="0.3">
      <c r="B815" s="206"/>
      <c r="C815" s="207"/>
      <c r="D815" s="196" t="s">
        <v>169</v>
      </c>
      <c r="E815" s="208" t="s">
        <v>19</v>
      </c>
      <c r="F815" s="209" t="s">
        <v>2214</v>
      </c>
      <c r="G815" s="207"/>
      <c r="H815" s="210">
        <v>15.375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169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160</v>
      </c>
    </row>
    <row r="816" spans="2:65" s="12" customFormat="1" x14ac:dyDescent="0.3">
      <c r="B816" s="206"/>
      <c r="C816" s="207"/>
      <c r="D816" s="196" t="s">
        <v>169</v>
      </c>
      <c r="E816" s="208" t="s">
        <v>19</v>
      </c>
      <c r="F816" s="209" t="s">
        <v>2215</v>
      </c>
      <c r="G816" s="207"/>
      <c r="H816" s="210">
        <v>9.4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2" customFormat="1" x14ac:dyDescent="0.3">
      <c r="B817" s="206"/>
      <c r="C817" s="207"/>
      <c r="D817" s="196" t="s">
        <v>169</v>
      </c>
      <c r="E817" s="208" t="s">
        <v>19</v>
      </c>
      <c r="F817" s="209" t="s">
        <v>2216</v>
      </c>
      <c r="G817" s="207"/>
      <c r="H817" s="210">
        <v>13.8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169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160</v>
      </c>
    </row>
    <row r="818" spans="2:65" s="14" customFormat="1" x14ac:dyDescent="0.3">
      <c r="B818" s="229"/>
      <c r="C818" s="230"/>
      <c r="D818" s="196" t="s">
        <v>169</v>
      </c>
      <c r="E818" s="231" t="s">
        <v>19</v>
      </c>
      <c r="F818" s="232" t="s">
        <v>234</v>
      </c>
      <c r="G818" s="230"/>
      <c r="H818" s="233">
        <v>38.575000000000003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169</v>
      </c>
      <c r="AU818" s="239" t="s">
        <v>81</v>
      </c>
      <c r="AV818" s="14" t="s">
        <v>186</v>
      </c>
      <c r="AW818" s="14" t="s">
        <v>35</v>
      </c>
      <c r="AX818" s="14" t="s">
        <v>71</v>
      </c>
      <c r="AY818" s="239" t="s">
        <v>160</v>
      </c>
    </row>
    <row r="819" spans="2:65" s="11" customFormat="1" x14ac:dyDescent="0.3">
      <c r="B819" s="194"/>
      <c r="C819" s="195"/>
      <c r="D819" s="196" t="s">
        <v>169</v>
      </c>
      <c r="E819" s="197" t="s">
        <v>19</v>
      </c>
      <c r="F819" s="198" t="s">
        <v>2217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169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160</v>
      </c>
    </row>
    <row r="820" spans="2:65" s="12" customFormat="1" x14ac:dyDescent="0.3">
      <c r="B820" s="206"/>
      <c r="C820" s="207"/>
      <c r="D820" s="196" t="s">
        <v>169</v>
      </c>
      <c r="E820" s="208" t="s">
        <v>19</v>
      </c>
      <c r="F820" s="209" t="s">
        <v>2218</v>
      </c>
      <c r="G820" s="207"/>
      <c r="H820" s="210">
        <v>15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4" customFormat="1" x14ac:dyDescent="0.3">
      <c r="B821" s="229"/>
      <c r="C821" s="230"/>
      <c r="D821" s="196" t="s">
        <v>169</v>
      </c>
      <c r="E821" s="231" t="s">
        <v>19</v>
      </c>
      <c r="F821" s="232" t="s">
        <v>234</v>
      </c>
      <c r="G821" s="230"/>
      <c r="H821" s="233">
        <v>15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169</v>
      </c>
      <c r="AU821" s="239" t="s">
        <v>81</v>
      </c>
      <c r="AV821" s="14" t="s">
        <v>186</v>
      </c>
      <c r="AW821" s="14" t="s">
        <v>35</v>
      </c>
      <c r="AX821" s="14" t="s">
        <v>71</v>
      </c>
      <c r="AY821" s="239" t="s">
        <v>160</v>
      </c>
    </row>
    <row r="822" spans="2:65" s="13" customFormat="1" x14ac:dyDescent="0.3">
      <c r="B822" s="217"/>
      <c r="C822" s="218"/>
      <c r="D822" s="219" t="s">
        <v>169</v>
      </c>
      <c r="E822" s="220" t="s">
        <v>19</v>
      </c>
      <c r="F822" s="221" t="s">
        <v>182</v>
      </c>
      <c r="G822" s="218"/>
      <c r="H822" s="222">
        <v>131.11500000000001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169</v>
      </c>
      <c r="AU822" s="228" t="s">
        <v>81</v>
      </c>
      <c r="AV822" s="13" t="s">
        <v>167</v>
      </c>
      <c r="AW822" s="13" t="s">
        <v>35</v>
      </c>
      <c r="AX822" s="13" t="s">
        <v>78</v>
      </c>
      <c r="AY822" s="228" t="s">
        <v>160</v>
      </c>
    </row>
    <row r="823" spans="2:65" s="1" customFormat="1" ht="22.5" customHeight="1" x14ac:dyDescent="0.3">
      <c r="B823" s="35"/>
      <c r="C823" s="182" t="s">
        <v>1184</v>
      </c>
      <c r="D823" s="182" t="s">
        <v>162</v>
      </c>
      <c r="E823" s="183" t="s">
        <v>2610</v>
      </c>
      <c r="F823" s="184" t="s">
        <v>2611</v>
      </c>
      <c r="G823" s="185" t="s">
        <v>248</v>
      </c>
      <c r="H823" s="186">
        <v>37.65</v>
      </c>
      <c r="I823" s="187"/>
      <c r="J823" s="188">
        <f>ROUND(I823*H823,2)</f>
        <v>0</v>
      </c>
      <c r="K823" s="184" t="s">
        <v>19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2612</v>
      </c>
    </row>
    <row r="824" spans="2:65" s="11" customFormat="1" x14ac:dyDescent="0.3">
      <c r="B824" s="194"/>
      <c r="C824" s="195"/>
      <c r="D824" s="196" t="s">
        <v>169</v>
      </c>
      <c r="E824" s="197" t="s">
        <v>19</v>
      </c>
      <c r="F824" s="198" t="s">
        <v>2222</v>
      </c>
      <c r="G824" s="195"/>
      <c r="H824" s="199" t="s">
        <v>19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169</v>
      </c>
      <c r="AU824" s="205" t="s">
        <v>81</v>
      </c>
      <c r="AV824" s="11" t="s">
        <v>78</v>
      </c>
      <c r="AW824" s="11" t="s">
        <v>35</v>
      </c>
      <c r="AX824" s="11" t="s">
        <v>71</v>
      </c>
      <c r="AY824" s="205" t="s">
        <v>160</v>
      </c>
    </row>
    <row r="825" spans="2:65" s="12" customFormat="1" x14ac:dyDescent="0.3">
      <c r="B825" s="206"/>
      <c r="C825" s="207"/>
      <c r="D825" s="196" t="s">
        <v>169</v>
      </c>
      <c r="E825" s="208" t="s">
        <v>19</v>
      </c>
      <c r="F825" s="209" t="s">
        <v>2223</v>
      </c>
      <c r="G825" s="207"/>
      <c r="H825" s="210">
        <v>37.65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169</v>
      </c>
      <c r="AU825" s="216" t="s">
        <v>81</v>
      </c>
      <c r="AV825" s="12" t="s">
        <v>81</v>
      </c>
      <c r="AW825" s="12" t="s">
        <v>35</v>
      </c>
      <c r="AX825" s="12" t="s">
        <v>71</v>
      </c>
      <c r="AY825" s="216" t="s">
        <v>160</v>
      </c>
    </row>
    <row r="826" spans="2:65" s="13" customFormat="1" x14ac:dyDescent="0.3">
      <c r="B826" s="217"/>
      <c r="C826" s="218"/>
      <c r="D826" s="196" t="s">
        <v>169</v>
      </c>
      <c r="E826" s="240" t="s">
        <v>19</v>
      </c>
      <c r="F826" s="241" t="s">
        <v>182</v>
      </c>
      <c r="G826" s="218"/>
      <c r="H826" s="242">
        <v>37.65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169</v>
      </c>
      <c r="AU826" s="228" t="s">
        <v>81</v>
      </c>
      <c r="AV826" s="13" t="s">
        <v>167</v>
      </c>
      <c r="AW826" s="13" t="s">
        <v>35</v>
      </c>
      <c r="AX826" s="13" t="s">
        <v>78</v>
      </c>
      <c r="AY826" s="228" t="s">
        <v>160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1223</v>
      </c>
      <c r="F827" s="180" t="s">
        <v>1224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SUM(P828:P850)</f>
        <v>0</v>
      </c>
      <c r="Q827" s="173"/>
      <c r="R827" s="174">
        <f>SUM(R828:R850)</f>
        <v>0</v>
      </c>
      <c r="S827" s="173"/>
      <c r="T827" s="175">
        <f>SUM(T828:T850)</f>
        <v>0</v>
      </c>
      <c r="AR827" s="176" t="s">
        <v>78</v>
      </c>
      <c r="AT827" s="177" t="s">
        <v>70</v>
      </c>
      <c r="AU827" s="177" t="s">
        <v>78</v>
      </c>
      <c r="AY827" s="176" t="s">
        <v>160</v>
      </c>
      <c r="BK827" s="178">
        <f>SUM(BK828:BK850)</f>
        <v>0</v>
      </c>
    </row>
    <row r="828" spans="2:65" s="1" customFormat="1" ht="31.5" customHeight="1" x14ac:dyDescent="0.3">
      <c r="B828" s="35"/>
      <c r="C828" s="182" t="s">
        <v>1192</v>
      </c>
      <c r="D828" s="182" t="s">
        <v>162</v>
      </c>
      <c r="E828" s="183" t="s">
        <v>1226</v>
      </c>
      <c r="F828" s="184" t="s">
        <v>1227</v>
      </c>
      <c r="G828" s="185" t="s">
        <v>265</v>
      </c>
      <c r="H828" s="186">
        <v>0.60399999999999998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2613</v>
      </c>
    </row>
    <row r="829" spans="2:65" s="12" customFormat="1" x14ac:dyDescent="0.3">
      <c r="B829" s="206"/>
      <c r="C829" s="207"/>
      <c r="D829" s="196" t="s">
        <v>169</v>
      </c>
      <c r="E829" s="208" t="s">
        <v>19</v>
      </c>
      <c r="F829" s="209" t="s">
        <v>2614</v>
      </c>
      <c r="G829" s="207"/>
      <c r="H829" s="210">
        <v>0.60399999999999998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169</v>
      </c>
      <c r="AU829" s="216" t="s">
        <v>81</v>
      </c>
      <c r="AV829" s="12" t="s">
        <v>81</v>
      </c>
      <c r="AW829" s="12" t="s">
        <v>35</v>
      </c>
      <c r="AX829" s="12" t="s">
        <v>71</v>
      </c>
      <c r="AY829" s="216" t="s">
        <v>160</v>
      </c>
    </row>
    <row r="830" spans="2:65" s="13" customFormat="1" x14ac:dyDescent="0.3">
      <c r="B830" s="217"/>
      <c r="C830" s="218"/>
      <c r="D830" s="219" t="s">
        <v>169</v>
      </c>
      <c r="E830" s="220" t="s">
        <v>19</v>
      </c>
      <c r="F830" s="221" t="s">
        <v>182</v>
      </c>
      <c r="G830" s="218"/>
      <c r="H830" s="222">
        <v>0.60399999999999998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169</v>
      </c>
      <c r="AU830" s="228" t="s">
        <v>81</v>
      </c>
      <c r="AV830" s="13" t="s">
        <v>167</v>
      </c>
      <c r="AW830" s="13" t="s">
        <v>35</v>
      </c>
      <c r="AX830" s="13" t="s">
        <v>78</v>
      </c>
      <c r="AY830" s="228" t="s">
        <v>160</v>
      </c>
    </row>
    <row r="831" spans="2:65" s="1" customFormat="1" ht="31.5" customHeight="1" x14ac:dyDescent="0.3">
      <c r="B831" s="35"/>
      <c r="C831" s="182" t="s">
        <v>1197</v>
      </c>
      <c r="D831" s="182" t="s">
        <v>162</v>
      </c>
      <c r="E831" s="183" t="s">
        <v>1231</v>
      </c>
      <c r="F831" s="184" t="s">
        <v>1232</v>
      </c>
      <c r="G831" s="185" t="s">
        <v>265</v>
      </c>
      <c r="H831" s="186">
        <v>1.208</v>
      </c>
      <c r="I831" s="187"/>
      <c r="J831" s="188">
        <f>ROUND(I831*H831,2)</f>
        <v>0</v>
      </c>
      <c r="K831" s="184" t="s">
        <v>19</v>
      </c>
      <c r="L831" s="55"/>
      <c r="M831" s="189" t="s">
        <v>19</v>
      </c>
      <c r="N831" s="190" t="s">
        <v>42</v>
      </c>
      <c r="O831" s="3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18" t="s">
        <v>167</v>
      </c>
      <c r="AT831" s="18" t="s">
        <v>162</v>
      </c>
      <c r="AU831" s="18" t="s">
        <v>81</v>
      </c>
      <c r="AY831" s="18" t="s">
        <v>160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167</v>
      </c>
      <c r="BM831" s="18" t="s">
        <v>2615</v>
      </c>
    </row>
    <row r="832" spans="2:65" s="12" customFormat="1" x14ac:dyDescent="0.3">
      <c r="B832" s="206"/>
      <c r="C832" s="207"/>
      <c r="D832" s="196" t="s">
        <v>169</v>
      </c>
      <c r="E832" s="208" t="s">
        <v>19</v>
      </c>
      <c r="F832" s="209" t="s">
        <v>2616</v>
      </c>
      <c r="G832" s="207"/>
      <c r="H832" s="210">
        <v>1.208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169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160</v>
      </c>
    </row>
    <row r="833" spans="2:65" s="13" customFormat="1" x14ac:dyDescent="0.3">
      <c r="B833" s="217"/>
      <c r="C833" s="218"/>
      <c r="D833" s="219" t="s">
        <v>169</v>
      </c>
      <c r="E833" s="220" t="s">
        <v>19</v>
      </c>
      <c r="F833" s="221" t="s">
        <v>182</v>
      </c>
      <c r="G833" s="218"/>
      <c r="H833" s="222">
        <v>1.208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169</v>
      </c>
      <c r="AU833" s="228" t="s">
        <v>81</v>
      </c>
      <c r="AV833" s="13" t="s">
        <v>167</v>
      </c>
      <c r="AW833" s="13" t="s">
        <v>35</v>
      </c>
      <c r="AX833" s="13" t="s">
        <v>78</v>
      </c>
      <c r="AY833" s="228" t="s">
        <v>160</v>
      </c>
    </row>
    <row r="834" spans="2:65" s="1" customFormat="1" ht="22.5" customHeight="1" x14ac:dyDescent="0.3">
      <c r="B834" s="35"/>
      <c r="C834" s="182" t="s">
        <v>1201</v>
      </c>
      <c r="D834" s="182" t="s">
        <v>162</v>
      </c>
      <c r="E834" s="183" t="s">
        <v>1236</v>
      </c>
      <c r="F834" s="184" t="s">
        <v>1237</v>
      </c>
      <c r="G834" s="185" t="s">
        <v>265</v>
      </c>
      <c r="H834" s="186">
        <v>3313.5639999999999</v>
      </c>
      <c r="I834" s="187"/>
      <c r="J834" s="188">
        <f>ROUND(I834*H834,2)</f>
        <v>0</v>
      </c>
      <c r="K834" s="184" t="s">
        <v>166</v>
      </c>
      <c r="L834" s="55"/>
      <c r="M834" s="189" t="s">
        <v>19</v>
      </c>
      <c r="N834" s="190" t="s">
        <v>42</v>
      </c>
      <c r="O834" s="36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18" t="s">
        <v>167</v>
      </c>
      <c r="AT834" s="18" t="s">
        <v>162</v>
      </c>
      <c r="AU834" s="18" t="s">
        <v>81</v>
      </c>
      <c r="AY834" s="18" t="s">
        <v>160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78</v>
      </c>
      <c r="BK834" s="193">
        <f>ROUND(I834*H834,2)</f>
        <v>0</v>
      </c>
      <c r="BL834" s="18" t="s">
        <v>167</v>
      </c>
      <c r="BM834" s="18" t="s">
        <v>2617</v>
      </c>
    </row>
    <row r="835" spans="2:65" s="12" customFormat="1" x14ac:dyDescent="0.3">
      <c r="B835" s="206"/>
      <c r="C835" s="207"/>
      <c r="D835" s="196" t="s">
        <v>169</v>
      </c>
      <c r="E835" s="208" t="s">
        <v>19</v>
      </c>
      <c r="F835" s="209" t="s">
        <v>2618</v>
      </c>
      <c r="G835" s="207"/>
      <c r="H835" s="210">
        <v>47.484999999999999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2" customFormat="1" x14ac:dyDescent="0.3">
      <c r="B836" s="206"/>
      <c r="C836" s="207"/>
      <c r="D836" s="196" t="s">
        <v>169</v>
      </c>
      <c r="E836" s="208" t="s">
        <v>19</v>
      </c>
      <c r="F836" s="209" t="s">
        <v>2619</v>
      </c>
      <c r="G836" s="207"/>
      <c r="H836" s="210">
        <v>1171.548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169</v>
      </c>
      <c r="AU836" s="216" t="s">
        <v>81</v>
      </c>
      <c r="AV836" s="12" t="s">
        <v>81</v>
      </c>
      <c r="AW836" s="12" t="s">
        <v>35</v>
      </c>
      <c r="AX836" s="12" t="s">
        <v>71</v>
      </c>
      <c r="AY836" s="216" t="s">
        <v>160</v>
      </c>
    </row>
    <row r="837" spans="2:65" s="12" customFormat="1" x14ac:dyDescent="0.3">
      <c r="B837" s="206"/>
      <c r="C837" s="207"/>
      <c r="D837" s="196" t="s">
        <v>169</v>
      </c>
      <c r="E837" s="208" t="s">
        <v>19</v>
      </c>
      <c r="F837" s="209" t="s">
        <v>2620</v>
      </c>
      <c r="G837" s="207"/>
      <c r="H837" s="210">
        <v>2094.5309999999999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3313.5639999999999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1205</v>
      </c>
      <c r="D839" s="182" t="s">
        <v>162</v>
      </c>
      <c r="E839" s="183" t="s">
        <v>1243</v>
      </c>
      <c r="F839" s="184" t="s">
        <v>1244</v>
      </c>
      <c r="G839" s="185" t="s">
        <v>265</v>
      </c>
      <c r="H839" s="186">
        <v>62957.716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2621</v>
      </c>
    </row>
    <row r="840" spans="2:65" s="12" customFormat="1" x14ac:dyDescent="0.3">
      <c r="B840" s="206"/>
      <c r="C840" s="207"/>
      <c r="D840" s="196" t="s">
        <v>169</v>
      </c>
      <c r="E840" s="208" t="s">
        <v>19</v>
      </c>
      <c r="F840" s="209" t="s">
        <v>2622</v>
      </c>
      <c r="G840" s="207"/>
      <c r="H840" s="210">
        <v>62957.716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169</v>
      </c>
      <c r="AU840" s="216" t="s">
        <v>81</v>
      </c>
      <c r="AV840" s="12" t="s">
        <v>81</v>
      </c>
      <c r="AW840" s="12" t="s">
        <v>35</v>
      </c>
      <c r="AX840" s="12" t="s">
        <v>71</v>
      </c>
      <c r="AY840" s="216" t="s">
        <v>160</v>
      </c>
    </row>
    <row r="841" spans="2:65" s="13" customFormat="1" x14ac:dyDescent="0.3">
      <c r="B841" s="217"/>
      <c r="C841" s="218"/>
      <c r="D841" s="219" t="s">
        <v>169</v>
      </c>
      <c r="E841" s="220" t="s">
        <v>19</v>
      </c>
      <c r="F841" s="221" t="s">
        <v>182</v>
      </c>
      <c r="G841" s="218"/>
      <c r="H841" s="222">
        <v>62957.716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169</v>
      </c>
      <c r="AU841" s="228" t="s">
        <v>81</v>
      </c>
      <c r="AV841" s="13" t="s">
        <v>167</v>
      </c>
      <c r="AW841" s="13" t="s">
        <v>35</v>
      </c>
      <c r="AX841" s="13" t="s">
        <v>78</v>
      </c>
      <c r="AY841" s="228" t="s">
        <v>160</v>
      </c>
    </row>
    <row r="842" spans="2:65" s="1" customFormat="1" ht="22.5" customHeight="1" x14ac:dyDescent="0.3">
      <c r="B842" s="35"/>
      <c r="C842" s="182" t="s">
        <v>1209</v>
      </c>
      <c r="D842" s="182" t="s">
        <v>162</v>
      </c>
      <c r="E842" s="183" t="s">
        <v>1248</v>
      </c>
      <c r="F842" s="184" t="s">
        <v>1249</v>
      </c>
      <c r="G842" s="185" t="s">
        <v>265</v>
      </c>
      <c r="H842" s="186">
        <v>47.484999999999999</v>
      </c>
      <c r="I842" s="187"/>
      <c r="J842" s="188">
        <f>ROUND(I842*H842,2)</f>
        <v>0</v>
      </c>
      <c r="K842" s="184" t="s">
        <v>166</v>
      </c>
      <c r="L842" s="55"/>
      <c r="M842" s="189" t="s">
        <v>19</v>
      </c>
      <c r="N842" s="190" t="s">
        <v>42</v>
      </c>
      <c r="O842" s="36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AR842" s="18" t="s">
        <v>167</v>
      </c>
      <c r="AT842" s="18" t="s">
        <v>162</v>
      </c>
      <c r="AU842" s="18" t="s">
        <v>81</v>
      </c>
      <c r="AY842" s="18" t="s">
        <v>160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8" t="s">
        <v>78</v>
      </c>
      <c r="BK842" s="193">
        <f>ROUND(I842*H842,2)</f>
        <v>0</v>
      </c>
      <c r="BL842" s="18" t="s">
        <v>167</v>
      </c>
      <c r="BM842" s="18" t="s">
        <v>2623</v>
      </c>
    </row>
    <row r="843" spans="2:65" s="12" customFormat="1" x14ac:dyDescent="0.3">
      <c r="B843" s="206"/>
      <c r="C843" s="207"/>
      <c r="D843" s="196" t="s">
        <v>169</v>
      </c>
      <c r="E843" s="208" t="s">
        <v>19</v>
      </c>
      <c r="F843" s="209" t="s">
        <v>2624</v>
      </c>
      <c r="G843" s="207"/>
      <c r="H843" s="210">
        <v>47.484999999999999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169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160</v>
      </c>
    </row>
    <row r="844" spans="2:65" s="13" customFormat="1" x14ac:dyDescent="0.3">
      <c r="B844" s="217"/>
      <c r="C844" s="218"/>
      <c r="D844" s="219" t="s">
        <v>169</v>
      </c>
      <c r="E844" s="220" t="s">
        <v>19</v>
      </c>
      <c r="F844" s="221" t="s">
        <v>182</v>
      </c>
      <c r="G844" s="218"/>
      <c r="H844" s="222">
        <v>47.484999999999999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169</v>
      </c>
      <c r="AU844" s="228" t="s">
        <v>81</v>
      </c>
      <c r="AV844" s="13" t="s">
        <v>167</v>
      </c>
      <c r="AW844" s="13" t="s">
        <v>35</v>
      </c>
      <c r="AX844" s="13" t="s">
        <v>78</v>
      </c>
      <c r="AY844" s="228" t="s">
        <v>160</v>
      </c>
    </row>
    <row r="845" spans="2:65" s="1" customFormat="1" ht="22.5" customHeight="1" x14ac:dyDescent="0.3">
      <c r="B845" s="35"/>
      <c r="C845" s="182" t="s">
        <v>1214</v>
      </c>
      <c r="D845" s="182" t="s">
        <v>162</v>
      </c>
      <c r="E845" s="183" t="s">
        <v>1253</v>
      </c>
      <c r="F845" s="184" t="s">
        <v>1254</v>
      </c>
      <c r="G845" s="185" t="s">
        <v>265</v>
      </c>
      <c r="H845" s="186">
        <v>1171.548</v>
      </c>
      <c r="I845" s="187"/>
      <c r="J845" s="188">
        <f>ROUND(I845*H845,2)</f>
        <v>0</v>
      </c>
      <c r="K845" s="184" t="s">
        <v>166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167</v>
      </c>
      <c r="AT845" s="18" t="s">
        <v>162</v>
      </c>
      <c r="AU845" s="18" t="s">
        <v>81</v>
      </c>
      <c r="AY845" s="18" t="s">
        <v>160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167</v>
      </c>
      <c r="BM845" s="18" t="s">
        <v>2625</v>
      </c>
    </row>
    <row r="846" spans="2:65" s="12" customFormat="1" x14ac:dyDescent="0.3">
      <c r="B846" s="206"/>
      <c r="C846" s="207"/>
      <c r="D846" s="196" t="s">
        <v>169</v>
      </c>
      <c r="E846" s="208" t="s">
        <v>19</v>
      </c>
      <c r="F846" s="209" t="s">
        <v>2626</v>
      </c>
      <c r="G846" s="207"/>
      <c r="H846" s="210">
        <v>1171.548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3" customFormat="1" x14ac:dyDescent="0.3">
      <c r="B847" s="217"/>
      <c r="C847" s="218"/>
      <c r="D847" s="219" t="s">
        <v>169</v>
      </c>
      <c r="E847" s="220" t="s">
        <v>19</v>
      </c>
      <c r="F847" s="221" t="s">
        <v>182</v>
      </c>
      <c r="G847" s="218"/>
      <c r="H847" s="222">
        <v>1171.548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169</v>
      </c>
      <c r="AU847" s="228" t="s">
        <v>81</v>
      </c>
      <c r="AV847" s="13" t="s">
        <v>167</v>
      </c>
      <c r="AW847" s="13" t="s">
        <v>35</v>
      </c>
      <c r="AX847" s="13" t="s">
        <v>78</v>
      </c>
      <c r="AY847" s="228" t="s">
        <v>160</v>
      </c>
    </row>
    <row r="848" spans="2:65" s="1" customFormat="1" ht="22.5" customHeight="1" x14ac:dyDescent="0.3">
      <c r="B848" s="35"/>
      <c r="C848" s="182" t="s">
        <v>1219</v>
      </c>
      <c r="D848" s="182" t="s">
        <v>162</v>
      </c>
      <c r="E848" s="183" t="s">
        <v>1257</v>
      </c>
      <c r="F848" s="184" t="s">
        <v>1258</v>
      </c>
      <c r="G848" s="185" t="s">
        <v>265</v>
      </c>
      <c r="H848" s="186">
        <v>2094.5309999999999</v>
      </c>
      <c r="I848" s="187"/>
      <c r="J848" s="188">
        <f>ROUND(I848*H848,2)</f>
        <v>0</v>
      </c>
      <c r="K848" s="184" t="s">
        <v>166</v>
      </c>
      <c r="L848" s="55"/>
      <c r="M848" s="189" t="s">
        <v>19</v>
      </c>
      <c r="N848" s="190" t="s">
        <v>42</v>
      </c>
      <c r="O848" s="36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18" t="s">
        <v>167</v>
      </c>
      <c r="AT848" s="18" t="s">
        <v>162</v>
      </c>
      <c r="AU848" s="18" t="s">
        <v>81</v>
      </c>
      <c r="AY848" s="18" t="s">
        <v>160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8" t="s">
        <v>78</v>
      </c>
      <c r="BK848" s="193">
        <f>ROUND(I848*H848,2)</f>
        <v>0</v>
      </c>
      <c r="BL848" s="18" t="s">
        <v>167</v>
      </c>
      <c r="BM848" s="18" t="s">
        <v>2627</v>
      </c>
    </row>
    <row r="849" spans="2:65" s="12" customFormat="1" x14ac:dyDescent="0.3">
      <c r="B849" s="206"/>
      <c r="C849" s="207"/>
      <c r="D849" s="196" t="s">
        <v>169</v>
      </c>
      <c r="E849" s="208" t="s">
        <v>19</v>
      </c>
      <c r="F849" s="209" t="s">
        <v>2628</v>
      </c>
      <c r="G849" s="207"/>
      <c r="H849" s="210">
        <v>2094.5309999999999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3" customFormat="1" x14ac:dyDescent="0.3">
      <c r="B850" s="217"/>
      <c r="C850" s="218"/>
      <c r="D850" s="196" t="s">
        <v>169</v>
      </c>
      <c r="E850" s="240" t="s">
        <v>19</v>
      </c>
      <c r="F850" s="241" t="s">
        <v>182</v>
      </c>
      <c r="G850" s="218"/>
      <c r="H850" s="242">
        <v>2094.5309999999999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169</v>
      </c>
      <c r="AU850" s="228" t="s">
        <v>81</v>
      </c>
      <c r="AV850" s="13" t="s">
        <v>167</v>
      </c>
      <c r="AW850" s="13" t="s">
        <v>35</v>
      </c>
      <c r="AX850" s="13" t="s">
        <v>78</v>
      </c>
      <c r="AY850" s="228" t="s">
        <v>160</v>
      </c>
    </row>
    <row r="851" spans="2:65" s="10" customFormat="1" ht="29.85" customHeight="1" x14ac:dyDescent="0.3">
      <c r="B851" s="165"/>
      <c r="C851" s="166"/>
      <c r="D851" s="179" t="s">
        <v>70</v>
      </c>
      <c r="E851" s="180" t="s">
        <v>260</v>
      </c>
      <c r="F851" s="180" t="s">
        <v>261</v>
      </c>
      <c r="G851" s="166"/>
      <c r="H851" s="166"/>
      <c r="I851" s="169"/>
      <c r="J851" s="181">
        <f>BK851</f>
        <v>0</v>
      </c>
      <c r="K851" s="166"/>
      <c r="L851" s="171"/>
      <c r="M851" s="172"/>
      <c r="N851" s="173"/>
      <c r="O851" s="173"/>
      <c r="P851" s="174">
        <f>P852</f>
        <v>0</v>
      </c>
      <c r="Q851" s="173"/>
      <c r="R851" s="174">
        <f>R852</f>
        <v>0</v>
      </c>
      <c r="S851" s="173"/>
      <c r="T851" s="175">
        <f>T852</f>
        <v>0</v>
      </c>
      <c r="AR851" s="176" t="s">
        <v>78</v>
      </c>
      <c r="AT851" s="177" t="s">
        <v>70</v>
      </c>
      <c r="AU851" s="177" t="s">
        <v>78</v>
      </c>
      <c r="AY851" s="176" t="s">
        <v>160</v>
      </c>
      <c r="BK851" s="178">
        <f>BK852</f>
        <v>0</v>
      </c>
    </row>
    <row r="852" spans="2:65" s="1" customFormat="1" ht="31.5" customHeight="1" x14ac:dyDescent="0.3">
      <c r="B852" s="35"/>
      <c r="C852" s="182" t="s">
        <v>1225</v>
      </c>
      <c r="D852" s="182" t="s">
        <v>162</v>
      </c>
      <c r="E852" s="183" t="s">
        <v>263</v>
      </c>
      <c r="F852" s="184" t="s">
        <v>264</v>
      </c>
      <c r="G852" s="185" t="s">
        <v>265</v>
      </c>
      <c r="H852" s="186">
        <v>388.64800000000002</v>
      </c>
      <c r="I852" s="187"/>
      <c r="J852" s="188">
        <f>ROUND(I852*H852,2)</f>
        <v>0</v>
      </c>
      <c r="K852" s="184" t="s">
        <v>166</v>
      </c>
      <c r="L852" s="55"/>
      <c r="M852" s="189" t="s">
        <v>19</v>
      </c>
      <c r="N852" s="190" t="s">
        <v>42</v>
      </c>
      <c r="O852" s="36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AR852" s="18" t="s">
        <v>167</v>
      </c>
      <c r="AT852" s="18" t="s">
        <v>162</v>
      </c>
      <c r="AU852" s="18" t="s">
        <v>81</v>
      </c>
      <c r="AY852" s="18" t="s">
        <v>160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18" t="s">
        <v>78</v>
      </c>
      <c r="BK852" s="193">
        <f>ROUND(I852*H852,2)</f>
        <v>0</v>
      </c>
      <c r="BL852" s="18" t="s">
        <v>167</v>
      </c>
      <c r="BM852" s="18" t="s">
        <v>2629</v>
      </c>
    </row>
    <row r="853" spans="2:65" s="10" customFormat="1" ht="37.35" customHeight="1" x14ac:dyDescent="0.35">
      <c r="B853" s="165"/>
      <c r="C853" s="166"/>
      <c r="D853" s="167" t="s">
        <v>70</v>
      </c>
      <c r="E853" s="168" t="s">
        <v>548</v>
      </c>
      <c r="F853" s="168" t="s">
        <v>1263</v>
      </c>
      <c r="G853" s="166"/>
      <c r="H853" s="166"/>
      <c r="I853" s="169"/>
      <c r="J853" s="170">
        <f>BK853</f>
        <v>0</v>
      </c>
      <c r="K853" s="166"/>
      <c r="L853" s="171"/>
      <c r="M853" s="172"/>
      <c r="N853" s="173"/>
      <c r="O853" s="173"/>
      <c r="P853" s="174">
        <f>P854+P858+P862</f>
        <v>0</v>
      </c>
      <c r="Q853" s="173"/>
      <c r="R853" s="174">
        <f>R854+R858+R862</f>
        <v>11.88228376</v>
      </c>
      <c r="S853" s="173"/>
      <c r="T853" s="175">
        <f>T854+T858+T862</f>
        <v>0</v>
      </c>
      <c r="AR853" s="176" t="s">
        <v>186</v>
      </c>
      <c r="AT853" s="177" t="s">
        <v>70</v>
      </c>
      <c r="AU853" s="177" t="s">
        <v>71</v>
      </c>
      <c r="AY853" s="176" t="s">
        <v>160</v>
      </c>
      <c r="BK853" s="178">
        <f>BK854+BK858+BK862</f>
        <v>0</v>
      </c>
    </row>
    <row r="854" spans="2:65" s="10" customFormat="1" ht="19.899999999999999" customHeight="1" x14ac:dyDescent="0.3">
      <c r="B854" s="165"/>
      <c r="C854" s="166"/>
      <c r="D854" s="179" t="s">
        <v>70</v>
      </c>
      <c r="E854" s="180" t="s">
        <v>1641</v>
      </c>
      <c r="F854" s="180" t="s">
        <v>1642</v>
      </c>
      <c r="G854" s="166"/>
      <c r="H854" s="166"/>
      <c r="I854" s="169"/>
      <c r="J854" s="181">
        <f>BK854</f>
        <v>0</v>
      </c>
      <c r="K854" s="166"/>
      <c r="L854" s="171"/>
      <c r="M854" s="172"/>
      <c r="N854" s="173"/>
      <c r="O854" s="173"/>
      <c r="P854" s="174">
        <f>SUM(P855:P857)</f>
        <v>0</v>
      </c>
      <c r="Q854" s="173"/>
      <c r="R854" s="174">
        <f>SUM(R855:R857)</f>
        <v>0</v>
      </c>
      <c r="S854" s="173"/>
      <c r="T854" s="175">
        <f>SUM(T855:T857)</f>
        <v>0</v>
      </c>
      <c r="AR854" s="176" t="s">
        <v>186</v>
      </c>
      <c r="AT854" s="177" t="s">
        <v>70</v>
      </c>
      <c r="AU854" s="177" t="s">
        <v>78</v>
      </c>
      <c r="AY854" s="176" t="s">
        <v>160</v>
      </c>
      <c r="BK854" s="178">
        <f>SUM(BK855:BK857)</f>
        <v>0</v>
      </c>
    </row>
    <row r="855" spans="2:65" s="1" customFormat="1" ht="22.5" customHeight="1" x14ac:dyDescent="0.3">
      <c r="B855" s="35"/>
      <c r="C855" s="182" t="s">
        <v>1230</v>
      </c>
      <c r="D855" s="182" t="s">
        <v>162</v>
      </c>
      <c r="E855" s="183" t="s">
        <v>1643</v>
      </c>
      <c r="F855" s="184" t="s">
        <v>1644</v>
      </c>
      <c r="G855" s="185" t="s">
        <v>189</v>
      </c>
      <c r="H855" s="186">
        <v>50.4</v>
      </c>
      <c r="I855" s="187"/>
      <c r="J855" s="188">
        <f>ROUND(I855*H855,2)</f>
        <v>0</v>
      </c>
      <c r="K855" s="184" t="s">
        <v>19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AR855" s="18" t="s">
        <v>669</v>
      </c>
      <c r="AT855" s="18" t="s">
        <v>162</v>
      </c>
      <c r="AU855" s="18" t="s">
        <v>81</v>
      </c>
      <c r="AY855" s="18" t="s">
        <v>160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669</v>
      </c>
      <c r="BM855" s="18" t="s">
        <v>2630</v>
      </c>
    </row>
    <row r="856" spans="2:65" s="12" customFormat="1" x14ac:dyDescent="0.3">
      <c r="B856" s="206"/>
      <c r="C856" s="207"/>
      <c r="D856" s="196" t="s">
        <v>169</v>
      </c>
      <c r="E856" s="208" t="s">
        <v>19</v>
      </c>
      <c r="F856" s="209" t="s">
        <v>2631</v>
      </c>
      <c r="G856" s="207"/>
      <c r="H856" s="210">
        <v>50.4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169</v>
      </c>
      <c r="AU856" s="216" t="s">
        <v>81</v>
      </c>
      <c r="AV856" s="12" t="s">
        <v>81</v>
      </c>
      <c r="AW856" s="12" t="s">
        <v>35</v>
      </c>
      <c r="AX856" s="12" t="s">
        <v>71</v>
      </c>
      <c r="AY856" s="216" t="s">
        <v>160</v>
      </c>
    </row>
    <row r="857" spans="2:65" s="13" customFormat="1" x14ac:dyDescent="0.3">
      <c r="B857" s="217"/>
      <c r="C857" s="218"/>
      <c r="D857" s="196" t="s">
        <v>169</v>
      </c>
      <c r="E857" s="240" t="s">
        <v>19</v>
      </c>
      <c r="F857" s="241" t="s">
        <v>182</v>
      </c>
      <c r="G857" s="218"/>
      <c r="H857" s="242">
        <v>50.4</v>
      </c>
      <c r="I857" s="223"/>
      <c r="J857" s="218"/>
      <c r="K857" s="218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169</v>
      </c>
      <c r="AU857" s="228" t="s">
        <v>81</v>
      </c>
      <c r="AV857" s="13" t="s">
        <v>167</v>
      </c>
      <c r="AW857" s="13" t="s">
        <v>35</v>
      </c>
      <c r="AX857" s="13" t="s">
        <v>78</v>
      </c>
      <c r="AY857" s="228" t="s">
        <v>160</v>
      </c>
    </row>
    <row r="858" spans="2:65" s="10" customFormat="1" ht="29.85" customHeight="1" x14ac:dyDescent="0.3">
      <c r="B858" s="165"/>
      <c r="C858" s="166"/>
      <c r="D858" s="179" t="s">
        <v>70</v>
      </c>
      <c r="E858" s="180" t="s">
        <v>1264</v>
      </c>
      <c r="F858" s="180" t="s">
        <v>1265</v>
      </c>
      <c r="G858" s="166"/>
      <c r="H858" s="166"/>
      <c r="I858" s="169"/>
      <c r="J858" s="181">
        <f>BK858</f>
        <v>0</v>
      </c>
      <c r="K858" s="166"/>
      <c r="L858" s="171"/>
      <c r="M858" s="172"/>
      <c r="N858" s="173"/>
      <c r="O858" s="173"/>
      <c r="P858" s="174">
        <f>SUM(P859:P861)</f>
        <v>0</v>
      </c>
      <c r="Q858" s="173"/>
      <c r="R858" s="174">
        <f>SUM(R859:R861)</f>
        <v>2.3519999999999999E-3</v>
      </c>
      <c r="S858" s="173"/>
      <c r="T858" s="175">
        <f>SUM(T859:T861)</f>
        <v>0</v>
      </c>
      <c r="AR858" s="176" t="s">
        <v>186</v>
      </c>
      <c r="AT858" s="177" t="s">
        <v>70</v>
      </c>
      <c r="AU858" s="177" t="s">
        <v>78</v>
      </c>
      <c r="AY858" s="176" t="s">
        <v>160</v>
      </c>
      <c r="BK858" s="178">
        <f>SUM(BK859:BK861)</f>
        <v>0</v>
      </c>
    </row>
    <row r="859" spans="2:65" s="1" customFormat="1" ht="22.5" customHeight="1" x14ac:dyDescent="0.3">
      <c r="B859" s="35"/>
      <c r="C859" s="182" t="s">
        <v>1235</v>
      </c>
      <c r="D859" s="182" t="s">
        <v>162</v>
      </c>
      <c r="E859" s="183" t="s">
        <v>1267</v>
      </c>
      <c r="F859" s="184" t="s">
        <v>1268</v>
      </c>
      <c r="G859" s="185" t="s">
        <v>189</v>
      </c>
      <c r="H859" s="186">
        <v>58.8</v>
      </c>
      <c r="I859" s="187"/>
      <c r="J859" s="188">
        <f>ROUND(I859*H859,2)</f>
        <v>0</v>
      </c>
      <c r="K859" s="184" t="s">
        <v>19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4.0000000000000003E-5</v>
      </c>
      <c r="R859" s="191">
        <f>Q859*H859</f>
        <v>2.3519999999999999E-3</v>
      </c>
      <c r="S859" s="191">
        <v>0</v>
      </c>
      <c r="T859" s="192">
        <f>S859*H859</f>
        <v>0</v>
      </c>
      <c r="AR859" s="18" t="s">
        <v>669</v>
      </c>
      <c r="AT859" s="18" t="s">
        <v>162</v>
      </c>
      <c r="AU859" s="18" t="s">
        <v>81</v>
      </c>
      <c r="AY859" s="18" t="s">
        <v>160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669</v>
      </c>
      <c r="BM859" s="18" t="s">
        <v>2632</v>
      </c>
    </row>
    <row r="860" spans="2:65" s="12" customFormat="1" x14ac:dyDescent="0.3">
      <c r="B860" s="206"/>
      <c r="C860" s="207"/>
      <c r="D860" s="196" t="s">
        <v>169</v>
      </c>
      <c r="E860" s="208" t="s">
        <v>19</v>
      </c>
      <c r="F860" s="209" t="s">
        <v>2633</v>
      </c>
      <c r="G860" s="207"/>
      <c r="H860" s="210">
        <v>58.8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169</v>
      </c>
      <c r="AU860" s="216" t="s">
        <v>81</v>
      </c>
      <c r="AV860" s="12" t="s">
        <v>81</v>
      </c>
      <c r="AW860" s="12" t="s">
        <v>35</v>
      </c>
      <c r="AX860" s="12" t="s">
        <v>71</v>
      </c>
      <c r="AY860" s="216" t="s">
        <v>160</v>
      </c>
    </row>
    <row r="861" spans="2:65" s="13" customFormat="1" x14ac:dyDescent="0.3">
      <c r="B861" s="217"/>
      <c r="C861" s="218"/>
      <c r="D861" s="196" t="s">
        <v>169</v>
      </c>
      <c r="E861" s="240" t="s">
        <v>19</v>
      </c>
      <c r="F861" s="241" t="s">
        <v>182</v>
      </c>
      <c r="G861" s="218"/>
      <c r="H861" s="242">
        <v>58.8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169</v>
      </c>
      <c r="AU861" s="228" t="s">
        <v>81</v>
      </c>
      <c r="AV861" s="13" t="s">
        <v>167</v>
      </c>
      <c r="AW861" s="13" t="s">
        <v>35</v>
      </c>
      <c r="AX861" s="13" t="s">
        <v>78</v>
      </c>
      <c r="AY861" s="228" t="s">
        <v>160</v>
      </c>
    </row>
    <row r="862" spans="2:65" s="10" customFormat="1" ht="29.85" customHeight="1" x14ac:dyDescent="0.3">
      <c r="B862" s="165"/>
      <c r="C862" s="166"/>
      <c r="D862" s="179" t="s">
        <v>70</v>
      </c>
      <c r="E862" s="180" t="s">
        <v>1270</v>
      </c>
      <c r="F862" s="180" t="s">
        <v>1271</v>
      </c>
      <c r="G862" s="166"/>
      <c r="H862" s="166"/>
      <c r="I862" s="169"/>
      <c r="J862" s="181">
        <f>BK862</f>
        <v>0</v>
      </c>
      <c r="K862" s="166"/>
      <c r="L862" s="171"/>
      <c r="M862" s="172"/>
      <c r="N862" s="173"/>
      <c r="O862" s="173"/>
      <c r="P862" s="174">
        <f>SUM(P863:P883)</f>
        <v>0</v>
      </c>
      <c r="Q862" s="173"/>
      <c r="R862" s="174">
        <f>SUM(R863:R883)</f>
        <v>11.87993176</v>
      </c>
      <c r="S862" s="173"/>
      <c r="T862" s="175">
        <f>SUM(T863:T883)</f>
        <v>0</v>
      </c>
      <c r="AR862" s="176" t="s">
        <v>186</v>
      </c>
      <c r="AT862" s="177" t="s">
        <v>70</v>
      </c>
      <c r="AU862" s="177" t="s">
        <v>78</v>
      </c>
      <c r="AY862" s="176" t="s">
        <v>160</v>
      </c>
      <c r="BK862" s="178">
        <f>SUM(BK863:BK883)</f>
        <v>0</v>
      </c>
    </row>
    <row r="863" spans="2:65" s="1" customFormat="1" ht="22.5" customHeight="1" x14ac:dyDescent="0.3">
      <c r="B863" s="35"/>
      <c r="C863" s="182" t="s">
        <v>1242</v>
      </c>
      <c r="D863" s="182" t="s">
        <v>162</v>
      </c>
      <c r="E863" s="183" t="s">
        <v>1273</v>
      </c>
      <c r="F863" s="184" t="s">
        <v>1274</v>
      </c>
      <c r="G863" s="185" t="s">
        <v>1275</v>
      </c>
      <c r="H863" s="186">
        <v>0.109</v>
      </c>
      <c r="I863" s="187"/>
      <c r="J863" s="188">
        <f t="shared" ref="J863:J869" si="40">ROUND(I863*H863,2)</f>
        <v>0</v>
      </c>
      <c r="K863" s="184" t="s">
        <v>166</v>
      </c>
      <c r="L863" s="55"/>
      <c r="M863" s="189" t="s">
        <v>19</v>
      </c>
      <c r="N863" s="190" t="s">
        <v>42</v>
      </c>
      <c r="O863" s="36"/>
      <c r="P863" s="191">
        <f t="shared" ref="P863:P869" si="41">O863*H863</f>
        <v>0</v>
      </c>
      <c r="Q863" s="191">
        <v>8.8000000000000005E-3</v>
      </c>
      <c r="R863" s="191">
        <f t="shared" ref="R863:R869" si="42">Q863*H863</f>
        <v>9.592E-4</v>
      </c>
      <c r="S863" s="191">
        <v>0</v>
      </c>
      <c r="T863" s="192">
        <f t="shared" ref="T863:T869" si="43">S863*H863</f>
        <v>0</v>
      </c>
      <c r="AR863" s="18" t="s">
        <v>669</v>
      </c>
      <c r="AT863" s="18" t="s">
        <v>162</v>
      </c>
      <c r="AU863" s="18" t="s">
        <v>81</v>
      </c>
      <c r="AY863" s="18" t="s">
        <v>160</v>
      </c>
      <c r="BE863" s="193">
        <f t="shared" ref="BE863:BE869" si="44">IF(N863="základní",J863,0)</f>
        <v>0</v>
      </c>
      <c r="BF863" s="193">
        <f t="shared" ref="BF863:BF869" si="45">IF(N863="snížená",J863,0)</f>
        <v>0</v>
      </c>
      <c r="BG863" s="193">
        <f t="shared" ref="BG863:BG869" si="46">IF(N863="zákl. přenesená",J863,0)</f>
        <v>0</v>
      </c>
      <c r="BH863" s="193">
        <f t="shared" ref="BH863:BH869" si="47">IF(N863="sníž. přenesená",J863,0)</f>
        <v>0</v>
      </c>
      <c r="BI863" s="193">
        <f t="shared" ref="BI863:BI869" si="48">IF(N863="nulová",J863,0)</f>
        <v>0</v>
      </c>
      <c r="BJ863" s="18" t="s">
        <v>78</v>
      </c>
      <c r="BK863" s="193">
        <f t="shared" ref="BK863:BK869" si="49">ROUND(I863*H863,2)</f>
        <v>0</v>
      </c>
      <c r="BL863" s="18" t="s">
        <v>669</v>
      </c>
      <c r="BM863" s="18" t="s">
        <v>2634</v>
      </c>
    </row>
    <row r="864" spans="2:65" s="1" customFormat="1" ht="31.5" customHeight="1" x14ac:dyDescent="0.3">
      <c r="B864" s="35"/>
      <c r="C864" s="182" t="s">
        <v>1247</v>
      </c>
      <c r="D864" s="182" t="s">
        <v>162</v>
      </c>
      <c r="E864" s="183" t="s">
        <v>1278</v>
      </c>
      <c r="F864" s="184" t="s">
        <v>1279</v>
      </c>
      <c r="G864" s="185" t="s">
        <v>189</v>
      </c>
      <c r="H864" s="186">
        <v>109.2</v>
      </c>
      <c r="I864" s="187"/>
      <c r="J864" s="188">
        <f t="shared" si="40"/>
        <v>0</v>
      </c>
      <c r="K864" s="184" t="s">
        <v>166</v>
      </c>
      <c r="L864" s="55"/>
      <c r="M864" s="189" t="s">
        <v>19</v>
      </c>
      <c r="N864" s="190" t="s">
        <v>42</v>
      </c>
      <c r="O864" s="36"/>
      <c r="P864" s="191">
        <f t="shared" si="41"/>
        <v>0</v>
      </c>
      <c r="Q864" s="191">
        <v>0</v>
      </c>
      <c r="R864" s="191">
        <f t="shared" si="42"/>
        <v>0</v>
      </c>
      <c r="S864" s="191">
        <v>0</v>
      </c>
      <c r="T864" s="192">
        <f t="shared" si="43"/>
        <v>0</v>
      </c>
      <c r="AR864" s="18" t="s">
        <v>669</v>
      </c>
      <c r="AT864" s="18" t="s">
        <v>162</v>
      </c>
      <c r="AU864" s="18" t="s">
        <v>81</v>
      </c>
      <c r="AY864" s="18" t="s">
        <v>160</v>
      </c>
      <c r="BE864" s="193">
        <f t="shared" si="44"/>
        <v>0</v>
      </c>
      <c r="BF864" s="193">
        <f t="shared" si="45"/>
        <v>0</v>
      </c>
      <c r="BG864" s="193">
        <f t="shared" si="46"/>
        <v>0</v>
      </c>
      <c r="BH864" s="193">
        <f t="shared" si="47"/>
        <v>0</v>
      </c>
      <c r="BI864" s="193">
        <f t="shared" si="48"/>
        <v>0</v>
      </c>
      <c r="BJ864" s="18" t="s">
        <v>78</v>
      </c>
      <c r="BK864" s="193">
        <f t="shared" si="49"/>
        <v>0</v>
      </c>
      <c r="BL864" s="18" t="s">
        <v>669</v>
      </c>
      <c r="BM864" s="18" t="s">
        <v>2635</v>
      </c>
    </row>
    <row r="865" spans="2:65" s="1" customFormat="1" ht="22.5" customHeight="1" x14ac:dyDescent="0.3">
      <c r="B865" s="35"/>
      <c r="C865" s="182" t="s">
        <v>1252</v>
      </c>
      <c r="D865" s="182" t="s">
        <v>162</v>
      </c>
      <c r="E865" s="183" t="s">
        <v>1282</v>
      </c>
      <c r="F865" s="184" t="s">
        <v>1283</v>
      </c>
      <c r="G865" s="185" t="s">
        <v>189</v>
      </c>
      <c r="H865" s="186">
        <v>109.2</v>
      </c>
      <c r="I865" s="187"/>
      <c r="J865" s="188">
        <f t="shared" si="40"/>
        <v>0</v>
      </c>
      <c r="K865" s="184" t="s">
        <v>166</v>
      </c>
      <c r="L865" s="55"/>
      <c r="M865" s="189" t="s">
        <v>19</v>
      </c>
      <c r="N865" s="190" t="s">
        <v>42</v>
      </c>
      <c r="O865" s="36"/>
      <c r="P865" s="191">
        <f t="shared" si="41"/>
        <v>0</v>
      </c>
      <c r="Q865" s="191">
        <v>9.1799999999999995E-5</v>
      </c>
      <c r="R865" s="191">
        <f t="shared" si="42"/>
        <v>1.002456E-2</v>
      </c>
      <c r="S865" s="191">
        <v>0</v>
      </c>
      <c r="T865" s="192">
        <f t="shared" si="43"/>
        <v>0</v>
      </c>
      <c r="AR865" s="18" t="s">
        <v>669</v>
      </c>
      <c r="AT865" s="18" t="s">
        <v>162</v>
      </c>
      <c r="AU865" s="18" t="s">
        <v>81</v>
      </c>
      <c r="AY865" s="18" t="s">
        <v>160</v>
      </c>
      <c r="BE865" s="193">
        <f t="shared" si="44"/>
        <v>0</v>
      </c>
      <c r="BF865" s="193">
        <f t="shared" si="45"/>
        <v>0</v>
      </c>
      <c r="BG865" s="193">
        <f t="shared" si="46"/>
        <v>0</v>
      </c>
      <c r="BH865" s="193">
        <f t="shared" si="47"/>
        <v>0</v>
      </c>
      <c r="BI865" s="193">
        <f t="shared" si="48"/>
        <v>0</v>
      </c>
      <c r="BJ865" s="18" t="s">
        <v>78</v>
      </c>
      <c r="BK865" s="193">
        <f t="shared" si="49"/>
        <v>0</v>
      </c>
      <c r="BL865" s="18" t="s">
        <v>669</v>
      </c>
      <c r="BM865" s="18" t="s">
        <v>2636</v>
      </c>
    </row>
    <row r="866" spans="2:65" s="1" customFormat="1" ht="22.5" customHeight="1" x14ac:dyDescent="0.3">
      <c r="B866" s="35"/>
      <c r="C866" s="182" t="s">
        <v>1256</v>
      </c>
      <c r="D866" s="182" t="s">
        <v>162</v>
      </c>
      <c r="E866" s="183" t="s">
        <v>1286</v>
      </c>
      <c r="F866" s="184" t="s">
        <v>1287</v>
      </c>
      <c r="G866" s="185" t="s">
        <v>189</v>
      </c>
      <c r="H866" s="186">
        <v>109.2</v>
      </c>
      <c r="I866" s="187"/>
      <c r="J866" s="188">
        <f t="shared" si="40"/>
        <v>0</v>
      </c>
      <c r="K866" s="184" t="s">
        <v>166</v>
      </c>
      <c r="L866" s="55"/>
      <c r="M866" s="189" t="s">
        <v>19</v>
      </c>
      <c r="N866" s="190" t="s">
        <v>42</v>
      </c>
      <c r="O866" s="36"/>
      <c r="P866" s="191">
        <f t="shared" si="41"/>
        <v>0</v>
      </c>
      <c r="Q866" s="191">
        <v>0.108</v>
      </c>
      <c r="R866" s="191">
        <f t="shared" si="42"/>
        <v>11.7936</v>
      </c>
      <c r="S866" s="191">
        <v>0</v>
      </c>
      <c r="T866" s="192">
        <f t="shared" si="43"/>
        <v>0</v>
      </c>
      <c r="AR866" s="18" t="s">
        <v>669</v>
      </c>
      <c r="AT866" s="18" t="s">
        <v>162</v>
      </c>
      <c r="AU866" s="18" t="s">
        <v>81</v>
      </c>
      <c r="AY866" s="18" t="s">
        <v>160</v>
      </c>
      <c r="BE866" s="193">
        <f t="shared" si="44"/>
        <v>0</v>
      </c>
      <c r="BF866" s="193">
        <f t="shared" si="45"/>
        <v>0</v>
      </c>
      <c r="BG866" s="193">
        <f t="shared" si="46"/>
        <v>0</v>
      </c>
      <c r="BH866" s="193">
        <f t="shared" si="47"/>
        <v>0</v>
      </c>
      <c r="BI866" s="193">
        <f t="shared" si="48"/>
        <v>0</v>
      </c>
      <c r="BJ866" s="18" t="s">
        <v>78</v>
      </c>
      <c r="BK866" s="193">
        <f t="shared" si="49"/>
        <v>0</v>
      </c>
      <c r="BL866" s="18" t="s">
        <v>669</v>
      </c>
      <c r="BM866" s="18" t="s">
        <v>2637</v>
      </c>
    </row>
    <row r="867" spans="2:65" s="1" customFormat="1" ht="22.5" customHeight="1" x14ac:dyDescent="0.3">
      <c r="B867" s="35"/>
      <c r="C867" s="247" t="s">
        <v>1261</v>
      </c>
      <c r="D867" s="247" t="s">
        <v>548</v>
      </c>
      <c r="E867" s="248" t="s">
        <v>1290</v>
      </c>
      <c r="F867" s="249" t="s">
        <v>1291</v>
      </c>
      <c r="G867" s="250" t="s">
        <v>189</v>
      </c>
      <c r="H867" s="251">
        <v>109.2</v>
      </c>
      <c r="I867" s="252"/>
      <c r="J867" s="253">
        <f t="shared" si="40"/>
        <v>0</v>
      </c>
      <c r="K867" s="249" t="s">
        <v>19</v>
      </c>
      <c r="L867" s="254"/>
      <c r="M867" s="255" t="s">
        <v>19</v>
      </c>
      <c r="N867" s="256" t="s">
        <v>42</v>
      </c>
      <c r="O867" s="36"/>
      <c r="P867" s="191">
        <f t="shared" si="41"/>
        <v>0</v>
      </c>
      <c r="Q867" s="191">
        <v>6.8999999999999997E-4</v>
      </c>
      <c r="R867" s="191">
        <f t="shared" si="42"/>
        <v>7.5347999999999998E-2</v>
      </c>
      <c r="S867" s="191">
        <v>0</v>
      </c>
      <c r="T867" s="192">
        <f t="shared" si="43"/>
        <v>0</v>
      </c>
      <c r="AR867" s="18" t="s">
        <v>980</v>
      </c>
      <c r="AT867" s="18" t="s">
        <v>548</v>
      </c>
      <c r="AU867" s="18" t="s">
        <v>81</v>
      </c>
      <c r="AY867" s="18" t="s">
        <v>160</v>
      </c>
      <c r="BE867" s="193">
        <f t="shared" si="44"/>
        <v>0</v>
      </c>
      <c r="BF867" s="193">
        <f t="shared" si="45"/>
        <v>0</v>
      </c>
      <c r="BG867" s="193">
        <f t="shared" si="46"/>
        <v>0</v>
      </c>
      <c r="BH867" s="193">
        <f t="shared" si="47"/>
        <v>0</v>
      </c>
      <c r="BI867" s="193">
        <f t="shared" si="48"/>
        <v>0</v>
      </c>
      <c r="BJ867" s="18" t="s">
        <v>78</v>
      </c>
      <c r="BK867" s="193">
        <f t="shared" si="49"/>
        <v>0</v>
      </c>
      <c r="BL867" s="18" t="s">
        <v>980</v>
      </c>
      <c r="BM867" s="18" t="s">
        <v>2638</v>
      </c>
    </row>
    <row r="868" spans="2:65" s="1" customFormat="1" ht="22.5" customHeight="1" x14ac:dyDescent="0.3">
      <c r="B868" s="35"/>
      <c r="C868" s="182" t="s">
        <v>1266</v>
      </c>
      <c r="D868" s="182" t="s">
        <v>162</v>
      </c>
      <c r="E868" s="183" t="s">
        <v>1294</v>
      </c>
      <c r="F868" s="184" t="s">
        <v>1295</v>
      </c>
      <c r="G868" s="185" t="s">
        <v>189</v>
      </c>
      <c r="H868" s="186">
        <v>109.2</v>
      </c>
      <c r="I868" s="187"/>
      <c r="J868" s="188">
        <f t="shared" si="40"/>
        <v>0</v>
      </c>
      <c r="K868" s="184" t="s">
        <v>166</v>
      </c>
      <c r="L868" s="55"/>
      <c r="M868" s="189" t="s">
        <v>19</v>
      </c>
      <c r="N868" s="190" t="s">
        <v>42</v>
      </c>
      <c r="O868" s="36"/>
      <c r="P868" s="191">
        <f t="shared" si="41"/>
        <v>0</v>
      </c>
      <c r="Q868" s="191">
        <v>0</v>
      </c>
      <c r="R868" s="191">
        <f t="shared" si="42"/>
        <v>0</v>
      </c>
      <c r="S868" s="191">
        <v>0</v>
      </c>
      <c r="T868" s="192">
        <f t="shared" si="43"/>
        <v>0</v>
      </c>
      <c r="AR868" s="18" t="s">
        <v>669</v>
      </c>
      <c r="AT868" s="18" t="s">
        <v>162</v>
      </c>
      <c r="AU868" s="18" t="s">
        <v>81</v>
      </c>
      <c r="AY868" s="18" t="s">
        <v>160</v>
      </c>
      <c r="BE868" s="193">
        <f t="shared" si="44"/>
        <v>0</v>
      </c>
      <c r="BF868" s="193">
        <f t="shared" si="45"/>
        <v>0</v>
      </c>
      <c r="BG868" s="193">
        <f t="shared" si="46"/>
        <v>0</v>
      </c>
      <c r="BH868" s="193">
        <f t="shared" si="47"/>
        <v>0</v>
      </c>
      <c r="BI868" s="193">
        <f t="shared" si="48"/>
        <v>0</v>
      </c>
      <c r="BJ868" s="18" t="s">
        <v>78</v>
      </c>
      <c r="BK868" s="193">
        <f t="shared" si="49"/>
        <v>0</v>
      </c>
      <c r="BL868" s="18" t="s">
        <v>669</v>
      </c>
      <c r="BM868" s="18" t="s">
        <v>2639</v>
      </c>
    </row>
    <row r="869" spans="2:65" s="1" customFormat="1" ht="22.5" customHeight="1" x14ac:dyDescent="0.3">
      <c r="B869" s="35"/>
      <c r="C869" s="247" t="s">
        <v>1272</v>
      </c>
      <c r="D869" s="247" t="s">
        <v>548</v>
      </c>
      <c r="E869" s="248" t="s">
        <v>549</v>
      </c>
      <c r="F869" s="249" t="s">
        <v>550</v>
      </c>
      <c r="G869" s="250" t="s">
        <v>212</v>
      </c>
      <c r="H869" s="251">
        <v>11.465999999999999</v>
      </c>
      <c r="I869" s="252"/>
      <c r="J869" s="253">
        <f t="shared" si="40"/>
        <v>0</v>
      </c>
      <c r="K869" s="249" t="s">
        <v>19</v>
      </c>
      <c r="L869" s="254"/>
      <c r="M869" s="255" t="s">
        <v>19</v>
      </c>
      <c r="N869" s="256" t="s">
        <v>42</v>
      </c>
      <c r="O869" s="36"/>
      <c r="P869" s="191">
        <f t="shared" si="41"/>
        <v>0</v>
      </c>
      <c r="Q869" s="191">
        <v>0</v>
      </c>
      <c r="R869" s="191">
        <f t="shared" si="42"/>
        <v>0</v>
      </c>
      <c r="S869" s="191">
        <v>0</v>
      </c>
      <c r="T869" s="192">
        <f t="shared" si="43"/>
        <v>0</v>
      </c>
      <c r="AR869" s="18" t="s">
        <v>980</v>
      </c>
      <c r="AT869" s="18" t="s">
        <v>548</v>
      </c>
      <c r="AU869" s="18" t="s">
        <v>81</v>
      </c>
      <c r="AY869" s="18" t="s">
        <v>160</v>
      </c>
      <c r="BE869" s="193">
        <f t="shared" si="44"/>
        <v>0</v>
      </c>
      <c r="BF869" s="193">
        <f t="shared" si="45"/>
        <v>0</v>
      </c>
      <c r="BG869" s="193">
        <f t="shared" si="46"/>
        <v>0</v>
      </c>
      <c r="BH869" s="193">
        <f t="shared" si="47"/>
        <v>0</v>
      </c>
      <c r="BI869" s="193">
        <f t="shared" si="48"/>
        <v>0</v>
      </c>
      <c r="BJ869" s="18" t="s">
        <v>78</v>
      </c>
      <c r="BK869" s="193">
        <f t="shared" si="49"/>
        <v>0</v>
      </c>
      <c r="BL869" s="18" t="s">
        <v>980</v>
      </c>
      <c r="BM869" s="18" t="s">
        <v>2640</v>
      </c>
    </row>
    <row r="870" spans="2:65" s="12" customFormat="1" x14ac:dyDescent="0.3">
      <c r="B870" s="206"/>
      <c r="C870" s="207"/>
      <c r="D870" s="196" t="s">
        <v>169</v>
      </c>
      <c r="E870" s="208" t="s">
        <v>19</v>
      </c>
      <c r="F870" s="209" t="s">
        <v>2641</v>
      </c>
      <c r="G870" s="207"/>
      <c r="H870" s="210">
        <v>11.465999999999999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169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160</v>
      </c>
    </row>
    <row r="871" spans="2:65" s="13" customFormat="1" x14ac:dyDescent="0.3">
      <c r="B871" s="217"/>
      <c r="C871" s="218"/>
      <c r="D871" s="219" t="s">
        <v>169</v>
      </c>
      <c r="E871" s="220" t="s">
        <v>19</v>
      </c>
      <c r="F871" s="221" t="s">
        <v>182</v>
      </c>
      <c r="G871" s="218"/>
      <c r="H871" s="222">
        <v>11.465999999999999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169</v>
      </c>
      <c r="AU871" s="228" t="s">
        <v>81</v>
      </c>
      <c r="AV871" s="13" t="s">
        <v>167</v>
      </c>
      <c r="AW871" s="13" t="s">
        <v>35</v>
      </c>
      <c r="AX871" s="13" t="s">
        <v>78</v>
      </c>
      <c r="AY871" s="228" t="s">
        <v>160</v>
      </c>
    </row>
    <row r="872" spans="2:65" s="1" customFormat="1" ht="22.5" customHeight="1" x14ac:dyDescent="0.3">
      <c r="B872" s="35"/>
      <c r="C872" s="182" t="s">
        <v>1277</v>
      </c>
      <c r="D872" s="182" t="s">
        <v>162</v>
      </c>
      <c r="E872" s="183" t="s">
        <v>1301</v>
      </c>
      <c r="F872" s="184" t="s">
        <v>1302</v>
      </c>
      <c r="G872" s="185" t="s">
        <v>212</v>
      </c>
      <c r="H872" s="186">
        <v>19.11</v>
      </c>
      <c r="I872" s="187"/>
      <c r="J872" s="188">
        <f>ROUND(I872*H872,2)</f>
        <v>0</v>
      </c>
      <c r="K872" s="184" t="s">
        <v>166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669</v>
      </c>
      <c r="AT872" s="18" t="s">
        <v>162</v>
      </c>
      <c r="AU872" s="18" t="s">
        <v>81</v>
      </c>
      <c r="AY872" s="18" t="s">
        <v>160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669</v>
      </c>
      <c r="BM872" s="18" t="s">
        <v>2642</v>
      </c>
    </row>
    <row r="873" spans="2:65" s="12" customFormat="1" x14ac:dyDescent="0.3">
      <c r="B873" s="206"/>
      <c r="C873" s="207"/>
      <c r="D873" s="196" t="s">
        <v>169</v>
      </c>
      <c r="E873" s="208" t="s">
        <v>19</v>
      </c>
      <c r="F873" s="209" t="s">
        <v>2643</v>
      </c>
      <c r="G873" s="207"/>
      <c r="H873" s="210">
        <v>19.11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3" customFormat="1" x14ac:dyDescent="0.3">
      <c r="B874" s="217"/>
      <c r="C874" s="218"/>
      <c r="D874" s="219" t="s">
        <v>169</v>
      </c>
      <c r="E874" s="220" t="s">
        <v>19</v>
      </c>
      <c r="F874" s="221" t="s">
        <v>182</v>
      </c>
      <c r="G874" s="218"/>
      <c r="H874" s="222">
        <v>19.11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169</v>
      </c>
      <c r="AU874" s="228" t="s">
        <v>81</v>
      </c>
      <c r="AV874" s="13" t="s">
        <v>167</v>
      </c>
      <c r="AW874" s="13" t="s">
        <v>35</v>
      </c>
      <c r="AX874" s="13" t="s">
        <v>78</v>
      </c>
      <c r="AY874" s="228" t="s">
        <v>160</v>
      </c>
    </row>
    <row r="875" spans="2:65" s="1" customFormat="1" ht="22.5" customHeight="1" x14ac:dyDescent="0.3">
      <c r="B875" s="35"/>
      <c r="C875" s="182" t="s">
        <v>1281</v>
      </c>
      <c r="D875" s="182" t="s">
        <v>162</v>
      </c>
      <c r="E875" s="183" t="s">
        <v>1306</v>
      </c>
      <c r="F875" s="184" t="s">
        <v>1307</v>
      </c>
      <c r="G875" s="185" t="s">
        <v>212</v>
      </c>
      <c r="H875" s="186">
        <v>363.09</v>
      </c>
      <c r="I875" s="187"/>
      <c r="J875" s="188">
        <f>ROUND(I875*H875,2)</f>
        <v>0</v>
      </c>
      <c r="K875" s="184" t="s">
        <v>166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669</v>
      </c>
      <c r="AT875" s="18" t="s">
        <v>162</v>
      </c>
      <c r="AU875" s="18" t="s">
        <v>81</v>
      </c>
      <c r="AY875" s="18" t="s">
        <v>160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669</v>
      </c>
      <c r="BM875" s="18" t="s">
        <v>2644</v>
      </c>
    </row>
    <row r="876" spans="2:65" s="12" customFormat="1" x14ac:dyDescent="0.3">
      <c r="B876" s="206"/>
      <c r="C876" s="207"/>
      <c r="D876" s="196" t="s">
        <v>169</v>
      </c>
      <c r="E876" s="208" t="s">
        <v>19</v>
      </c>
      <c r="F876" s="209" t="s">
        <v>2645</v>
      </c>
      <c r="G876" s="207"/>
      <c r="H876" s="210">
        <v>363.09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169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160</v>
      </c>
    </row>
    <row r="877" spans="2:65" s="13" customFormat="1" x14ac:dyDescent="0.3">
      <c r="B877" s="217"/>
      <c r="C877" s="218"/>
      <c r="D877" s="219" t="s">
        <v>169</v>
      </c>
      <c r="E877" s="220" t="s">
        <v>19</v>
      </c>
      <c r="F877" s="221" t="s">
        <v>182</v>
      </c>
      <c r="G877" s="218"/>
      <c r="H877" s="222">
        <v>363.09</v>
      </c>
      <c r="I877" s="223"/>
      <c r="J877" s="218"/>
      <c r="K877" s="218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169</v>
      </c>
      <c r="AU877" s="228" t="s">
        <v>81</v>
      </c>
      <c r="AV877" s="13" t="s">
        <v>167</v>
      </c>
      <c r="AW877" s="13" t="s">
        <v>35</v>
      </c>
      <c r="AX877" s="13" t="s">
        <v>78</v>
      </c>
      <c r="AY877" s="228" t="s">
        <v>160</v>
      </c>
    </row>
    <row r="878" spans="2:65" s="1" customFormat="1" ht="22.5" customHeight="1" x14ac:dyDescent="0.3">
      <c r="B878" s="35"/>
      <c r="C878" s="182" t="s">
        <v>1285</v>
      </c>
      <c r="D878" s="182" t="s">
        <v>162</v>
      </c>
      <c r="E878" s="183" t="s">
        <v>1311</v>
      </c>
      <c r="F878" s="184" t="s">
        <v>533</v>
      </c>
      <c r="G878" s="185" t="s">
        <v>265</v>
      </c>
      <c r="H878" s="186">
        <v>34.398000000000003</v>
      </c>
      <c r="I878" s="187"/>
      <c r="J878" s="188">
        <f>ROUND(I878*H878,2)</f>
        <v>0</v>
      </c>
      <c r="K878" s="184" t="s">
        <v>19</v>
      </c>
      <c r="L878" s="55"/>
      <c r="M878" s="189" t="s">
        <v>19</v>
      </c>
      <c r="N878" s="190" t="s">
        <v>42</v>
      </c>
      <c r="O878" s="36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AR878" s="18" t="s">
        <v>669</v>
      </c>
      <c r="AT878" s="18" t="s">
        <v>162</v>
      </c>
      <c r="AU878" s="18" t="s">
        <v>81</v>
      </c>
      <c r="AY878" s="18" t="s">
        <v>160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78</v>
      </c>
      <c r="BK878" s="193">
        <f>ROUND(I878*H878,2)</f>
        <v>0</v>
      </c>
      <c r="BL878" s="18" t="s">
        <v>669</v>
      </c>
      <c r="BM878" s="18" t="s">
        <v>2646</v>
      </c>
    </row>
    <row r="879" spans="2:65" s="12" customFormat="1" x14ac:dyDescent="0.3">
      <c r="B879" s="206"/>
      <c r="C879" s="207"/>
      <c r="D879" s="196" t="s">
        <v>169</v>
      </c>
      <c r="E879" s="208" t="s">
        <v>19</v>
      </c>
      <c r="F879" s="209" t="s">
        <v>2647</v>
      </c>
      <c r="G879" s="207"/>
      <c r="H879" s="210">
        <v>34.398000000000003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3" customFormat="1" x14ac:dyDescent="0.3">
      <c r="B880" s="217"/>
      <c r="C880" s="218"/>
      <c r="D880" s="219" t="s">
        <v>169</v>
      </c>
      <c r="E880" s="220" t="s">
        <v>19</v>
      </c>
      <c r="F880" s="221" t="s">
        <v>182</v>
      </c>
      <c r="G880" s="218"/>
      <c r="H880" s="222">
        <v>34.398000000000003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169</v>
      </c>
      <c r="AU880" s="228" t="s">
        <v>81</v>
      </c>
      <c r="AV880" s="13" t="s">
        <v>167</v>
      </c>
      <c r="AW880" s="13" t="s">
        <v>35</v>
      </c>
      <c r="AX880" s="13" t="s">
        <v>78</v>
      </c>
      <c r="AY880" s="228" t="s">
        <v>160</v>
      </c>
    </row>
    <row r="881" spans="2:65" s="1" customFormat="1" ht="22.5" customHeight="1" x14ac:dyDescent="0.3">
      <c r="B881" s="35"/>
      <c r="C881" s="182" t="s">
        <v>1289</v>
      </c>
      <c r="D881" s="182" t="s">
        <v>162</v>
      </c>
      <c r="E881" s="183" t="s">
        <v>1315</v>
      </c>
      <c r="F881" s="184" t="s">
        <v>1316</v>
      </c>
      <c r="G881" s="185" t="s">
        <v>248</v>
      </c>
      <c r="H881" s="186">
        <v>38.22</v>
      </c>
      <c r="I881" s="187"/>
      <c r="J881" s="188">
        <f>ROUND(I881*H881,2)</f>
        <v>0</v>
      </c>
      <c r="K881" s="184" t="s">
        <v>166</v>
      </c>
      <c r="L881" s="55"/>
      <c r="M881" s="189" t="s">
        <v>19</v>
      </c>
      <c r="N881" s="190" t="s">
        <v>42</v>
      </c>
      <c r="O881" s="36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AR881" s="18" t="s">
        <v>669</v>
      </c>
      <c r="AT881" s="18" t="s">
        <v>162</v>
      </c>
      <c r="AU881" s="18" t="s">
        <v>81</v>
      </c>
      <c r="AY881" s="18" t="s">
        <v>160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78</v>
      </c>
      <c r="BK881" s="193">
        <f>ROUND(I881*H881,2)</f>
        <v>0</v>
      </c>
      <c r="BL881" s="18" t="s">
        <v>669</v>
      </c>
      <c r="BM881" s="18" t="s">
        <v>2648</v>
      </c>
    </row>
    <row r="882" spans="2:65" s="12" customFormat="1" x14ac:dyDescent="0.3">
      <c r="B882" s="206"/>
      <c r="C882" s="207"/>
      <c r="D882" s="196" t="s">
        <v>169</v>
      </c>
      <c r="E882" s="208" t="s">
        <v>19</v>
      </c>
      <c r="F882" s="209" t="s">
        <v>2649</v>
      </c>
      <c r="G882" s="207"/>
      <c r="H882" s="210">
        <v>38.22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169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160</v>
      </c>
    </row>
    <row r="883" spans="2:65" s="13" customFormat="1" x14ac:dyDescent="0.3">
      <c r="B883" s="217"/>
      <c r="C883" s="218"/>
      <c r="D883" s="196" t="s">
        <v>169</v>
      </c>
      <c r="E883" s="240" t="s">
        <v>19</v>
      </c>
      <c r="F883" s="241" t="s">
        <v>182</v>
      </c>
      <c r="G883" s="218"/>
      <c r="H883" s="242">
        <v>38.22</v>
      </c>
      <c r="I883" s="223"/>
      <c r="J883" s="218"/>
      <c r="K883" s="218"/>
      <c r="L883" s="224"/>
      <c r="M883" s="257"/>
      <c r="N883" s="258"/>
      <c r="O883" s="258"/>
      <c r="P883" s="258"/>
      <c r="Q883" s="258"/>
      <c r="R883" s="258"/>
      <c r="S883" s="258"/>
      <c r="T883" s="259"/>
      <c r="AT883" s="228" t="s">
        <v>169</v>
      </c>
      <c r="AU883" s="228" t="s">
        <v>81</v>
      </c>
      <c r="AV883" s="13" t="s">
        <v>167</v>
      </c>
      <c r="AW883" s="13" t="s">
        <v>35</v>
      </c>
      <c r="AX883" s="13" t="s">
        <v>78</v>
      </c>
      <c r="AY883" s="228" t="s">
        <v>160</v>
      </c>
    </row>
    <row r="884" spans="2:65" s="1" customFormat="1" ht="6.95" customHeight="1" x14ac:dyDescent="0.3">
      <c r="B884" s="50"/>
      <c r="C884" s="51"/>
      <c r="D884" s="51"/>
      <c r="E884" s="51"/>
      <c r="F884" s="51"/>
      <c r="G884" s="51"/>
      <c r="H884" s="51"/>
      <c r="I884" s="128"/>
      <c r="J884" s="51"/>
      <c r="K884" s="51"/>
      <c r="L884" s="55"/>
    </row>
  </sheetData>
  <sheetProtection algorithmName="SHA-512" hashValue="S33Zpy13DlRDMaxsrq0CmM6iaSxEEdQ0Hflt4qJkK3VZx37lW5ibkkCYgw6R5Pr6zojhPvUIJf1n+EPoKZA7Ag==" saltValue="aWrxX1ux6F4bItq7cNqvVA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99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2650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ROUND(SUM(BE90:BE1266), 2)</f>
        <v>0</v>
      </c>
      <c r="G30" s="36"/>
      <c r="H30" s="36"/>
      <c r="I30" s="120">
        <v>0.21</v>
      </c>
      <c r="J30" s="119">
        <f>ROUND(ROUND((SUM(BE90:BE1266)),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ROUND(SUM(BF90:BF1266), 2)</f>
        <v>0</v>
      </c>
      <c r="G31" s="36"/>
      <c r="H31" s="36"/>
      <c r="I31" s="120">
        <v>0.15</v>
      </c>
      <c r="J31" s="119">
        <f>ROUND(ROUND((SUM(BF90:BF1266)),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ROUND(SUM(BG90:BG1266),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ROUND(SUM(BH90:BH1266),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ROUND(SUM(BI90:BI1266),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CITY042-07 - SO 105 - Rekonstrukce komunikace MO 8,0/50, úsek ul.Tyršova-ul.Slunečná, km 1,413-2,080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J547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J594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J605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J631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327</v>
      </c>
      <c r="E63" s="148"/>
      <c r="F63" s="148"/>
      <c r="G63" s="148"/>
      <c r="H63" s="148"/>
      <c r="I63" s="149"/>
      <c r="J63" s="150">
        <f>J859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328</v>
      </c>
      <c r="E64" s="148"/>
      <c r="F64" s="148"/>
      <c r="G64" s="148"/>
      <c r="H64" s="148"/>
      <c r="I64" s="149"/>
      <c r="J64" s="150">
        <f>J927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329</v>
      </c>
      <c r="E65" s="148"/>
      <c r="F65" s="148"/>
      <c r="G65" s="148"/>
      <c r="H65" s="148"/>
      <c r="I65" s="149"/>
      <c r="J65" s="150">
        <f>J1210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143</v>
      </c>
      <c r="E66" s="148"/>
      <c r="F66" s="148"/>
      <c r="G66" s="148"/>
      <c r="H66" s="148"/>
      <c r="I66" s="149"/>
      <c r="J66" s="150">
        <f>J1234</f>
        <v>0</v>
      </c>
      <c r="K66" s="151"/>
    </row>
    <row r="67" spans="2:12" s="7" customFormat="1" ht="24.95" customHeight="1" x14ac:dyDescent="0.3">
      <c r="B67" s="138"/>
      <c r="C67" s="139"/>
      <c r="D67" s="140" t="s">
        <v>330</v>
      </c>
      <c r="E67" s="141"/>
      <c r="F67" s="141"/>
      <c r="G67" s="141"/>
      <c r="H67" s="141"/>
      <c r="I67" s="142"/>
      <c r="J67" s="143">
        <f>J1236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1321</v>
      </c>
      <c r="E68" s="148"/>
      <c r="F68" s="148"/>
      <c r="G68" s="148"/>
      <c r="H68" s="148"/>
      <c r="I68" s="149"/>
      <c r="J68" s="150">
        <f>J1237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331</v>
      </c>
      <c r="E69" s="148"/>
      <c r="F69" s="148"/>
      <c r="G69" s="148"/>
      <c r="H69" s="148"/>
      <c r="I69" s="149"/>
      <c r="J69" s="150">
        <f>J1241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332</v>
      </c>
      <c r="E70" s="148"/>
      <c r="F70" s="148"/>
      <c r="G70" s="148"/>
      <c r="H70" s="148"/>
      <c r="I70" s="149"/>
      <c r="J70" s="150">
        <f>J1245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96" t="str">
        <f>E7</f>
        <v>II/115 Černošice, rekonstrukce silnice</v>
      </c>
      <c r="F80" s="370"/>
      <c r="G80" s="370"/>
      <c r="H80" s="370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134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67" t="str">
        <f>E9</f>
        <v>CITY042-07 - SO 105 - Rekonstrukce komunikace MO 8,0/50, úsek ul.Tyršova-ul.Slunečná, km 1,413-2,080</v>
      </c>
      <c r="F82" s="370"/>
      <c r="G82" s="370"/>
      <c r="H82" s="370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ht="15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145</v>
      </c>
      <c r="D89" s="157" t="s">
        <v>56</v>
      </c>
      <c r="E89" s="157" t="s">
        <v>52</v>
      </c>
      <c r="F89" s="157" t="s">
        <v>146</v>
      </c>
      <c r="G89" s="157" t="s">
        <v>147</v>
      </c>
      <c r="H89" s="157" t="s">
        <v>148</v>
      </c>
      <c r="I89" s="158" t="s">
        <v>149</v>
      </c>
      <c r="J89" s="157" t="s">
        <v>138</v>
      </c>
      <c r="K89" s="159" t="s">
        <v>150</v>
      </c>
      <c r="L89" s="160"/>
      <c r="M89" s="75" t="s">
        <v>151</v>
      </c>
      <c r="N89" s="76" t="s">
        <v>41</v>
      </c>
      <c r="O89" s="76" t="s">
        <v>152</v>
      </c>
      <c r="P89" s="76" t="s">
        <v>153</v>
      </c>
      <c r="Q89" s="76" t="s">
        <v>154</v>
      </c>
      <c r="R89" s="76" t="s">
        <v>155</v>
      </c>
      <c r="S89" s="76" t="s">
        <v>156</v>
      </c>
      <c r="T89" s="77" t="s">
        <v>157</v>
      </c>
    </row>
    <row r="90" spans="2:65" s="1" customFormat="1" ht="29.25" customHeight="1" x14ac:dyDescent="0.35">
      <c r="B90" s="35"/>
      <c r="C90" s="81" t="s">
        <v>139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P91+P1236</f>
        <v>0</v>
      </c>
      <c r="Q90" s="79"/>
      <c r="R90" s="162">
        <f>R91+R1236</f>
        <v>607.71317611337997</v>
      </c>
      <c r="S90" s="79"/>
      <c r="T90" s="163">
        <f>T91+T1236</f>
        <v>4309.1878349999997</v>
      </c>
      <c r="AT90" s="18" t="s">
        <v>70</v>
      </c>
      <c r="AU90" s="18" t="s">
        <v>140</v>
      </c>
      <c r="BK90" s="164">
        <f>BK91+BK1236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158</v>
      </c>
      <c r="F91" s="168" t="s">
        <v>159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P92+P547+P594+P605+P631+P859+P927+P1210+P1234</f>
        <v>0</v>
      </c>
      <c r="Q91" s="173"/>
      <c r="R91" s="174">
        <f>R92+R547+R594+R605+R631+R859+R927+R1210+R1234</f>
        <v>597.44103099337997</v>
      </c>
      <c r="S91" s="173"/>
      <c r="T91" s="175">
        <f>T92+T547+T594+T605+T631+T859+T927+T1210+T1234</f>
        <v>4309.1878349999997</v>
      </c>
      <c r="AR91" s="176" t="s">
        <v>78</v>
      </c>
      <c r="AT91" s="177" t="s">
        <v>70</v>
      </c>
      <c r="AU91" s="177" t="s">
        <v>71</v>
      </c>
      <c r="AY91" s="176" t="s">
        <v>160</v>
      </c>
      <c r="BK91" s="178">
        <f>BK92+BK547+BK594+BK605+BK631+BK859+BK927+BK1210+BK1234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161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SUM(P93:P546)</f>
        <v>0</v>
      </c>
      <c r="Q92" s="173"/>
      <c r="R92" s="174">
        <f>SUM(R93:R546)</f>
        <v>60.297044569459999</v>
      </c>
      <c r="S92" s="173"/>
      <c r="T92" s="175">
        <f>SUM(T93:T546)</f>
        <v>4301.3384349999997</v>
      </c>
      <c r="AR92" s="176" t="s">
        <v>78</v>
      </c>
      <c r="AT92" s="177" t="s">
        <v>70</v>
      </c>
      <c r="AU92" s="177" t="s">
        <v>78</v>
      </c>
      <c r="AY92" s="176" t="s">
        <v>160</v>
      </c>
      <c r="BK92" s="178">
        <f>SUM(BK93:BK546)</f>
        <v>0</v>
      </c>
    </row>
    <row r="93" spans="2:65" s="1" customFormat="1" ht="22.5" customHeight="1" x14ac:dyDescent="0.3">
      <c r="B93" s="35"/>
      <c r="C93" s="182" t="s">
        <v>78</v>
      </c>
      <c r="D93" s="182" t="s">
        <v>162</v>
      </c>
      <c r="E93" s="183" t="s">
        <v>2651</v>
      </c>
      <c r="F93" s="184" t="s">
        <v>2652</v>
      </c>
      <c r="G93" s="185" t="s">
        <v>248</v>
      </c>
      <c r="H93" s="186">
        <v>24.35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0.28100000000000003</v>
      </c>
      <c r="T93" s="192">
        <f>S93*H93</f>
        <v>6.8423500000000015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2653</v>
      </c>
    </row>
    <row r="94" spans="2:65" s="12" customFormat="1" x14ac:dyDescent="0.3">
      <c r="B94" s="206"/>
      <c r="C94" s="207"/>
      <c r="D94" s="196" t="s">
        <v>169</v>
      </c>
      <c r="E94" s="208" t="s">
        <v>19</v>
      </c>
      <c r="F94" s="209" t="s">
        <v>2654</v>
      </c>
      <c r="G94" s="207"/>
      <c r="H94" s="210">
        <v>9.5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2655</v>
      </c>
      <c r="G95" s="207"/>
      <c r="H95" s="210">
        <v>14.85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24.35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22.5" customHeight="1" x14ac:dyDescent="0.3">
      <c r="B97" s="35"/>
      <c r="C97" s="182" t="s">
        <v>81</v>
      </c>
      <c r="D97" s="182" t="s">
        <v>162</v>
      </c>
      <c r="E97" s="183" t="s">
        <v>2656</v>
      </c>
      <c r="F97" s="184" t="s">
        <v>2657</v>
      </c>
      <c r="G97" s="185" t="s">
        <v>248</v>
      </c>
      <c r="H97" s="186">
        <v>11.87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0.26</v>
      </c>
      <c r="T97" s="192">
        <f>S97*H97</f>
        <v>3.0861999999999998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2658</v>
      </c>
    </row>
    <row r="98" spans="2:65" s="11" customFormat="1" x14ac:dyDescent="0.3">
      <c r="B98" s="194"/>
      <c r="C98" s="195"/>
      <c r="D98" s="196" t="s">
        <v>169</v>
      </c>
      <c r="E98" s="197" t="s">
        <v>19</v>
      </c>
      <c r="F98" s="198" t="s">
        <v>2659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2660</v>
      </c>
      <c r="G99" s="207"/>
      <c r="H99" s="210">
        <v>9.4700000000000006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1" customFormat="1" x14ac:dyDescent="0.3">
      <c r="B100" s="194"/>
      <c r="C100" s="195"/>
      <c r="D100" s="196" t="s">
        <v>169</v>
      </c>
      <c r="E100" s="197" t="s">
        <v>19</v>
      </c>
      <c r="F100" s="198" t="s">
        <v>232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65" s="12" customFormat="1" x14ac:dyDescent="0.3">
      <c r="B101" s="206"/>
      <c r="C101" s="207"/>
      <c r="D101" s="196" t="s">
        <v>169</v>
      </c>
      <c r="E101" s="208" t="s">
        <v>19</v>
      </c>
      <c r="F101" s="209" t="s">
        <v>2661</v>
      </c>
      <c r="G101" s="207"/>
      <c r="H101" s="210">
        <v>2.4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3" customFormat="1" x14ac:dyDescent="0.3">
      <c r="B102" s="217"/>
      <c r="C102" s="218"/>
      <c r="D102" s="219" t="s">
        <v>169</v>
      </c>
      <c r="E102" s="220" t="s">
        <v>19</v>
      </c>
      <c r="F102" s="221" t="s">
        <v>182</v>
      </c>
      <c r="G102" s="218"/>
      <c r="H102" s="222">
        <v>11.87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169</v>
      </c>
      <c r="AU102" s="228" t="s">
        <v>81</v>
      </c>
      <c r="AV102" s="13" t="s">
        <v>167</v>
      </c>
      <c r="AW102" s="13" t="s">
        <v>35</v>
      </c>
      <c r="AX102" s="13" t="s">
        <v>78</v>
      </c>
      <c r="AY102" s="228" t="s">
        <v>160</v>
      </c>
    </row>
    <row r="103" spans="2:65" s="1" customFormat="1" ht="22.5" customHeight="1" x14ac:dyDescent="0.3">
      <c r="B103" s="35"/>
      <c r="C103" s="182" t="s">
        <v>186</v>
      </c>
      <c r="D103" s="182" t="s">
        <v>162</v>
      </c>
      <c r="E103" s="183" t="s">
        <v>333</v>
      </c>
      <c r="F103" s="184" t="s">
        <v>334</v>
      </c>
      <c r="G103" s="185" t="s">
        <v>248</v>
      </c>
      <c r="H103" s="186">
        <v>128.215</v>
      </c>
      <c r="I103" s="187"/>
      <c r="J103" s="188">
        <f>ROUND(I103*H103,2)</f>
        <v>0</v>
      </c>
      <c r="K103" s="184" t="s">
        <v>19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0.08</v>
      </c>
      <c r="T103" s="192">
        <f>S103*H103</f>
        <v>10.257200000000001</v>
      </c>
      <c r="AR103" s="18" t="s">
        <v>167</v>
      </c>
      <c r="AT103" s="18" t="s">
        <v>162</v>
      </c>
      <c r="AU103" s="18" t="s">
        <v>81</v>
      </c>
      <c r="AY103" s="18" t="s">
        <v>160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167</v>
      </c>
      <c r="BM103" s="18" t="s">
        <v>2662</v>
      </c>
    </row>
    <row r="104" spans="2:65" s="11" customFormat="1" x14ac:dyDescent="0.3">
      <c r="B104" s="194"/>
      <c r="C104" s="195"/>
      <c r="D104" s="196" t="s">
        <v>169</v>
      </c>
      <c r="E104" s="197" t="s">
        <v>19</v>
      </c>
      <c r="F104" s="198" t="s">
        <v>347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x14ac:dyDescent="0.3">
      <c r="B105" s="206"/>
      <c r="C105" s="207"/>
      <c r="D105" s="196" t="s">
        <v>169</v>
      </c>
      <c r="E105" s="208" t="s">
        <v>19</v>
      </c>
      <c r="F105" s="209" t="s">
        <v>2663</v>
      </c>
      <c r="G105" s="207"/>
      <c r="H105" s="210">
        <v>15.1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2" customFormat="1" x14ac:dyDescent="0.3">
      <c r="B106" s="206"/>
      <c r="C106" s="207"/>
      <c r="D106" s="196" t="s">
        <v>169</v>
      </c>
      <c r="E106" s="208" t="s">
        <v>19</v>
      </c>
      <c r="F106" s="209" t="s">
        <v>2664</v>
      </c>
      <c r="G106" s="207"/>
      <c r="H106" s="210">
        <v>1.8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2" customFormat="1" x14ac:dyDescent="0.3">
      <c r="B107" s="206"/>
      <c r="C107" s="207"/>
      <c r="D107" s="196" t="s">
        <v>169</v>
      </c>
      <c r="E107" s="208" t="s">
        <v>19</v>
      </c>
      <c r="F107" s="209" t="s">
        <v>344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2" customFormat="1" x14ac:dyDescent="0.3">
      <c r="B108" s="206"/>
      <c r="C108" s="207"/>
      <c r="D108" s="196" t="s">
        <v>169</v>
      </c>
      <c r="E108" s="208" t="s">
        <v>19</v>
      </c>
      <c r="F108" s="209" t="s">
        <v>2665</v>
      </c>
      <c r="G108" s="207"/>
      <c r="H108" s="210">
        <v>2.1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2" customFormat="1" x14ac:dyDescent="0.3">
      <c r="B109" s="206"/>
      <c r="C109" s="207"/>
      <c r="D109" s="196" t="s">
        <v>169</v>
      </c>
      <c r="E109" s="208" t="s">
        <v>19</v>
      </c>
      <c r="F109" s="209" t="s">
        <v>2666</v>
      </c>
      <c r="G109" s="207"/>
      <c r="H109" s="210">
        <v>0.7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2" customFormat="1" x14ac:dyDescent="0.3">
      <c r="B110" s="206"/>
      <c r="C110" s="207"/>
      <c r="D110" s="196" t="s">
        <v>169</v>
      </c>
      <c r="E110" s="208" t="s">
        <v>19</v>
      </c>
      <c r="F110" s="209" t="s">
        <v>2667</v>
      </c>
      <c r="G110" s="207"/>
      <c r="H110" s="210">
        <v>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2" customFormat="1" x14ac:dyDescent="0.3">
      <c r="B111" s="206"/>
      <c r="C111" s="207"/>
      <c r="D111" s="196" t="s">
        <v>169</v>
      </c>
      <c r="E111" s="208" t="s">
        <v>19</v>
      </c>
      <c r="F111" s="209" t="s">
        <v>2668</v>
      </c>
      <c r="G111" s="207"/>
      <c r="H111" s="210">
        <v>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4" customFormat="1" x14ac:dyDescent="0.3">
      <c r="B112" s="229"/>
      <c r="C112" s="230"/>
      <c r="D112" s="196" t="s">
        <v>169</v>
      </c>
      <c r="E112" s="231" t="s">
        <v>19</v>
      </c>
      <c r="F112" s="232" t="s">
        <v>234</v>
      </c>
      <c r="G112" s="230"/>
      <c r="H112" s="233">
        <v>28.7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169</v>
      </c>
      <c r="AU112" s="239" t="s">
        <v>81</v>
      </c>
      <c r="AV112" s="14" t="s">
        <v>186</v>
      </c>
      <c r="AW112" s="14" t="s">
        <v>35</v>
      </c>
      <c r="AX112" s="14" t="s">
        <v>71</v>
      </c>
      <c r="AY112" s="239" t="s">
        <v>160</v>
      </c>
    </row>
    <row r="113" spans="2:51" s="11" customFormat="1" x14ac:dyDescent="0.3">
      <c r="B113" s="194"/>
      <c r="C113" s="195"/>
      <c r="D113" s="196" t="s">
        <v>169</v>
      </c>
      <c r="E113" s="197" t="s">
        <v>19</v>
      </c>
      <c r="F113" s="198" t="s">
        <v>1669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51" s="12" customFormat="1" x14ac:dyDescent="0.3">
      <c r="B114" s="206"/>
      <c r="C114" s="207"/>
      <c r="D114" s="196" t="s">
        <v>169</v>
      </c>
      <c r="E114" s="208" t="s">
        <v>19</v>
      </c>
      <c r="F114" s="209" t="s">
        <v>2669</v>
      </c>
      <c r="G114" s="207"/>
      <c r="H114" s="210">
        <v>12.574999999999999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51" s="12" customFormat="1" x14ac:dyDescent="0.3">
      <c r="B115" s="206"/>
      <c r="C115" s="207"/>
      <c r="D115" s="196" t="s">
        <v>169</v>
      </c>
      <c r="E115" s="208" t="s">
        <v>19</v>
      </c>
      <c r="F115" s="209" t="s">
        <v>2668</v>
      </c>
      <c r="G115" s="207"/>
      <c r="H115" s="210">
        <v>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51" s="12" customFormat="1" x14ac:dyDescent="0.3">
      <c r="B116" s="206"/>
      <c r="C116" s="207"/>
      <c r="D116" s="196" t="s">
        <v>169</v>
      </c>
      <c r="E116" s="208" t="s">
        <v>19</v>
      </c>
      <c r="F116" s="209" t="s">
        <v>344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51" s="12" customFormat="1" x14ac:dyDescent="0.3">
      <c r="B117" s="206"/>
      <c r="C117" s="207"/>
      <c r="D117" s="196" t="s">
        <v>169</v>
      </c>
      <c r="E117" s="208" t="s">
        <v>19</v>
      </c>
      <c r="F117" s="209" t="s">
        <v>2670</v>
      </c>
      <c r="G117" s="207"/>
      <c r="H117" s="210">
        <v>0.6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51" s="12" customFormat="1" x14ac:dyDescent="0.3">
      <c r="B118" s="206"/>
      <c r="C118" s="207"/>
      <c r="D118" s="196" t="s">
        <v>169</v>
      </c>
      <c r="E118" s="208" t="s">
        <v>19</v>
      </c>
      <c r="F118" s="209" t="s">
        <v>2668</v>
      </c>
      <c r="G118" s="207"/>
      <c r="H118" s="210">
        <v>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169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160</v>
      </c>
    </row>
    <row r="119" spans="2:51" s="12" customFormat="1" x14ac:dyDescent="0.3">
      <c r="B119" s="206"/>
      <c r="C119" s="207"/>
      <c r="D119" s="196" t="s">
        <v>169</v>
      </c>
      <c r="E119" s="208" t="s">
        <v>19</v>
      </c>
      <c r="F119" s="209" t="s">
        <v>2668</v>
      </c>
      <c r="G119" s="207"/>
      <c r="H119" s="210">
        <v>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51" s="14" customFormat="1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20.175000000000001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51" s="11" customFormat="1" x14ac:dyDescent="0.3">
      <c r="B121" s="194"/>
      <c r="C121" s="195"/>
      <c r="D121" s="196" t="s">
        <v>169</v>
      </c>
      <c r="E121" s="197" t="s">
        <v>19</v>
      </c>
      <c r="F121" s="198" t="s">
        <v>2213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51" s="12" customFormat="1" x14ac:dyDescent="0.3">
      <c r="B122" s="206"/>
      <c r="C122" s="207"/>
      <c r="D122" s="196" t="s">
        <v>169</v>
      </c>
      <c r="E122" s="208" t="s">
        <v>19</v>
      </c>
      <c r="F122" s="209" t="s">
        <v>2671</v>
      </c>
      <c r="G122" s="207"/>
      <c r="H122" s="210">
        <v>5.45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51" s="12" customFormat="1" x14ac:dyDescent="0.3">
      <c r="B123" s="206"/>
      <c r="C123" s="207"/>
      <c r="D123" s="196" t="s">
        <v>169</v>
      </c>
      <c r="E123" s="208" t="s">
        <v>19</v>
      </c>
      <c r="F123" s="209" t="s">
        <v>2672</v>
      </c>
      <c r="G123" s="207"/>
      <c r="H123" s="210">
        <v>2.7749999999999999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51" s="14" customFormat="1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8.2249999999999996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51" s="11" customFormat="1" x14ac:dyDescent="0.3">
      <c r="B125" s="194"/>
      <c r="C125" s="195"/>
      <c r="D125" s="196" t="s">
        <v>169</v>
      </c>
      <c r="E125" s="197" t="s">
        <v>19</v>
      </c>
      <c r="F125" s="198" t="s">
        <v>2217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51" s="12" customFormat="1" x14ac:dyDescent="0.3">
      <c r="B126" s="206"/>
      <c r="C126" s="207"/>
      <c r="D126" s="196" t="s">
        <v>169</v>
      </c>
      <c r="E126" s="208" t="s">
        <v>19</v>
      </c>
      <c r="F126" s="209" t="s">
        <v>2673</v>
      </c>
      <c r="G126" s="207"/>
      <c r="H126" s="210">
        <v>7.9749999999999996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51" s="12" customFormat="1" x14ac:dyDescent="0.3">
      <c r="B127" s="206"/>
      <c r="C127" s="207"/>
      <c r="D127" s="196" t="s">
        <v>169</v>
      </c>
      <c r="E127" s="208" t="s">
        <v>19</v>
      </c>
      <c r="F127" s="209" t="s">
        <v>2674</v>
      </c>
      <c r="G127" s="207"/>
      <c r="H127" s="210">
        <v>14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51" s="14" customFormat="1" x14ac:dyDescent="0.3">
      <c r="B128" s="229"/>
      <c r="C128" s="230"/>
      <c r="D128" s="196" t="s">
        <v>169</v>
      </c>
      <c r="E128" s="231" t="s">
        <v>19</v>
      </c>
      <c r="F128" s="232" t="s">
        <v>234</v>
      </c>
      <c r="G128" s="230"/>
      <c r="H128" s="233">
        <v>21.975000000000001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169</v>
      </c>
      <c r="AU128" s="239" t="s">
        <v>81</v>
      </c>
      <c r="AV128" s="14" t="s">
        <v>186</v>
      </c>
      <c r="AW128" s="14" t="s">
        <v>35</v>
      </c>
      <c r="AX128" s="14" t="s">
        <v>71</v>
      </c>
      <c r="AY128" s="239" t="s">
        <v>160</v>
      </c>
    </row>
    <row r="129" spans="2:65" s="11" customFormat="1" x14ac:dyDescent="0.3">
      <c r="B129" s="194"/>
      <c r="C129" s="195"/>
      <c r="D129" s="196" t="s">
        <v>169</v>
      </c>
      <c r="E129" s="197" t="s">
        <v>19</v>
      </c>
      <c r="F129" s="198" t="s">
        <v>2675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169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160</v>
      </c>
    </row>
    <row r="130" spans="2:65" s="12" customFormat="1" x14ac:dyDescent="0.3">
      <c r="B130" s="206"/>
      <c r="C130" s="207"/>
      <c r="D130" s="196" t="s">
        <v>169</v>
      </c>
      <c r="E130" s="208" t="s">
        <v>19</v>
      </c>
      <c r="F130" s="209" t="s">
        <v>2676</v>
      </c>
      <c r="G130" s="207"/>
      <c r="H130" s="210">
        <v>13.38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2" customFormat="1" x14ac:dyDescent="0.3">
      <c r="B131" s="206"/>
      <c r="C131" s="207"/>
      <c r="D131" s="196" t="s">
        <v>169</v>
      </c>
      <c r="E131" s="208" t="s">
        <v>19</v>
      </c>
      <c r="F131" s="209" t="s">
        <v>2677</v>
      </c>
      <c r="G131" s="207"/>
      <c r="H131" s="210">
        <v>35.76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4" customFormat="1" x14ac:dyDescent="0.3">
      <c r="B132" s="229"/>
      <c r="C132" s="230"/>
      <c r="D132" s="196" t="s">
        <v>169</v>
      </c>
      <c r="E132" s="231" t="s">
        <v>19</v>
      </c>
      <c r="F132" s="232" t="s">
        <v>234</v>
      </c>
      <c r="G132" s="230"/>
      <c r="H132" s="233">
        <v>49.14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169</v>
      </c>
      <c r="AU132" s="239" t="s">
        <v>81</v>
      </c>
      <c r="AV132" s="14" t="s">
        <v>186</v>
      </c>
      <c r="AW132" s="14" t="s">
        <v>35</v>
      </c>
      <c r="AX132" s="14" t="s">
        <v>71</v>
      </c>
      <c r="AY132" s="239" t="s">
        <v>160</v>
      </c>
    </row>
    <row r="133" spans="2:65" s="13" customFormat="1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128.215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31.5" customHeight="1" x14ac:dyDescent="0.3">
      <c r="B134" s="35"/>
      <c r="C134" s="182" t="s">
        <v>167</v>
      </c>
      <c r="D134" s="182" t="s">
        <v>162</v>
      </c>
      <c r="E134" s="183" t="s">
        <v>1673</v>
      </c>
      <c r="F134" s="184" t="s">
        <v>1674</v>
      </c>
      <c r="G134" s="185" t="s">
        <v>248</v>
      </c>
      <c r="H134" s="186">
        <v>31.65</v>
      </c>
      <c r="I134" s="187"/>
      <c r="J134" s="188">
        <f>ROUND(I134*H134,2)</f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9.4500000000000001E-2</v>
      </c>
      <c r="T134" s="192">
        <f>S134*H134</f>
        <v>2.9909249999999998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2678</v>
      </c>
    </row>
    <row r="135" spans="2:65" s="11" customFormat="1" x14ac:dyDescent="0.3">
      <c r="B135" s="194"/>
      <c r="C135" s="195"/>
      <c r="D135" s="196" t="s">
        <v>169</v>
      </c>
      <c r="E135" s="197" t="s">
        <v>19</v>
      </c>
      <c r="F135" s="198" t="s">
        <v>1676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x14ac:dyDescent="0.3">
      <c r="B136" s="206"/>
      <c r="C136" s="207"/>
      <c r="D136" s="196" t="s">
        <v>169</v>
      </c>
      <c r="E136" s="208" t="s">
        <v>19</v>
      </c>
      <c r="F136" s="209" t="s">
        <v>2679</v>
      </c>
      <c r="G136" s="207"/>
      <c r="H136" s="210">
        <v>8.9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2680</v>
      </c>
      <c r="G137" s="207"/>
      <c r="H137" s="210">
        <v>22.75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31.65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201</v>
      </c>
      <c r="D139" s="182" t="s">
        <v>162</v>
      </c>
      <c r="E139" s="183" t="s">
        <v>1680</v>
      </c>
      <c r="F139" s="184" t="s">
        <v>1681</v>
      </c>
      <c r="G139" s="185" t="s">
        <v>248</v>
      </c>
      <c r="H139" s="186">
        <v>177.13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0.13</v>
      </c>
      <c r="T139" s="192">
        <f>S139*H139</f>
        <v>23.026900000000001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2681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1683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2682</v>
      </c>
      <c r="G141" s="207"/>
      <c r="H141" s="210">
        <v>132.36000000000001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4" customFormat="1" x14ac:dyDescent="0.3">
      <c r="B142" s="229"/>
      <c r="C142" s="230"/>
      <c r="D142" s="196" t="s">
        <v>169</v>
      </c>
      <c r="E142" s="231" t="s">
        <v>19</v>
      </c>
      <c r="F142" s="232" t="s">
        <v>234</v>
      </c>
      <c r="G142" s="230"/>
      <c r="H142" s="233">
        <v>132.36000000000001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169</v>
      </c>
      <c r="AU142" s="239" t="s">
        <v>81</v>
      </c>
      <c r="AV142" s="14" t="s">
        <v>186</v>
      </c>
      <c r="AW142" s="14" t="s">
        <v>35</v>
      </c>
      <c r="AX142" s="14" t="s">
        <v>71</v>
      </c>
      <c r="AY142" s="239" t="s">
        <v>160</v>
      </c>
    </row>
    <row r="143" spans="2:65" s="11" customFormat="1" x14ac:dyDescent="0.3">
      <c r="B143" s="194"/>
      <c r="C143" s="195"/>
      <c r="D143" s="196" t="s">
        <v>169</v>
      </c>
      <c r="E143" s="197" t="s">
        <v>19</v>
      </c>
      <c r="F143" s="198" t="s">
        <v>1686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1" customFormat="1" x14ac:dyDescent="0.3">
      <c r="B144" s="194"/>
      <c r="C144" s="195"/>
      <c r="D144" s="196" t="s">
        <v>169</v>
      </c>
      <c r="E144" s="197" t="s">
        <v>19</v>
      </c>
      <c r="F144" s="198" t="s">
        <v>1683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x14ac:dyDescent="0.3">
      <c r="B145" s="206"/>
      <c r="C145" s="207"/>
      <c r="D145" s="196" t="s">
        <v>169</v>
      </c>
      <c r="E145" s="208" t="s">
        <v>19</v>
      </c>
      <c r="F145" s="209" t="s">
        <v>2683</v>
      </c>
      <c r="G145" s="207"/>
      <c r="H145" s="210">
        <v>29.66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1" customFormat="1" x14ac:dyDescent="0.3">
      <c r="B146" s="194"/>
      <c r="C146" s="195"/>
      <c r="D146" s="196" t="s">
        <v>169</v>
      </c>
      <c r="E146" s="197" t="s">
        <v>19</v>
      </c>
      <c r="F146" s="198" t="s">
        <v>1683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2684</v>
      </c>
      <c r="G147" s="207"/>
      <c r="H147" s="210">
        <v>15.11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4" customFormat="1" x14ac:dyDescent="0.3">
      <c r="B148" s="229"/>
      <c r="C148" s="230"/>
      <c r="D148" s="196" t="s">
        <v>169</v>
      </c>
      <c r="E148" s="231" t="s">
        <v>19</v>
      </c>
      <c r="F148" s="232" t="s">
        <v>234</v>
      </c>
      <c r="G148" s="230"/>
      <c r="H148" s="233">
        <v>44.77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169</v>
      </c>
      <c r="AU148" s="239" t="s">
        <v>81</v>
      </c>
      <c r="AV148" s="14" t="s">
        <v>186</v>
      </c>
      <c r="AW148" s="14" t="s">
        <v>35</v>
      </c>
      <c r="AX148" s="14" t="s">
        <v>71</v>
      </c>
      <c r="AY148" s="239" t="s">
        <v>160</v>
      </c>
    </row>
    <row r="149" spans="2:65" s="13" customFormat="1" x14ac:dyDescent="0.3">
      <c r="B149" s="217"/>
      <c r="C149" s="218"/>
      <c r="D149" s="219" t="s">
        <v>169</v>
      </c>
      <c r="E149" s="220" t="s">
        <v>19</v>
      </c>
      <c r="F149" s="221" t="s">
        <v>182</v>
      </c>
      <c r="G149" s="218"/>
      <c r="H149" s="222">
        <v>177.13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169</v>
      </c>
      <c r="AU149" s="228" t="s">
        <v>81</v>
      </c>
      <c r="AV149" s="13" t="s">
        <v>167</v>
      </c>
      <c r="AW149" s="13" t="s">
        <v>35</v>
      </c>
      <c r="AX149" s="13" t="s">
        <v>78</v>
      </c>
      <c r="AY149" s="228" t="s">
        <v>160</v>
      </c>
    </row>
    <row r="150" spans="2:65" s="1" customFormat="1" ht="22.5" customHeight="1" x14ac:dyDescent="0.3">
      <c r="B150" s="35"/>
      <c r="C150" s="182" t="s">
        <v>205</v>
      </c>
      <c r="D150" s="182" t="s">
        <v>162</v>
      </c>
      <c r="E150" s="183" t="s">
        <v>2685</v>
      </c>
      <c r="F150" s="184" t="s">
        <v>2686</v>
      </c>
      <c r="G150" s="185" t="s">
        <v>248</v>
      </c>
      <c r="H150" s="186">
        <v>29.66</v>
      </c>
      <c r="I150" s="187"/>
      <c r="J150" s="188">
        <f>ROUND(I150*H150,2)</f>
        <v>0</v>
      </c>
      <c r="K150" s="184" t="s">
        <v>166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0.185</v>
      </c>
      <c r="T150" s="192">
        <f>S150*H150</f>
        <v>5.4870999999999999</v>
      </c>
      <c r="AR150" s="18" t="s">
        <v>167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167</v>
      </c>
      <c r="BM150" s="18" t="s">
        <v>2687</v>
      </c>
    </row>
    <row r="151" spans="2:65" s="11" customFormat="1" x14ac:dyDescent="0.3">
      <c r="B151" s="194"/>
      <c r="C151" s="195"/>
      <c r="D151" s="196" t="s">
        <v>169</v>
      </c>
      <c r="E151" s="197" t="s">
        <v>19</v>
      </c>
      <c r="F151" s="198" t="s">
        <v>1683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2" customFormat="1" x14ac:dyDescent="0.3">
      <c r="B152" s="206"/>
      <c r="C152" s="207"/>
      <c r="D152" s="196" t="s">
        <v>169</v>
      </c>
      <c r="E152" s="208" t="s">
        <v>19</v>
      </c>
      <c r="F152" s="209" t="s">
        <v>2683</v>
      </c>
      <c r="G152" s="207"/>
      <c r="H152" s="210">
        <v>29.66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65" s="13" customFormat="1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29.66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209</v>
      </c>
      <c r="D154" s="182" t="s">
        <v>162</v>
      </c>
      <c r="E154" s="183" t="s">
        <v>1693</v>
      </c>
      <c r="F154" s="184" t="s">
        <v>1694</v>
      </c>
      <c r="G154" s="185" t="s">
        <v>248</v>
      </c>
      <c r="H154" s="186">
        <v>15.11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0.18099999999999999</v>
      </c>
      <c r="T154" s="192">
        <f>S154*H154</f>
        <v>2.7349099999999997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2688</v>
      </c>
    </row>
    <row r="155" spans="2:65" s="11" customFormat="1" x14ac:dyDescent="0.3">
      <c r="B155" s="194"/>
      <c r="C155" s="195"/>
      <c r="D155" s="196" t="s">
        <v>169</v>
      </c>
      <c r="E155" s="197" t="s">
        <v>19</v>
      </c>
      <c r="F155" s="198" t="s">
        <v>1683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2684</v>
      </c>
      <c r="G156" s="207"/>
      <c r="H156" s="210">
        <v>15.11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3" customFormat="1" x14ac:dyDescent="0.3">
      <c r="B157" s="217"/>
      <c r="C157" s="218"/>
      <c r="D157" s="219" t="s">
        <v>169</v>
      </c>
      <c r="E157" s="220" t="s">
        <v>19</v>
      </c>
      <c r="F157" s="221" t="s">
        <v>182</v>
      </c>
      <c r="G157" s="218"/>
      <c r="H157" s="222">
        <v>15.11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169</v>
      </c>
      <c r="AU157" s="228" t="s">
        <v>81</v>
      </c>
      <c r="AV157" s="13" t="s">
        <v>167</v>
      </c>
      <c r="AW157" s="13" t="s">
        <v>35</v>
      </c>
      <c r="AX157" s="13" t="s">
        <v>78</v>
      </c>
      <c r="AY157" s="228" t="s">
        <v>160</v>
      </c>
    </row>
    <row r="158" spans="2:65" s="1" customFormat="1" ht="22.5" customHeight="1" x14ac:dyDescent="0.3">
      <c r="B158" s="35"/>
      <c r="C158" s="182" t="s">
        <v>235</v>
      </c>
      <c r="D158" s="182" t="s">
        <v>162</v>
      </c>
      <c r="E158" s="183" t="s">
        <v>2689</v>
      </c>
      <c r="F158" s="184" t="s">
        <v>2690</v>
      </c>
      <c r="G158" s="185" t="s">
        <v>248</v>
      </c>
      <c r="H158" s="186">
        <v>50.56</v>
      </c>
      <c r="I158" s="187"/>
      <c r="J158" s="188">
        <f>ROUND(I158*H158,2)</f>
        <v>0</v>
      </c>
      <c r="K158" s="184" t="s">
        <v>166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0.13</v>
      </c>
      <c r="T158" s="192">
        <f>S158*H158</f>
        <v>6.5728000000000009</v>
      </c>
      <c r="AR158" s="18" t="s">
        <v>167</v>
      </c>
      <c r="AT158" s="18" t="s">
        <v>162</v>
      </c>
      <c r="AU158" s="18" t="s">
        <v>81</v>
      </c>
      <c r="AY158" s="18" t="s">
        <v>160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167</v>
      </c>
      <c r="BM158" s="18" t="s">
        <v>2691</v>
      </c>
    </row>
    <row r="159" spans="2:65" s="11" customFormat="1" x14ac:dyDescent="0.3">
      <c r="B159" s="194"/>
      <c r="C159" s="195"/>
      <c r="D159" s="196" t="s">
        <v>169</v>
      </c>
      <c r="E159" s="197" t="s">
        <v>19</v>
      </c>
      <c r="F159" s="198" t="s">
        <v>1683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65" s="12" customFormat="1" x14ac:dyDescent="0.3">
      <c r="B160" s="206"/>
      <c r="C160" s="207"/>
      <c r="D160" s="196" t="s">
        <v>169</v>
      </c>
      <c r="E160" s="208" t="s">
        <v>19</v>
      </c>
      <c r="F160" s="209" t="s">
        <v>2692</v>
      </c>
      <c r="G160" s="207"/>
      <c r="H160" s="210">
        <v>50.56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3" customFormat="1" x14ac:dyDescent="0.3">
      <c r="B161" s="217"/>
      <c r="C161" s="218"/>
      <c r="D161" s="219" t="s">
        <v>169</v>
      </c>
      <c r="E161" s="220" t="s">
        <v>19</v>
      </c>
      <c r="F161" s="221" t="s">
        <v>182</v>
      </c>
      <c r="G161" s="218"/>
      <c r="H161" s="222">
        <v>50.56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169</v>
      </c>
      <c r="AU161" s="228" t="s">
        <v>81</v>
      </c>
      <c r="AV161" s="13" t="s">
        <v>167</v>
      </c>
      <c r="AW161" s="13" t="s">
        <v>35</v>
      </c>
      <c r="AX161" s="13" t="s">
        <v>78</v>
      </c>
      <c r="AY161" s="228" t="s">
        <v>160</v>
      </c>
    </row>
    <row r="162" spans="2:65" s="1" customFormat="1" ht="22.5" customHeight="1" x14ac:dyDescent="0.3">
      <c r="B162" s="35"/>
      <c r="C162" s="182" t="s">
        <v>241</v>
      </c>
      <c r="D162" s="182" t="s">
        <v>162</v>
      </c>
      <c r="E162" s="183" t="s">
        <v>2693</v>
      </c>
      <c r="F162" s="184" t="s">
        <v>2694</v>
      </c>
      <c r="G162" s="185" t="s">
        <v>248</v>
      </c>
      <c r="H162" s="186">
        <v>50.56</v>
      </c>
      <c r="I162" s="187"/>
      <c r="J162" s="188">
        <f>ROUND(I162*H162,2)</f>
        <v>0</v>
      </c>
      <c r="K162" s="184" t="s">
        <v>166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0.185</v>
      </c>
      <c r="T162" s="192">
        <f>S162*H162</f>
        <v>9.3536000000000001</v>
      </c>
      <c r="AR162" s="18" t="s">
        <v>167</v>
      </c>
      <c r="AT162" s="18" t="s">
        <v>162</v>
      </c>
      <c r="AU162" s="18" t="s">
        <v>81</v>
      </c>
      <c r="AY162" s="18" t="s">
        <v>160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167</v>
      </c>
      <c r="BM162" s="18" t="s">
        <v>2695</v>
      </c>
    </row>
    <row r="163" spans="2:65" s="11" customFormat="1" x14ac:dyDescent="0.3">
      <c r="B163" s="194"/>
      <c r="C163" s="195"/>
      <c r="D163" s="196" t="s">
        <v>169</v>
      </c>
      <c r="E163" s="197" t="s">
        <v>19</v>
      </c>
      <c r="F163" s="198" t="s">
        <v>1683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x14ac:dyDescent="0.3">
      <c r="B164" s="206"/>
      <c r="C164" s="207"/>
      <c r="D164" s="196" t="s">
        <v>169</v>
      </c>
      <c r="E164" s="208" t="s">
        <v>19</v>
      </c>
      <c r="F164" s="209" t="s">
        <v>2692</v>
      </c>
      <c r="G164" s="207"/>
      <c r="H164" s="210">
        <v>50.56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3" customFormat="1" x14ac:dyDescent="0.3">
      <c r="B165" s="217"/>
      <c r="C165" s="218"/>
      <c r="D165" s="219" t="s">
        <v>169</v>
      </c>
      <c r="E165" s="220" t="s">
        <v>19</v>
      </c>
      <c r="F165" s="221" t="s">
        <v>182</v>
      </c>
      <c r="G165" s="218"/>
      <c r="H165" s="222">
        <v>50.56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169</v>
      </c>
      <c r="AU165" s="228" t="s">
        <v>81</v>
      </c>
      <c r="AV165" s="13" t="s">
        <v>167</v>
      </c>
      <c r="AW165" s="13" t="s">
        <v>35</v>
      </c>
      <c r="AX165" s="13" t="s">
        <v>78</v>
      </c>
      <c r="AY165" s="228" t="s">
        <v>160</v>
      </c>
    </row>
    <row r="166" spans="2:65" s="1" customFormat="1" ht="22.5" customHeight="1" x14ac:dyDescent="0.3">
      <c r="B166" s="35"/>
      <c r="C166" s="182" t="s">
        <v>245</v>
      </c>
      <c r="D166" s="182" t="s">
        <v>162</v>
      </c>
      <c r="E166" s="183" t="s">
        <v>2229</v>
      </c>
      <c r="F166" s="184" t="s">
        <v>2230</v>
      </c>
      <c r="G166" s="185" t="s">
        <v>248</v>
      </c>
      <c r="H166" s="186">
        <v>4760.37</v>
      </c>
      <c r="I166" s="187"/>
      <c r="J166" s="188">
        <f>ROUND(I166*H166,2)</f>
        <v>0</v>
      </c>
      <c r="K166" s="184" t="s">
        <v>166</v>
      </c>
      <c r="L166" s="55"/>
      <c r="M166" s="189" t="s">
        <v>19</v>
      </c>
      <c r="N166" s="190" t="s">
        <v>42</v>
      </c>
      <c r="O166" s="36"/>
      <c r="P166" s="191">
        <f>O166*H166</f>
        <v>0</v>
      </c>
      <c r="Q166" s="191">
        <v>0</v>
      </c>
      <c r="R166" s="191">
        <f>Q166*H166</f>
        <v>0</v>
      </c>
      <c r="S166" s="191">
        <v>0.56000000000000005</v>
      </c>
      <c r="T166" s="192">
        <f>S166*H166</f>
        <v>2665.8072000000002</v>
      </c>
      <c r="AR166" s="18" t="s">
        <v>167</v>
      </c>
      <c r="AT166" s="18" t="s">
        <v>162</v>
      </c>
      <c r="AU166" s="18" t="s">
        <v>81</v>
      </c>
      <c r="AY166" s="18" t="s">
        <v>160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78</v>
      </c>
      <c r="BK166" s="193">
        <f>ROUND(I166*H166,2)</f>
        <v>0</v>
      </c>
      <c r="BL166" s="18" t="s">
        <v>167</v>
      </c>
      <c r="BM166" s="18" t="s">
        <v>2696</v>
      </c>
    </row>
    <row r="167" spans="2:65" s="11" customFormat="1" x14ac:dyDescent="0.3">
      <c r="B167" s="194"/>
      <c r="C167" s="195"/>
      <c r="D167" s="196" t="s">
        <v>169</v>
      </c>
      <c r="E167" s="197" t="s">
        <v>19</v>
      </c>
      <c r="F167" s="198" t="s">
        <v>352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169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160</v>
      </c>
    </row>
    <row r="168" spans="2:65" s="12" customFormat="1" x14ac:dyDescent="0.3">
      <c r="B168" s="206"/>
      <c r="C168" s="207"/>
      <c r="D168" s="196" t="s">
        <v>169</v>
      </c>
      <c r="E168" s="208" t="s">
        <v>19</v>
      </c>
      <c r="F168" s="209" t="s">
        <v>2697</v>
      </c>
      <c r="G168" s="207"/>
      <c r="H168" s="210">
        <v>5073.92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1" customFormat="1" x14ac:dyDescent="0.3">
      <c r="B169" s="194"/>
      <c r="C169" s="195"/>
      <c r="D169" s="196" t="s">
        <v>169</v>
      </c>
      <c r="E169" s="197" t="s">
        <v>19</v>
      </c>
      <c r="F169" s="198" t="s">
        <v>2698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169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160</v>
      </c>
    </row>
    <row r="170" spans="2:65" s="12" customFormat="1" x14ac:dyDescent="0.3">
      <c r="B170" s="206"/>
      <c r="C170" s="207"/>
      <c r="D170" s="196" t="s">
        <v>169</v>
      </c>
      <c r="E170" s="208" t="s">
        <v>19</v>
      </c>
      <c r="F170" s="209" t="s">
        <v>2699</v>
      </c>
      <c r="G170" s="207"/>
      <c r="H170" s="210">
        <v>-30.74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65" s="11" customFormat="1" x14ac:dyDescent="0.3">
      <c r="B171" s="194"/>
      <c r="C171" s="195"/>
      <c r="D171" s="196" t="s">
        <v>169</v>
      </c>
      <c r="E171" s="197" t="s">
        <v>19</v>
      </c>
      <c r="F171" s="198" t="s">
        <v>2700</v>
      </c>
      <c r="G171" s="195"/>
      <c r="H171" s="199" t="s">
        <v>19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169</v>
      </c>
      <c r="AU171" s="205" t="s">
        <v>81</v>
      </c>
      <c r="AV171" s="11" t="s">
        <v>78</v>
      </c>
      <c r="AW171" s="11" t="s">
        <v>35</v>
      </c>
      <c r="AX171" s="11" t="s">
        <v>71</v>
      </c>
      <c r="AY171" s="205" t="s">
        <v>160</v>
      </c>
    </row>
    <row r="172" spans="2:65" s="12" customFormat="1" x14ac:dyDescent="0.3">
      <c r="B172" s="206"/>
      <c r="C172" s="207"/>
      <c r="D172" s="196" t="s">
        <v>169</v>
      </c>
      <c r="E172" s="208" t="s">
        <v>19</v>
      </c>
      <c r="F172" s="209" t="s">
        <v>2701</v>
      </c>
      <c r="G172" s="207"/>
      <c r="H172" s="210">
        <v>-282.81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4760.37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256</v>
      </c>
      <c r="D174" s="182" t="s">
        <v>162</v>
      </c>
      <c r="E174" s="183" t="s">
        <v>2234</v>
      </c>
      <c r="F174" s="184" t="s">
        <v>2235</v>
      </c>
      <c r="G174" s="185" t="s">
        <v>248</v>
      </c>
      <c r="H174" s="186">
        <v>4760.37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0.316</v>
      </c>
      <c r="T174" s="192">
        <f>S174*H174</f>
        <v>1504.27692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2702</v>
      </c>
    </row>
    <row r="175" spans="2:65" s="11" customFormat="1" x14ac:dyDescent="0.3">
      <c r="B175" s="194"/>
      <c r="C175" s="195"/>
      <c r="D175" s="196" t="s">
        <v>169</v>
      </c>
      <c r="E175" s="197" t="s">
        <v>19</v>
      </c>
      <c r="F175" s="198" t="s">
        <v>352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x14ac:dyDescent="0.3">
      <c r="B176" s="206"/>
      <c r="C176" s="207"/>
      <c r="D176" s="196" t="s">
        <v>169</v>
      </c>
      <c r="E176" s="208" t="s">
        <v>19</v>
      </c>
      <c r="F176" s="209" t="s">
        <v>2697</v>
      </c>
      <c r="G176" s="207"/>
      <c r="H176" s="210">
        <v>5073.92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1" customFormat="1" x14ac:dyDescent="0.3">
      <c r="B177" s="194"/>
      <c r="C177" s="195"/>
      <c r="D177" s="196" t="s">
        <v>169</v>
      </c>
      <c r="E177" s="197" t="s">
        <v>19</v>
      </c>
      <c r="F177" s="198" t="s">
        <v>2698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169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160</v>
      </c>
    </row>
    <row r="178" spans="2:65" s="12" customFormat="1" x14ac:dyDescent="0.3">
      <c r="B178" s="206"/>
      <c r="C178" s="207"/>
      <c r="D178" s="196" t="s">
        <v>169</v>
      </c>
      <c r="E178" s="208" t="s">
        <v>19</v>
      </c>
      <c r="F178" s="209" t="s">
        <v>2699</v>
      </c>
      <c r="G178" s="207"/>
      <c r="H178" s="210">
        <v>-30.74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169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160</v>
      </c>
    </row>
    <row r="179" spans="2:65" s="11" customFormat="1" x14ac:dyDescent="0.3">
      <c r="B179" s="194"/>
      <c r="C179" s="195"/>
      <c r="D179" s="196" t="s">
        <v>169</v>
      </c>
      <c r="E179" s="197" t="s">
        <v>19</v>
      </c>
      <c r="F179" s="198" t="s">
        <v>2700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2" customFormat="1" x14ac:dyDescent="0.3">
      <c r="B180" s="206"/>
      <c r="C180" s="207"/>
      <c r="D180" s="196" t="s">
        <v>169</v>
      </c>
      <c r="E180" s="208" t="s">
        <v>19</v>
      </c>
      <c r="F180" s="209" t="s">
        <v>2701</v>
      </c>
      <c r="G180" s="207"/>
      <c r="H180" s="210">
        <v>-282.81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3" customFormat="1" x14ac:dyDescent="0.3">
      <c r="B181" s="217"/>
      <c r="C181" s="218"/>
      <c r="D181" s="219" t="s">
        <v>169</v>
      </c>
      <c r="E181" s="220" t="s">
        <v>19</v>
      </c>
      <c r="F181" s="221" t="s">
        <v>182</v>
      </c>
      <c r="G181" s="218"/>
      <c r="H181" s="222">
        <v>4760.37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169</v>
      </c>
      <c r="AU181" s="228" t="s">
        <v>81</v>
      </c>
      <c r="AV181" s="13" t="s">
        <v>167</v>
      </c>
      <c r="AW181" s="13" t="s">
        <v>35</v>
      </c>
      <c r="AX181" s="13" t="s">
        <v>78</v>
      </c>
      <c r="AY181" s="228" t="s">
        <v>160</v>
      </c>
    </row>
    <row r="182" spans="2:65" s="1" customFormat="1" ht="22.5" customHeight="1" x14ac:dyDescent="0.3">
      <c r="B182" s="35"/>
      <c r="C182" s="182" t="s">
        <v>262</v>
      </c>
      <c r="D182" s="182" t="s">
        <v>162</v>
      </c>
      <c r="E182" s="183" t="s">
        <v>364</v>
      </c>
      <c r="F182" s="184" t="s">
        <v>365</v>
      </c>
      <c r="G182" s="185" t="s">
        <v>248</v>
      </c>
      <c r="H182" s="186">
        <v>30.74</v>
      </c>
      <c r="I182" s="187"/>
      <c r="J182" s="188">
        <f>ROUND(I182*H182,2)</f>
        <v>0</v>
      </c>
      <c r="K182" s="184" t="s">
        <v>166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3.2459999999999998E-5</v>
      </c>
      <c r="R182" s="191">
        <f>Q182*H182</f>
        <v>9.9782039999999988E-4</v>
      </c>
      <c r="S182" s="191">
        <v>0</v>
      </c>
      <c r="T182" s="192">
        <f>S182*H182</f>
        <v>0</v>
      </c>
      <c r="AR182" s="18" t="s">
        <v>167</v>
      </c>
      <c r="AT182" s="18" t="s">
        <v>162</v>
      </c>
      <c r="AU182" s="18" t="s">
        <v>81</v>
      </c>
      <c r="AY182" s="18" t="s">
        <v>160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167</v>
      </c>
      <c r="BM182" s="18" t="s">
        <v>2703</v>
      </c>
    </row>
    <row r="183" spans="2:65" s="11" customFormat="1" x14ac:dyDescent="0.3">
      <c r="B183" s="194"/>
      <c r="C183" s="195"/>
      <c r="D183" s="196" t="s">
        <v>169</v>
      </c>
      <c r="E183" s="197" t="s">
        <v>19</v>
      </c>
      <c r="F183" s="198" t="s">
        <v>2698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65" s="12" customFormat="1" x14ac:dyDescent="0.3">
      <c r="B184" s="206"/>
      <c r="C184" s="207"/>
      <c r="D184" s="196" t="s">
        <v>169</v>
      </c>
      <c r="E184" s="208" t="s">
        <v>19</v>
      </c>
      <c r="F184" s="209" t="s">
        <v>2704</v>
      </c>
      <c r="G184" s="207"/>
      <c r="H184" s="210">
        <v>30.74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3" customFormat="1" x14ac:dyDescent="0.3">
      <c r="B185" s="217"/>
      <c r="C185" s="218"/>
      <c r="D185" s="219" t="s">
        <v>169</v>
      </c>
      <c r="E185" s="220" t="s">
        <v>19</v>
      </c>
      <c r="F185" s="221" t="s">
        <v>182</v>
      </c>
      <c r="G185" s="218"/>
      <c r="H185" s="222">
        <v>30.74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169</v>
      </c>
      <c r="AU185" s="228" t="s">
        <v>81</v>
      </c>
      <c r="AV185" s="13" t="s">
        <v>167</v>
      </c>
      <c r="AW185" s="13" t="s">
        <v>35</v>
      </c>
      <c r="AX185" s="13" t="s">
        <v>78</v>
      </c>
      <c r="AY185" s="228" t="s">
        <v>160</v>
      </c>
    </row>
    <row r="186" spans="2:65" s="1" customFormat="1" ht="22.5" customHeight="1" x14ac:dyDescent="0.3">
      <c r="B186" s="35"/>
      <c r="C186" s="182" t="s">
        <v>308</v>
      </c>
      <c r="D186" s="182" t="s">
        <v>162</v>
      </c>
      <c r="E186" s="183" t="s">
        <v>368</v>
      </c>
      <c r="F186" s="184" t="s">
        <v>369</v>
      </c>
      <c r="G186" s="185" t="s">
        <v>248</v>
      </c>
      <c r="H186" s="186">
        <v>15.37</v>
      </c>
      <c r="I186" s="187"/>
      <c r="J186" s="188">
        <f>ROUND(I186*H186,2)</f>
        <v>0</v>
      </c>
      <c r="K186" s="184" t="s">
        <v>166</v>
      </c>
      <c r="L186" s="55"/>
      <c r="M186" s="189" t="s">
        <v>19</v>
      </c>
      <c r="N186" s="190" t="s">
        <v>42</v>
      </c>
      <c r="O186" s="36"/>
      <c r="P186" s="191">
        <f>O186*H186</f>
        <v>0</v>
      </c>
      <c r="Q186" s="191">
        <v>7.8200000000000003E-5</v>
      </c>
      <c r="R186" s="191">
        <f>Q186*H186</f>
        <v>1.201934E-3</v>
      </c>
      <c r="S186" s="191">
        <v>0</v>
      </c>
      <c r="T186" s="192">
        <f>S186*H186</f>
        <v>0</v>
      </c>
      <c r="AR186" s="18" t="s">
        <v>167</v>
      </c>
      <c r="AT186" s="18" t="s">
        <v>162</v>
      </c>
      <c r="AU186" s="18" t="s">
        <v>81</v>
      </c>
      <c r="AY186" s="18" t="s">
        <v>160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78</v>
      </c>
      <c r="BK186" s="193">
        <f>ROUND(I186*H186,2)</f>
        <v>0</v>
      </c>
      <c r="BL186" s="18" t="s">
        <v>167</v>
      </c>
      <c r="BM186" s="18" t="s">
        <v>2705</v>
      </c>
    </row>
    <row r="187" spans="2:65" s="11" customFormat="1" x14ac:dyDescent="0.3">
      <c r="B187" s="194"/>
      <c r="C187" s="195"/>
      <c r="D187" s="196" t="s">
        <v>169</v>
      </c>
      <c r="E187" s="197" t="s">
        <v>19</v>
      </c>
      <c r="F187" s="198" t="s">
        <v>2698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169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160</v>
      </c>
    </row>
    <row r="188" spans="2:65" s="12" customFormat="1" x14ac:dyDescent="0.3">
      <c r="B188" s="206"/>
      <c r="C188" s="207"/>
      <c r="D188" s="196" t="s">
        <v>169</v>
      </c>
      <c r="E188" s="208" t="s">
        <v>19</v>
      </c>
      <c r="F188" s="209" t="s">
        <v>2706</v>
      </c>
      <c r="G188" s="207"/>
      <c r="H188" s="210">
        <v>15.37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3" customFormat="1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15.37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312</v>
      </c>
      <c r="D190" s="182" t="s">
        <v>162</v>
      </c>
      <c r="E190" s="183" t="s">
        <v>377</v>
      </c>
      <c r="F190" s="184" t="s">
        <v>378</v>
      </c>
      <c r="G190" s="185" t="s">
        <v>189</v>
      </c>
      <c r="H190" s="186">
        <v>57.5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0.23</v>
      </c>
      <c r="T190" s="192">
        <f>S190*H190</f>
        <v>13.225000000000001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2707</v>
      </c>
    </row>
    <row r="191" spans="2:65" s="12" customFormat="1" x14ac:dyDescent="0.3">
      <c r="B191" s="206"/>
      <c r="C191" s="207"/>
      <c r="D191" s="196" t="s">
        <v>169</v>
      </c>
      <c r="E191" s="208" t="s">
        <v>19</v>
      </c>
      <c r="F191" s="209" t="s">
        <v>2708</v>
      </c>
      <c r="G191" s="207"/>
      <c r="H191" s="210">
        <v>57.5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3" customFormat="1" x14ac:dyDescent="0.3">
      <c r="B192" s="217"/>
      <c r="C192" s="218"/>
      <c r="D192" s="219" t="s">
        <v>169</v>
      </c>
      <c r="E192" s="220" t="s">
        <v>19</v>
      </c>
      <c r="F192" s="221" t="s">
        <v>182</v>
      </c>
      <c r="G192" s="218"/>
      <c r="H192" s="222">
        <v>57.5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169</v>
      </c>
      <c r="AU192" s="228" t="s">
        <v>81</v>
      </c>
      <c r="AV192" s="13" t="s">
        <v>167</v>
      </c>
      <c r="AW192" s="13" t="s">
        <v>35</v>
      </c>
      <c r="AX192" s="13" t="s">
        <v>78</v>
      </c>
      <c r="AY192" s="228" t="s">
        <v>160</v>
      </c>
    </row>
    <row r="193" spans="2:65" s="1" customFormat="1" ht="22.5" customHeight="1" x14ac:dyDescent="0.3">
      <c r="B193" s="35"/>
      <c r="C193" s="182" t="s">
        <v>8</v>
      </c>
      <c r="D193" s="182" t="s">
        <v>162</v>
      </c>
      <c r="E193" s="183" t="s">
        <v>2709</v>
      </c>
      <c r="F193" s="184" t="s">
        <v>2710</v>
      </c>
      <c r="G193" s="185" t="s">
        <v>189</v>
      </c>
      <c r="H193" s="186">
        <v>12</v>
      </c>
      <c r="I193" s="187"/>
      <c r="J193" s="188">
        <f>ROUND(I193*H193,2)</f>
        <v>0</v>
      </c>
      <c r="K193" s="184" t="s">
        <v>19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0</v>
      </c>
      <c r="R193" s="191">
        <f>Q193*H193</f>
        <v>0</v>
      </c>
      <c r="S193" s="191">
        <v>0.29199999999999998</v>
      </c>
      <c r="T193" s="192">
        <f>S193*H193</f>
        <v>3.5039999999999996</v>
      </c>
      <c r="AR193" s="18" t="s">
        <v>167</v>
      </c>
      <c r="AT193" s="18" t="s">
        <v>162</v>
      </c>
      <c r="AU193" s="18" t="s">
        <v>81</v>
      </c>
      <c r="AY193" s="18" t="s">
        <v>160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167</v>
      </c>
      <c r="BM193" s="18" t="s">
        <v>2711</v>
      </c>
    </row>
    <row r="194" spans="2:65" s="1" customFormat="1" ht="22.5" customHeight="1" x14ac:dyDescent="0.3">
      <c r="B194" s="35"/>
      <c r="C194" s="182" t="s">
        <v>319</v>
      </c>
      <c r="D194" s="182" t="s">
        <v>162</v>
      </c>
      <c r="E194" s="183" t="s">
        <v>382</v>
      </c>
      <c r="F194" s="184" t="s">
        <v>383</v>
      </c>
      <c r="G194" s="185" t="s">
        <v>189</v>
      </c>
      <c r="H194" s="186">
        <v>168.68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0.20499999999999999</v>
      </c>
      <c r="T194" s="192">
        <f>S194*H194</f>
        <v>34.5794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2712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380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2713</v>
      </c>
      <c r="G196" s="207"/>
      <c r="H196" s="210">
        <v>281.89999999999998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2" customFormat="1" x14ac:dyDescent="0.3">
      <c r="B197" s="206"/>
      <c r="C197" s="207"/>
      <c r="D197" s="196" t="s">
        <v>169</v>
      </c>
      <c r="E197" s="208" t="s">
        <v>19</v>
      </c>
      <c r="F197" s="209" t="s">
        <v>2714</v>
      </c>
      <c r="G197" s="207"/>
      <c r="H197" s="210">
        <v>-168.94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2" customFormat="1" x14ac:dyDescent="0.3">
      <c r="B198" s="206"/>
      <c r="C198" s="207"/>
      <c r="D198" s="196" t="s">
        <v>169</v>
      </c>
      <c r="E198" s="208" t="s">
        <v>19</v>
      </c>
      <c r="F198" s="209" t="s">
        <v>2715</v>
      </c>
      <c r="G198" s="207"/>
      <c r="H198" s="210">
        <v>55.72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3" customFormat="1" x14ac:dyDescent="0.3">
      <c r="B199" s="217"/>
      <c r="C199" s="218"/>
      <c r="D199" s="219" t="s">
        <v>169</v>
      </c>
      <c r="E199" s="220" t="s">
        <v>19</v>
      </c>
      <c r="F199" s="221" t="s">
        <v>182</v>
      </c>
      <c r="G199" s="218"/>
      <c r="H199" s="222">
        <v>168.68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169</v>
      </c>
      <c r="AU199" s="228" t="s">
        <v>81</v>
      </c>
      <c r="AV199" s="13" t="s">
        <v>167</v>
      </c>
      <c r="AW199" s="13" t="s">
        <v>35</v>
      </c>
      <c r="AX199" s="13" t="s">
        <v>78</v>
      </c>
      <c r="AY199" s="228" t="s">
        <v>160</v>
      </c>
    </row>
    <row r="200" spans="2:65" s="1" customFormat="1" ht="22.5" customHeight="1" x14ac:dyDescent="0.3">
      <c r="B200" s="35"/>
      <c r="C200" s="182" t="s">
        <v>429</v>
      </c>
      <c r="D200" s="182" t="s">
        <v>162</v>
      </c>
      <c r="E200" s="183" t="s">
        <v>388</v>
      </c>
      <c r="F200" s="184" t="s">
        <v>389</v>
      </c>
      <c r="G200" s="185" t="s">
        <v>189</v>
      </c>
      <c r="H200" s="186">
        <v>55.72</v>
      </c>
      <c r="I200" s="187"/>
      <c r="J200" s="188">
        <f>ROUND(I200*H200,2)</f>
        <v>0</v>
      </c>
      <c r="K200" s="184" t="s">
        <v>19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0.11899999999999999</v>
      </c>
      <c r="T200" s="192">
        <f>S200*H200</f>
        <v>6.6306799999999999</v>
      </c>
      <c r="AR200" s="18" t="s">
        <v>167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167</v>
      </c>
      <c r="BM200" s="18" t="s">
        <v>2716</v>
      </c>
    </row>
    <row r="201" spans="2:65" s="11" customFormat="1" x14ac:dyDescent="0.3">
      <c r="B201" s="194"/>
      <c r="C201" s="195"/>
      <c r="D201" s="196" t="s">
        <v>169</v>
      </c>
      <c r="E201" s="197" t="s">
        <v>19</v>
      </c>
      <c r="F201" s="198" t="s">
        <v>391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65" s="12" customFormat="1" x14ac:dyDescent="0.3">
      <c r="B202" s="206"/>
      <c r="C202" s="207"/>
      <c r="D202" s="196" t="s">
        <v>169</v>
      </c>
      <c r="E202" s="208" t="s">
        <v>19</v>
      </c>
      <c r="F202" s="209" t="s">
        <v>2715</v>
      </c>
      <c r="G202" s="207"/>
      <c r="H202" s="210">
        <v>55.72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3" customFormat="1" x14ac:dyDescent="0.3">
      <c r="B203" s="217"/>
      <c r="C203" s="218"/>
      <c r="D203" s="219" t="s">
        <v>169</v>
      </c>
      <c r="E203" s="220" t="s">
        <v>19</v>
      </c>
      <c r="F203" s="221" t="s">
        <v>182</v>
      </c>
      <c r="G203" s="218"/>
      <c r="H203" s="222">
        <v>55.72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169</v>
      </c>
      <c r="AU203" s="228" t="s">
        <v>81</v>
      </c>
      <c r="AV203" s="13" t="s">
        <v>167</v>
      </c>
      <c r="AW203" s="13" t="s">
        <v>35</v>
      </c>
      <c r="AX203" s="13" t="s">
        <v>78</v>
      </c>
      <c r="AY203" s="228" t="s">
        <v>160</v>
      </c>
    </row>
    <row r="204" spans="2:65" s="1" customFormat="1" ht="22.5" customHeight="1" x14ac:dyDescent="0.3">
      <c r="B204" s="35"/>
      <c r="C204" s="182" t="s">
        <v>433</v>
      </c>
      <c r="D204" s="182" t="s">
        <v>162</v>
      </c>
      <c r="E204" s="183" t="s">
        <v>2717</v>
      </c>
      <c r="F204" s="184" t="s">
        <v>2718</v>
      </c>
      <c r="G204" s="185" t="s">
        <v>189</v>
      </c>
      <c r="H204" s="186">
        <v>21.35</v>
      </c>
      <c r="I204" s="187"/>
      <c r="J204" s="188">
        <f>ROUND(I204*H204,2)</f>
        <v>0</v>
      </c>
      <c r="K204" s="184" t="s">
        <v>166</v>
      </c>
      <c r="L204" s="55"/>
      <c r="M204" s="189" t="s">
        <v>19</v>
      </c>
      <c r="N204" s="190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0.115</v>
      </c>
      <c r="T204" s="192">
        <f>S204*H204</f>
        <v>2.4552500000000004</v>
      </c>
      <c r="AR204" s="18" t="s">
        <v>167</v>
      </c>
      <c r="AT204" s="18" t="s">
        <v>162</v>
      </c>
      <c r="AU204" s="18" t="s">
        <v>81</v>
      </c>
      <c r="AY204" s="18" t="s">
        <v>160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167</v>
      </c>
      <c r="BM204" s="18" t="s">
        <v>2719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2720</v>
      </c>
      <c r="G205" s="207"/>
      <c r="H205" s="210">
        <v>21.35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3" customFormat="1" x14ac:dyDescent="0.3">
      <c r="B206" s="217"/>
      <c r="C206" s="218"/>
      <c r="D206" s="219" t="s">
        <v>169</v>
      </c>
      <c r="E206" s="220" t="s">
        <v>19</v>
      </c>
      <c r="F206" s="221" t="s">
        <v>182</v>
      </c>
      <c r="G206" s="218"/>
      <c r="H206" s="222">
        <v>21.35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169</v>
      </c>
      <c r="AU206" s="228" t="s">
        <v>81</v>
      </c>
      <c r="AV206" s="13" t="s">
        <v>167</v>
      </c>
      <c r="AW206" s="13" t="s">
        <v>35</v>
      </c>
      <c r="AX206" s="13" t="s">
        <v>78</v>
      </c>
      <c r="AY206" s="228" t="s">
        <v>160</v>
      </c>
    </row>
    <row r="207" spans="2:65" s="1" customFormat="1" ht="22.5" customHeight="1" x14ac:dyDescent="0.3">
      <c r="B207" s="35"/>
      <c r="C207" s="182" t="s">
        <v>437</v>
      </c>
      <c r="D207" s="182" t="s">
        <v>162</v>
      </c>
      <c r="E207" s="183" t="s">
        <v>2721</v>
      </c>
      <c r="F207" s="184" t="s">
        <v>2722</v>
      </c>
      <c r="G207" s="185" t="s">
        <v>189</v>
      </c>
      <c r="H207" s="186">
        <v>12.7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0.04</v>
      </c>
      <c r="T207" s="192">
        <f>S207*H207</f>
        <v>0.50800000000000001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2723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2724</v>
      </c>
      <c r="G208" s="207"/>
      <c r="H208" s="210">
        <v>12.7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3" customFormat="1" x14ac:dyDescent="0.3">
      <c r="B209" s="217"/>
      <c r="C209" s="218"/>
      <c r="D209" s="219" t="s">
        <v>169</v>
      </c>
      <c r="E209" s="220" t="s">
        <v>19</v>
      </c>
      <c r="F209" s="221" t="s">
        <v>182</v>
      </c>
      <c r="G209" s="218"/>
      <c r="H209" s="222">
        <v>12.7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169</v>
      </c>
      <c r="AU209" s="228" t="s">
        <v>81</v>
      </c>
      <c r="AV209" s="13" t="s">
        <v>167</v>
      </c>
      <c r="AW209" s="13" t="s">
        <v>35</v>
      </c>
      <c r="AX209" s="13" t="s">
        <v>78</v>
      </c>
      <c r="AY209" s="228" t="s">
        <v>160</v>
      </c>
    </row>
    <row r="210" spans="2:65" s="1" customFormat="1" ht="22.5" customHeight="1" x14ac:dyDescent="0.3">
      <c r="B210" s="35"/>
      <c r="C210" s="182" t="s">
        <v>443</v>
      </c>
      <c r="D210" s="182" t="s">
        <v>162</v>
      </c>
      <c r="E210" s="183" t="s">
        <v>392</v>
      </c>
      <c r="F210" s="184" t="s">
        <v>393</v>
      </c>
      <c r="G210" s="185" t="s">
        <v>394</v>
      </c>
      <c r="H210" s="186">
        <v>720</v>
      </c>
      <c r="I210" s="187"/>
      <c r="J210" s="188">
        <f>ROUND(I210*H210,2)</f>
        <v>0</v>
      </c>
      <c r="K210" s="184" t="s">
        <v>166</v>
      </c>
      <c r="L210" s="55"/>
      <c r="M210" s="189" t="s">
        <v>19</v>
      </c>
      <c r="N210" s="190" t="s">
        <v>42</v>
      </c>
      <c r="O210" s="3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18" t="s">
        <v>167</v>
      </c>
      <c r="AT210" s="18" t="s">
        <v>162</v>
      </c>
      <c r="AU210" s="18" t="s">
        <v>81</v>
      </c>
      <c r="AY210" s="18" t="s">
        <v>160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78</v>
      </c>
      <c r="BK210" s="193">
        <f>ROUND(I210*H210,2)</f>
        <v>0</v>
      </c>
      <c r="BL210" s="18" t="s">
        <v>167</v>
      </c>
      <c r="BM210" s="18" t="s">
        <v>2725</v>
      </c>
    </row>
    <row r="211" spans="2:65" s="12" customFormat="1" x14ac:dyDescent="0.3">
      <c r="B211" s="206"/>
      <c r="C211" s="207"/>
      <c r="D211" s="196" t="s">
        <v>169</v>
      </c>
      <c r="E211" s="208" t="s">
        <v>19</v>
      </c>
      <c r="F211" s="209" t="s">
        <v>2726</v>
      </c>
      <c r="G211" s="207"/>
      <c r="H211" s="210">
        <v>720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3" customFormat="1" x14ac:dyDescent="0.3">
      <c r="B212" s="217"/>
      <c r="C212" s="218"/>
      <c r="D212" s="219" t="s">
        <v>169</v>
      </c>
      <c r="E212" s="220" t="s">
        <v>19</v>
      </c>
      <c r="F212" s="221" t="s">
        <v>182</v>
      </c>
      <c r="G212" s="218"/>
      <c r="H212" s="222">
        <v>720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169</v>
      </c>
      <c r="AU212" s="228" t="s">
        <v>81</v>
      </c>
      <c r="AV212" s="13" t="s">
        <v>167</v>
      </c>
      <c r="AW212" s="13" t="s">
        <v>35</v>
      </c>
      <c r="AX212" s="13" t="s">
        <v>78</v>
      </c>
      <c r="AY212" s="228" t="s">
        <v>160</v>
      </c>
    </row>
    <row r="213" spans="2:65" s="1" customFormat="1" ht="22.5" customHeight="1" x14ac:dyDescent="0.3">
      <c r="B213" s="35"/>
      <c r="C213" s="182" t="s">
        <v>7</v>
      </c>
      <c r="D213" s="182" t="s">
        <v>162</v>
      </c>
      <c r="E213" s="183" t="s">
        <v>397</v>
      </c>
      <c r="F213" s="184" t="s">
        <v>398</v>
      </c>
      <c r="G213" s="185" t="s">
        <v>399</v>
      </c>
      <c r="H213" s="186">
        <v>90</v>
      </c>
      <c r="I213" s="187"/>
      <c r="J213" s="188">
        <f>ROUND(I213*H213,2)</f>
        <v>0</v>
      </c>
      <c r="K213" s="184" t="s">
        <v>166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167</v>
      </c>
      <c r="AT213" s="18" t="s">
        <v>162</v>
      </c>
      <c r="AU213" s="18" t="s">
        <v>81</v>
      </c>
      <c r="AY213" s="18" t="s">
        <v>160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167</v>
      </c>
      <c r="BM213" s="18" t="s">
        <v>2727</v>
      </c>
    </row>
    <row r="214" spans="2:65" s="1" customFormat="1" ht="22.5" customHeight="1" x14ac:dyDescent="0.3">
      <c r="B214" s="35"/>
      <c r="C214" s="182" t="s">
        <v>456</v>
      </c>
      <c r="D214" s="182" t="s">
        <v>162</v>
      </c>
      <c r="E214" s="183" t="s">
        <v>1355</v>
      </c>
      <c r="F214" s="184" t="s">
        <v>1356</v>
      </c>
      <c r="G214" s="185" t="s">
        <v>189</v>
      </c>
      <c r="H214" s="186">
        <v>2.4</v>
      </c>
      <c r="I214" s="187"/>
      <c r="J214" s="188">
        <f>ROUND(I214*H214,2)</f>
        <v>0</v>
      </c>
      <c r="K214" s="184" t="s">
        <v>166</v>
      </c>
      <c r="L214" s="55"/>
      <c r="M214" s="189" t="s">
        <v>19</v>
      </c>
      <c r="N214" s="190" t="s">
        <v>42</v>
      </c>
      <c r="O214" s="36"/>
      <c r="P214" s="191">
        <f>O214*H214</f>
        <v>0</v>
      </c>
      <c r="Q214" s="191">
        <v>8.6767000000000007E-3</v>
      </c>
      <c r="R214" s="191">
        <f>Q214*H214</f>
        <v>2.0824080000000002E-2</v>
      </c>
      <c r="S214" s="191">
        <v>0</v>
      </c>
      <c r="T214" s="192">
        <f>S214*H214</f>
        <v>0</v>
      </c>
      <c r="AR214" s="18" t="s">
        <v>167</v>
      </c>
      <c r="AT214" s="18" t="s">
        <v>162</v>
      </c>
      <c r="AU214" s="18" t="s">
        <v>81</v>
      </c>
      <c r="AY214" s="18" t="s">
        <v>160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167</v>
      </c>
      <c r="BM214" s="18" t="s">
        <v>2728</v>
      </c>
    </row>
    <row r="215" spans="2:65" s="11" customFormat="1" x14ac:dyDescent="0.3">
      <c r="B215" s="194"/>
      <c r="C215" s="195"/>
      <c r="D215" s="196" t="s">
        <v>169</v>
      </c>
      <c r="E215" s="197" t="s">
        <v>19</v>
      </c>
      <c r="F215" s="198" t="s">
        <v>2729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169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160</v>
      </c>
    </row>
    <row r="216" spans="2:65" s="12" customFormat="1" x14ac:dyDescent="0.3">
      <c r="B216" s="206"/>
      <c r="C216" s="207"/>
      <c r="D216" s="196" t="s">
        <v>169</v>
      </c>
      <c r="E216" s="208" t="s">
        <v>19</v>
      </c>
      <c r="F216" s="209" t="s">
        <v>1717</v>
      </c>
      <c r="G216" s="207"/>
      <c r="H216" s="210">
        <v>2.4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3" customFormat="1" x14ac:dyDescent="0.3">
      <c r="B217" s="217"/>
      <c r="C217" s="218"/>
      <c r="D217" s="219" t="s">
        <v>169</v>
      </c>
      <c r="E217" s="220" t="s">
        <v>19</v>
      </c>
      <c r="F217" s="221" t="s">
        <v>182</v>
      </c>
      <c r="G217" s="218"/>
      <c r="H217" s="222">
        <v>2.4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169</v>
      </c>
      <c r="AU217" s="228" t="s">
        <v>81</v>
      </c>
      <c r="AV217" s="13" t="s">
        <v>167</v>
      </c>
      <c r="AW217" s="13" t="s">
        <v>35</v>
      </c>
      <c r="AX217" s="13" t="s">
        <v>78</v>
      </c>
      <c r="AY217" s="228" t="s">
        <v>160</v>
      </c>
    </row>
    <row r="218" spans="2:65" s="1" customFormat="1" ht="22.5" customHeight="1" x14ac:dyDescent="0.3">
      <c r="B218" s="35"/>
      <c r="C218" s="182" t="s">
        <v>460</v>
      </c>
      <c r="D218" s="182" t="s">
        <v>162</v>
      </c>
      <c r="E218" s="183" t="s">
        <v>405</v>
      </c>
      <c r="F218" s="184" t="s">
        <v>406</v>
      </c>
      <c r="G218" s="185" t="s">
        <v>189</v>
      </c>
      <c r="H218" s="186">
        <v>0.8</v>
      </c>
      <c r="I218" s="187"/>
      <c r="J218" s="188">
        <f>ROUND(I218*H218,2)</f>
        <v>0</v>
      </c>
      <c r="K218" s="184" t="s">
        <v>166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3.6904300000000001E-2</v>
      </c>
      <c r="R218" s="191">
        <f>Q218*H218</f>
        <v>2.9523440000000001E-2</v>
      </c>
      <c r="S218" s="191">
        <v>0</v>
      </c>
      <c r="T218" s="192">
        <f>S218*H218</f>
        <v>0</v>
      </c>
      <c r="AR218" s="18" t="s">
        <v>167</v>
      </c>
      <c r="AT218" s="18" t="s">
        <v>162</v>
      </c>
      <c r="AU218" s="18" t="s">
        <v>81</v>
      </c>
      <c r="AY218" s="18" t="s">
        <v>160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167</v>
      </c>
      <c r="BM218" s="18" t="s">
        <v>2730</v>
      </c>
    </row>
    <row r="219" spans="2:65" s="12" customFormat="1" x14ac:dyDescent="0.3">
      <c r="B219" s="206"/>
      <c r="C219" s="207"/>
      <c r="D219" s="196" t="s">
        <v>169</v>
      </c>
      <c r="E219" s="208" t="s">
        <v>19</v>
      </c>
      <c r="F219" s="209" t="s">
        <v>1721</v>
      </c>
      <c r="G219" s="207"/>
      <c r="H219" s="210">
        <v>0.8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3" customFormat="1" x14ac:dyDescent="0.3">
      <c r="B220" s="217"/>
      <c r="C220" s="218"/>
      <c r="D220" s="219" t="s">
        <v>169</v>
      </c>
      <c r="E220" s="220" t="s">
        <v>19</v>
      </c>
      <c r="F220" s="221" t="s">
        <v>182</v>
      </c>
      <c r="G220" s="218"/>
      <c r="H220" s="222">
        <v>0.8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169</v>
      </c>
      <c r="AU220" s="228" t="s">
        <v>81</v>
      </c>
      <c r="AV220" s="13" t="s">
        <v>167</v>
      </c>
      <c r="AW220" s="13" t="s">
        <v>35</v>
      </c>
      <c r="AX220" s="13" t="s">
        <v>78</v>
      </c>
      <c r="AY220" s="228" t="s">
        <v>160</v>
      </c>
    </row>
    <row r="221" spans="2:65" s="1" customFormat="1" ht="22.5" customHeight="1" x14ac:dyDescent="0.3">
      <c r="B221" s="35"/>
      <c r="C221" s="182" t="s">
        <v>468</v>
      </c>
      <c r="D221" s="182" t="s">
        <v>162</v>
      </c>
      <c r="E221" s="183" t="s">
        <v>408</v>
      </c>
      <c r="F221" s="184" t="s">
        <v>409</v>
      </c>
      <c r="G221" s="185" t="s">
        <v>212</v>
      </c>
      <c r="H221" s="186">
        <v>47.2</v>
      </c>
      <c r="I221" s="187"/>
      <c r="J221" s="188">
        <f>ROUND(I221*H221,2)</f>
        <v>0</v>
      </c>
      <c r="K221" s="184" t="s">
        <v>166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167</v>
      </c>
      <c r="AT221" s="18" t="s">
        <v>162</v>
      </c>
      <c r="AU221" s="18" t="s">
        <v>81</v>
      </c>
      <c r="AY221" s="18" t="s">
        <v>160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167</v>
      </c>
      <c r="BM221" s="18" t="s">
        <v>2731</v>
      </c>
    </row>
    <row r="222" spans="2:65" s="11" customFormat="1" x14ac:dyDescent="0.3">
      <c r="B222" s="194"/>
      <c r="C222" s="195"/>
      <c r="D222" s="196" t="s">
        <v>169</v>
      </c>
      <c r="E222" s="197" t="s">
        <v>19</v>
      </c>
      <c r="F222" s="198" t="s">
        <v>1362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x14ac:dyDescent="0.3">
      <c r="B223" s="206"/>
      <c r="C223" s="207"/>
      <c r="D223" s="196" t="s">
        <v>169</v>
      </c>
      <c r="E223" s="208" t="s">
        <v>19</v>
      </c>
      <c r="F223" s="209" t="s">
        <v>2732</v>
      </c>
      <c r="G223" s="207"/>
      <c r="H223" s="210">
        <v>18.25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x14ac:dyDescent="0.3">
      <c r="B224" s="206"/>
      <c r="C224" s="207"/>
      <c r="D224" s="196" t="s">
        <v>169</v>
      </c>
      <c r="E224" s="208" t="s">
        <v>19</v>
      </c>
      <c r="F224" s="209" t="s">
        <v>2733</v>
      </c>
      <c r="G224" s="207"/>
      <c r="H224" s="210">
        <v>28.95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3" customFormat="1" x14ac:dyDescent="0.3">
      <c r="B225" s="217"/>
      <c r="C225" s="218"/>
      <c r="D225" s="219" t="s">
        <v>169</v>
      </c>
      <c r="E225" s="220" t="s">
        <v>19</v>
      </c>
      <c r="F225" s="221" t="s">
        <v>182</v>
      </c>
      <c r="G225" s="218"/>
      <c r="H225" s="222">
        <v>47.2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169</v>
      </c>
      <c r="AU225" s="228" t="s">
        <v>81</v>
      </c>
      <c r="AV225" s="13" t="s">
        <v>167</v>
      </c>
      <c r="AW225" s="13" t="s">
        <v>35</v>
      </c>
      <c r="AX225" s="13" t="s">
        <v>78</v>
      </c>
      <c r="AY225" s="228" t="s">
        <v>160</v>
      </c>
    </row>
    <row r="226" spans="2:65" s="1" customFormat="1" ht="22.5" customHeight="1" x14ac:dyDescent="0.3">
      <c r="B226" s="35"/>
      <c r="C226" s="182" t="s">
        <v>472</v>
      </c>
      <c r="D226" s="182" t="s">
        <v>162</v>
      </c>
      <c r="E226" s="183" t="s">
        <v>2262</v>
      </c>
      <c r="F226" s="184" t="s">
        <v>2263</v>
      </c>
      <c r="G226" s="185" t="s">
        <v>212</v>
      </c>
      <c r="H226" s="186">
        <v>2232.7150000000001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2734</v>
      </c>
    </row>
    <row r="227" spans="2:65" s="11" customFormat="1" x14ac:dyDescent="0.3">
      <c r="B227" s="194"/>
      <c r="C227" s="195"/>
      <c r="D227" s="196" t="s">
        <v>169</v>
      </c>
      <c r="E227" s="197" t="s">
        <v>19</v>
      </c>
      <c r="F227" s="198" t="s">
        <v>1730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2735</v>
      </c>
      <c r="G228" s="207"/>
      <c r="H228" s="210">
        <v>7.415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4" customFormat="1" x14ac:dyDescent="0.3">
      <c r="B229" s="229"/>
      <c r="C229" s="230"/>
      <c r="D229" s="196" t="s">
        <v>169</v>
      </c>
      <c r="E229" s="231" t="s">
        <v>19</v>
      </c>
      <c r="F229" s="232" t="s">
        <v>234</v>
      </c>
      <c r="G229" s="230"/>
      <c r="H229" s="233">
        <v>7.415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169</v>
      </c>
      <c r="AU229" s="239" t="s">
        <v>81</v>
      </c>
      <c r="AV229" s="14" t="s">
        <v>186</v>
      </c>
      <c r="AW229" s="14" t="s">
        <v>35</v>
      </c>
      <c r="AX229" s="14" t="s">
        <v>71</v>
      </c>
      <c r="AY229" s="239" t="s">
        <v>160</v>
      </c>
    </row>
    <row r="230" spans="2:65" s="11" customFormat="1" x14ac:dyDescent="0.3">
      <c r="B230" s="194"/>
      <c r="C230" s="195"/>
      <c r="D230" s="196" t="s">
        <v>169</v>
      </c>
      <c r="E230" s="197" t="s">
        <v>19</v>
      </c>
      <c r="F230" s="198" t="s">
        <v>1728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2736</v>
      </c>
      <c r="G231" s="207"/>
      <c r="H231" s="210">
        <v>34.177999999999997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4" customFormat="1" x14ac:dyDescent="0.3">
      <c r="B232" s="229"/>
      <c r="C232" s="230"/>
      <c r="D232" s="196" t="s">
        <v>169</v>
      </c>
      <c r="E232" s="231" t="s">
        <v>19</v>
      </c>
      <c r="F232" s="232" t="s">
        <v>234</v>
      </c>
      <c r="G232" s="230"/>
      <c r="H232" s="233">
        <v>34.177999999999997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169</v>
      </c>
      <c r="AU232" s="239" t="s">
        <v>81</v>
      </c>
      <c r="AV232" s="14" t="s">
        <v>186</v>
      </c>
      <c r="AW232" s="14" t="s">
        <v>35</v>
      </c>
      <c r="AX232" s="14" t="s">
        <v>71</v>
      </c>
      <c r="AY232" s="239" t="s">
        <v>160</v>
      </c>
    </row>
    <row r="233" spans="2:65" s="11" customFormat="1" x14ac:dyDescent="0.3">
      <c r="B233" s="194"/>
      <c r="C233" s="195"/>
      <c r="D233" s="196" t="s">
        <v>169</v>
      </c>
      <c r="E233" s="197" t="s">
        <v>19</v>
      </c>
      <c r="F233" s="198" t="s">
        <v>1732</v>
      </c>
      <c r="G233" s="195"/>
      <c r="H233" s="199" t="s">
        <v>19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169</v>
      </c>
      <c r="AU233" s="205" t="s">
        <v>81</v>
      </c>
      <c r="AV233" s="11" t="s">
        <v>78</v>
      </c>
      <c r="AW233" s="11" t="s">
        <v>35</v>
      </c>
      <c r="AX233" s="11" t="s">
        <v>71</v>
      </c>
      <c r="AY233" s="205" t="s">
        <v>160</v>
      </c>
    </row>
    <row r="234" spans="2:65" s="12" customFormat="1" x14ac:dyDescent="0.3">
      <c r="B234" s="206"/>
      <c r="C234" s="207"/>
      <c r="D234" s="196" t="s">
        <v>169</v>
      </c>
      <c r="E234" s="208" t="s">
        <v>19</v>
      </c>
      <c r="F234" s="209" t="s">
        <v>2737</v>
      </c>
      <c r="G234" s="207"/>
      <c r="H234" s="210">
        <v>16.420000000000002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4" customFormat="1" x14ac:dyDescent="0.3">
      <c r="B235" s="229"/>
      <c r="C235" s="230"/>
      <c r="D235" s="196" t="s">
        <v>169</v>
      </c>
      <c r="E235" s="231" t="s">
        <v>19</v>
      </c>
      <c r="F235" s="232" t="s">
        <v>234</v>
      </c>
      <c r="G235" s="230"/>
      <c r="H235" s="233">
        <v>16.420000000000002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169</v>
      </c>
      <c r="AU235" s="239" t="s">
        <v>81</v>
      </c>
      <c r="AV235" s="14" t="s">
        <v>186</v>
      </c>
      <c r="AW235" s="14" t="s">
        <v>35</v>
      </c>
      <c r="AX235" s="14" t="s">
        <v>71</v>
      </c>
      <c r="AY235" s="239" t="s">
        <v>160</v>
      </c>
    </row>
    <row r="236" spans="2:65" s="11" customFormat="1" x14ac:dyDescent="0.3">
      <c r="B236" s="194"/>
      <c r="C236" s="195"/>
      <c r="D236" s="196" t="s">
        <v>169</v>
      </c>
      <c r="E236" s="197" t="s">
        <v>19</v>
      </c>
      <c r="F236" s="198" t="s">
        <v>352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2738</v>
      </c>
      <c r="G237" s="207"/>
      <c r="H237" s="210">
        <v>333.226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x14ac:dyDescent="0.3">
      <c r="B238" s="194"/>
      <c r="C238" s="195"/>
      <c r="D238" s="196" t="s">
        <v>169</v>
      </c>
      <c r="E238" s="197" t="s">
        <v>19</v>
      </c>
      <c r="F238" s="198" t="s">
        <v>232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2739</v>
      </c>
      <c r="G239" s="207"/>
      <c r="H239" s="210">
        <v>161.202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x14ac:dyDescent="0.3">
      <c r="B240" s="194"/>
      <c r="C240" s="195"/>
      <c r="D240" s="196" t="s">
        <v>169</v>
      </c>
      <c r="E240" s="197" t="s">
        <v>19</v>
      </c>
      <c r="F240" s="198" t="s">
        <v>420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65" s="12" customFormat="1" x14ac:dyDescent="0.3">
      <c r="B241" s="206"/>
      <c r="C241" s="207"/>
      <c r="D241" s="196" t="s">
        <v>169</v>
      </c>
      <c r="E241" s="208" t="s">
        <v>19</v>
      </c>
      <c r="F241" s="209" t="s">
        <v>2740</v>
      </c>
      <c r="G241" s="207"/>
      <c r="H241" s="210">
        <v>181.405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4" customFormat="1" x14ac:dyDescent="0.3">
      <c r="B242" s="229"/>
      <c r="C242" s="230"/>
      <c r="D242" s="196" t="s">
        <v>169</v>
      </c>
      <c r="E242" s="231" t="s">
        <v>19</v>
      </c>
      <c r="F242" s="232" t="s">
        <v>234</v>
      </c>
      <c r="G242" s="230"/>
      <c r="H242" s="233">
        <v>675.83299999999997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169</v>
      </c>
      <c r="AU242" s="239" t="s">
        <v>81</v>
      </c>
      <c r="AV242" s="14" t="s">
        <v>186</v>
      </c>
      <c r="AW242" s="14" t="s">
        <v>35</v>
      </c>
      <c r="AX242" s="14" t="s">
        <v>71</v>
      </c>
      <c r="AY242" s="239" t="s">
        <v>160</v>
      </c>
    </row>
    <row r="243" spans="2:65" s="11" customFormat="1" x14ac:dyDescent="0.3">
      <c r="B243" s="194"/>
      <c r="C243" s="195"/>
      <c r="D243" s="196" t="s">
        <v>169</v>
      </c>
      <c r="E243" s="197" t="s">
        <v>19</v>
      </c>
      <c r="F243" s="198" t="s">
        <v>2741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169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160</v>
      </c>
    </row>
    <row r="244" spans="2:65" s="12" customFormat="1" x14ac:dyDescent="0.3">
      <c r="B244" s="206"/>
      <c r="C244" s="207"/>
      <c r="D244" s="196" t="s">
        <v>169</v>
      </c>
      <c r="E244" s="208" t="s">
        <v>19</v>
      </c>
      <c r="F244" s="209" t="s">
        <v>2742</v>
      </c>
      <c r="G244" s="207"/>
      <c r="H244" s="210">
        <v>152.72999999999999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2" customFormat="1" x14ac:dyDescent="0.3">
      <c r="B245" s="206"/>
      <c r="C245" s="207"/>
      <c r="D245" s="196" t="s">
        <v>169</v>
      </c>
      <c r="E245" s="208" t="s">
        <v>19</v>
      </c>
      <c r="F245" s="209" t="s">
        <v>2743</v>
      </c>
      <c r="G245" s="207"/>
      <c r="H245" s="210">
        <v>4.8550000000000004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x14ac:dyDescent="0.3">
      <c r="B246" s="206"/>
      <c r="C246" s="207"/>
      <c r="D246" s="196" t="s">
        <v>169</v>
      </c>
      <c r="E246" s="208" t="s">
        <v>19</v>
      </c>
      <c r="F246" s="209" t="s">
        <v>2744</v>
      </c>
      <c r="G246" s="207"/>
      <c r="H246" s="210">
        <v>9.343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x14ac:dyDescent="0.3">
      <c r="B247" s="206"/>
      <c r="C247" s="207"/>
      <c r="D247" s="196" t="s">
        <v>169</v>
      </c>
      <c r="E247" s="208" t="s">
        <v>19</v>
      </c>
      <c r="F247" s="209" t="s">
        <v>2745</v>
      </c>
      <c r="G247" s="207"/>
      <c r="H247" s="210">
        <v>4.0449999999999999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4" customFormat="1" x14ac:dyDescent="0.3">
      <c r="B248" s="229"/>
      <c r="C248" s="230"/>
      <c r="D248" s="196" t="s">
        <v>169</v>
      </c>
      <c r="E248" s="231" t="s">
        <v>19</v>
      </c>
      <c r="F248" s="232" t="s">
        <v>234</v>
      </c>
      <c r="G248" s="230"/>
      <c r="H248" s="233">
        <v>170.97300000000001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169</v>
      </c>
      <c r="AU248" s="239" t="s">
        <v>81</v>
      </c>
      <c r="AV248" s="14" t="s">
        <v>186</v>
      </c>
      <c r="AW248" s="14" t="s">
        <v>35</v>
      </c>
      <c r="AX248" s="14" t="s">
        <v>71</v>
      </c>
      <c r="AY248" s="239" t="s">
        <v>160</v>
      </c>
    </row>
    <row r="249" spans="2:65" s="11" customFormat="1" x14ac:dyDescent="0.3">
      <c r="B249" s="194"/>
      <c r="C249" s="195"/>
      <c r="D249" s="196" t="s">
        <v>169</v>
      </c>
      <c r="E249" s="197" t="s">
        <v>19</v>
      </c>
      <c r="F249" s="198" t="s">
        <v>427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169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160</v>
      </c>
    </row>
    <row r="250" spans="2:65" s="12" customFormat="1" x14ac:dyDescent="0.3">
      <c r="B250" s="206"/>
      <c r="C250" s="207"/>
      <c r="D250" s="196" t="s">
        <v>169</v>
      </c>
      <c r="E250" s="208" t="s">
        <v>19</v>
      </c>
      <c r="F250" s="209" t="s">
        <v>2746</v>
      </c>
      <c r="G250" s="207"/>
      <c r="H250" s="210">
        <v>1327.896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4" customFormat="1" x14ac:dyDescent="0.3">
      <c r="B251" s="229"/>
      <c r="C251" s="230"/>
      <c r="D251" s="196" t="s">
        <v>169</v>
      </c>
      <c r="E251" s="231" t="s">
        <v>19</v>
      </c>
      <c r="F251" s="232" t="s">
        <v>234</v>
      </c>
      <c r="G251" s="230"/>
      <c r="H251" s="233">
        <v>1327.896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169</v>
      </c>
      <c r="AU251" s="239" t="s">
        <v>81</v>
      </c>
      <c r="AV251" s="14" t="s">
        <v>186</v>
      </c>
      <c r="AW251" s="14" t="s">
        <v>35</v>
      </c>
      <c r="AX251" s="14" t="s">
        <v>71</v>
      </c>
      <c r="AY251" s="239" t="s">
        <v>160</v>
      </c>
    </row>
    <row r="252" spans="2:65" s="13" customFormat="1" x14ac:dyDescent="0.3">
      <c r="B252" s="217"/>
      <c r="C252" s="218"/>
      <c r="D252" s="219" t="s">
        <v>169</v>
      </c>
      <c r="E252" s="220" t="s">
        <v>19</v>
      </c>
      <c r="F252" s="221" t="s">
        <v>182</v>
      </c>
      <c r="G252" s="218"/>
      <c r="H252" s="222">
        <v>2232.7150000000001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169</v>
      </c>
      <c r="AU252" s="228" t="s">
        <v>81</v>
      </c>
      <c r="AV252" s="13" t="s">
        <v>167</v>
      </c>
      <c r="AW252" s="13" t="s">
        <v>35</v>
      </c>
      <c r="AX252" s="13" t="s">
        <v>78</v>
      </c>
      <c r="AY252" s="228" t="s">
        <v>160</v>
      </c>
    </row>
    <row r="253" spans="2:65" s="1" customFormat="1" ht="22.5" customHeight="1" x14ac:dyDescent="0.3">
      <c r="B253" s="35"/>
      <c r="C253" s="182" t="s">
        <v>480</v>
      </c>
      <c r="D253" s="182" t="s">
        <v>162</v>
      </c>
      <c r="E253" s="183" t="s">
        <v>430</v>
      </c>
      <c r="F253" s="184" t="s">
        <v>431</v>
      </c>
      <c r="G253" s="185" t="s">
        <v>212</v>
      </c>
      <c r="H253" s="186">
        <v>223.27099999999999</v>
      </c>
      <c r="I253" s="187"/>
      <c r="J253" s="188">
        <f>ROUND(I253*H253,2)</f>
        <v>0</v>
      </c>
      <c r="K253" s="184" t="s">
        <v>166</v>
      </c>
      <c r="L253" s="55"/>
      <c r="M253" s="189" t="s">
        <v>19</v>
      </c>
      <c r="N253" s="190" t="s">
        <v>42</v>
      </c>
      <c r="O253" s="3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167</v>
      </c>
      <c r="AT253" s="18" t="s">
        <v>162</v>
      </c>
      <c r="AU253" s="18" t="s">
        <v>81</v>
      </c>
      <c r="AY253" s="18" t="s">
        <v>160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78</v>
      </c>
      <c r="BK253" s="193">
        <f>ROUND(I253*H253,2)</f>
        <v>0</v>
      </c>
      <c r="BL253" s="18" t="s">
        <v>167</v>
      </c>
      <c r="BM253" s="18" t="s">
        <v>2747</v>
      </c>
    </row>
    <row r="254" spans="2:65" s="1" customFormat="1" ht="22.5" customHeight="1" x14ac:dyDescent="0.3">
      <c r="B254" s="35"/>
      <c r="C254" s="182" t="s">
        <v>489</v>
      </c>
      <c r="D254" s="182" t="s">
        <v>162</v>
      </c>
      <c r="E254" s="183" t="s">
        <v>434</v>
      </c>
      <c r="F254" s="184" t="s">
        <v>409</v>
      </c>
      <c r="G254" s="185" t="s">
        <v>212</v>
      </c>
      <c r="H254" s="186">
        <v>4.8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167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167</v>
      </c>
      <c r="BM254" s="18" t="s">
        <v>2748</v>
      </c>
    </row>
    <row r="255" spans="2:65" s="11" customFormat="1" x14ac:dyDescent="0.3">
      <c r="B255" s="194"/>
      <c r="C255" s="195"/>
      <c r="D255" s="196" t="s">
        <v>169</v>
      </c>
      <c r="E255" s="197" t="s">
        <v>19</v>
      </c>
      <c r="F255" s="198" t="s">
        <v>2749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169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160</v>
      </c>
    </row>
    <row r="256" spans="2:65" s="12" customFormat="1" x14ac:dyDescent="0.3">
      <c r="B256" s="206"/>
      <c r="C256" s="207"/>
      <c r="D256" s="196" t="s">
        <v>169</v>
      </c>
      <c r="E256" s="208" t="s">
        <v>19</v>
      </c>
      <c r="F256" s="209" t="s">
        <v>2278</v>
      </c>
      <c r="G256" s="207"/>
      <c r="H256" s="210">
        <v>4.8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4.8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493</v>
      </c>
      <c r="D258" s="182" t="s">
        <v>162</v>
      </c>
      <c r="E258" s="183" t="s">
        <v>2279</v>
      </c>
      <c r="F258" s="184" t="s">
        <v>2280</v>
      </c>
      <c r="G258" s="185" t="s">
        <v>212</v>
      </c>
      <c r="H258" s="186">
        <v>245.44399999999999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2750</v>
      </c>
    </row>
    <row r="259" spans="2:65" s="11" customFormat="1" x14ac:dyDescent="0.3">
      <c r="B259" s="194"/>
      <c r="C259" s="195"/>
      <c r="D259" s="196" t="s">
        <v>169</v>
      </c>
      <c r="E259" s="197" t="s">
        <v>19</v>
      </c>
      <c r="F259" s="198" t="s">
        <v>441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169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160</v>
      </c>
    </row>
    <row r="260" spans="2:65" s="12" customFormat="1" x14ac:dyDescent="0.3">
      <c r="B260" s="206"/>
      <c r="C260" s="207"/>
      <c r="D260" s="196" t="s">
        <v>169</v>
      </c>
      <c r="E260" s="208" t="s">
        <v>19</v>
      </c>
      <c r="F260" s="209" t="s">
        <v>2751</v>
      </c>
      <c r="G260" s="207"/>
      <c r="H260" s="210">
        <v>239.54599999999999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65" s="14" customFormat="1" x14ac:dyDescent="0.3">
      <c r="B261" s="229"/>
      <c r="C261" s="230"/>
      <c r="D261" s="196" t="s">
        <v>169</v>
      </c>
      <c r="E261" s="231" t="s">
        <v>19</v>
      </c>
      <c r="F261" s="232" t="s">
        <v>234</v>
      </c>
      <c r="G261" s="230"/>
      <c r="H261" s="233">
        <v>239.54599999999999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169</v>
      </c>
      <c r="AU261" s="239" t="s">
        <v>81</v>
      </c>
      <c r="AV261" s="14" t="s">
        <v>186</v>
      </c>
      <c r="AW261" s="14" t="s">
        <v>35</v>
      </c>
      <c r="AX261" s="14" t="s">
        <v>71</v>
      </c>
      <c r="AY261" s="239" t="s">
        <v>160</v>
      </c>
    </row>
    <row r="262" spans="2:65" s="11" customFormat="1" x14ac:dyDescent="0.3">
      <c r="B262" s="194"/>
      <c r="C262" s="195"/>
      <c r="D262" s="196" t="s">
        <v>169</v>
      </c>
      <c r="E262" s="197" t="s">
        <v>19</v>
      </c>
      <c r="F262" s="198" t="s">
        <v>2752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x14ac:dyDescent="0.3">
      <c r="B263" s="206"/>
      <c r="C263" s="207"/>
      <c r="D263" s="196" t="s">
        <v>169</v>
      </c>
      <c r="E263" s="208" t="s">
        <v>19</v>
      </c>
      <c r="F263" s="209" t="s">
        <v>2753</v>
      </c>
      <c r="G263" s="207"/>
      <c r="H263" s="210">
        <v>0.72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2" customFormat="1" x14ac:dyDescent="0.3">
      <c r="B264" s="206"/>
      <c r="C264" s="207"/>
      <c r="D264" s="196" t="s">
        <v>169</v>
      </c>
      <c r="E264" s="208" t="s">
        <v>19</v>
      </c>
      <c r="F264" s="209" t="s">
        <v>2753</v>
      </c>
      <c r="G264" s="207"/>
      <c r="H264" s="210">
        <v>0.72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4" customFormat="1" x14ac:dyDescent="0.3">
      <c r="B265" s="229"/>
      <c r="C265" s="230"/>
      <c r="D265" s="196" t="s">
        <v>169</v>
      </c>
      <c r="E265" s="231" t="s">
        <v>19</v>
      </c>
      <c r="F265" s="232" t="s">
        <v>234</v>
      </c>
      <c r="G265" s="230"/>
      <c r="H265" s="233">
        <v>1.44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169</v>
      </c>
      <c r="AU265" s="239" t="s">
        <v>81</v>
      </c>
      <c r="AV265" s="14" t="s">
        <v>186</v>
      </c>
      <c r="AW265" s="14" t="s">
        <v>35</v>
      </c>
      <c r="AX265" s="14" t="s">
        <v>71</v>
      </c>
      <c r="AY265" s="239" t="s">
        <v>160</v>
      </c>
    </row>
    <row r="266" spans="2:65" s="11" customFormat="1" x14ac:dyDescent="0.3">
      <c r="B266" s="194"/>
      <c r="C266" s="195"/>
      <c r="D266" s="196" t="s">
        <v>169</v>
      </c>
      <c r="E266" s="197" t="s">
        <v>19</v>
      </c>
      <c r="F266" s="198" t="s">
        <v>2754</v>
      </c>
      <c r="G266" s="195"/>
      <c r="H266" s="199" t="s">
        <v>19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169</v>
      </c>
      <c r="AU266" s="205" t="s">
        <v>81</v>
      </c>
      <c r="AV266" s="11" t="s">
        <v>78</v>
      </c>
      <c r="AW266" s="11" t="s">
        <v>35</v>
      </c>
      <c r="AX266" s="11" t="s">
        <v>71</v>
      </c>
      <c r="AY266" s="205" t="s">
        <v>160</v>
      </c>
    </row>
    <row r="267" spans="2:65" s="12" customFormat="1" x14ac:dyDescent="0.3">
      <c r="B267" s="206"/>
      <c r="C267" s="207"/>
      <c r="D267" s="196" t="s">
        <v>169</v>
      </c>
      <c r="E267" s="208" t="s">
        <v>19</v>
      </c>
      <c r="F267" s="209" t="s">
        <v>2755</v>
      </c>
      <c r="G267" s="207"/>
      <c r="H267" s="210">
        <v>4.4580000000000002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65" s="14" customFormat="1" x14ac:dyDescent="0.3">
      <c r="B268" s="229"/>
      <c r="C268" s="230"/>
      <c r="D268" s="196" t="s">
        <v>169</v>
      </c>
      <c r="E268" s="231" t="s">
        <v>19</v>
      </c>
      <c r="F268" s="232" t="s">
        <v>234</v>
      </c>
      <c r="G268" s="230"/>
      <c r="H268" s="233">
        <v>4.4580000000000002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169</v>
      </c>
      <c r="AU268" s="239" t="s">
        <v>81</v>
      </c>
      <c r="AV268" s="14" t="s">
        <v>186</v>
      </c>
      <c r="AW268" s="14" t="s">
        <v>35</v>
      </c>
      <c r="AX268" s="14" t="s">
        <v>71</v>
      </c>
      <c r="AY268" s="239" t="s">
        <v>160</v>
      </c>
    </row>
    <row r="269" spans="2:65" s="13" customFormat="1" x14ac:dyDescent="0.3">
      <c r="B269" s="217"/>
      <c r="C269" s="218"/>
      <c r="D269" s="219" t="s">
        <v>169</v>
      </c>
      <c r="E269" s="220" t="s">
        <v>19</v>
      </c>
      <c r="F269" s="221" t="s">
        <v>182</v>
      </c>
      <c r="G269" s="218"/>
      <c r="H269" s="222">
        <v>245.44399999999999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169</v>
      </c>
      <c r="AU269" s="228" t="s">
        <v>81</v>
      </c>
      <c r="AV269" s="13" t="s">
        <v>167</v>
      </c>
      <c r="AW269" s="13" t="s">
        <v>35</v>
      </c>
      <c r="AX269" s="13" t="s">
        <v>78</v>
      </c>
      <c r="AY269" s="228" t="s">
        <v>160</v>
      </c>
    </row>
    <row r="270" spans="2:65" s="1" customFormat="1" ht="22.5" customHeight="1" x14ac:dyDescent="0.3">
      <c r="B270" s="35"/>
      <c r="C270" s="182" t="s">
        <v>497</v>
      </c>
      <c r="D270" s="182" t="s">
        <v>162</v>
      </c>
      <c r="E270" s="183" t="s">
        <v>444</v>
      </c>
      <c r="F270" s="184" t="s">
        <v>445</v>
      </c>
      <c r="G270" s="185" t="s">
        <v>212</v>
      </c>
      <c r="H270" s="186">
        <v>24.544</v>
      </c>
      <c r="I270" s="187"/>
      <c r="J270" s="188">
        <f>ROUND(I270*H270,2)</f>
        <v>0</v>
      </c>
      <c r="K270" s="184" t="s">
        <v>166</v>
      </c>
      <c r="L270" s="55"/>
      <c r="M270" s="189" t="s">
        <v>19</v>
      </c>
      <c r="N270" s="190" t="s">
        <v>42</v>
      </c>
      <c r="O270" s="3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167</v>
      </c>
      <c r="AT270" s="18" t="s">
        <v>162</v>
      </c>
      <c r="AU270" s="18" t="s">
        <v>81</v>
      </c>
      <c r="AY270" s="18" t="s">
        <v>160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78</v>
      </c>
      <c r="BK270" s="193">
        <f>ROUND(I270*H270,2)</f>
        <v>0</v>
      </c>
      <c r="BL270" s="18" t="s">
        <v>167</v>
      </c>
      <c r="BM270" s="18" t="s">
        <v>2756</v>
      </c>
    </row>
    <row r="271" spans="2:65" s="1" customFormat="1" ht="22.5" customHeight="1" x14ac:dyDescent="0.3">
      <c r="B271" s="35"/>
      <c r="C271" s="182" t="s">
        <v>501</v>
      </c>
      <c r="D271" s="182" t="s">
        <v>162</v>
      </c>
      <c r="E271" s="183" t="s">
        <v>2757</v>
      </c>
      <c r="F271" s="184" t="s">
        <v>2758</v>
      </c>
      <c r="G271" s="185" t="s">
        <v>212</v>
      </c>
      <c r="H271" s="186">
        <v>308.71699999999998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2759</v>
      </c>
    </row>
    <row r="272" spans="2:65" s="11" customFormat="1" x14ac:dyDescent="0.3">
      <c r="B272" s="194"/>
      <c r="C272" s="195"/>
      <c r="D272" s="196" t="s">
        <v>169</v>
      </c>
      <c r="E272" s="197" t="s">
        <v>19</v>
      </c>
      <c r="F272" s="198" t="s">
        <v>2760</v>
      </c>
      <c r="G272" s="195"/>
      <c r="H272" s="199" t="s">
        <v>19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169</v>
      </c>
      <c r="AU272" s="205" t="s">
        <v>81</v>
      </c>
      <c r="AV272" s="11" t="s">
        <v>78</v>
      </c>
      <c r="AW272" s="11" t="s">
        <v>35</v>
      </c>
      <c r="AX272" s="11" t="s">
        <v>71</v>
      </c>
      <c r="AY272" s="205" t="s">
        <v>160</v>
      </c>
    </row>
    <row r="273" spans="2:51" s="12" customFormat="1" x14ac:dyDescent="0.3">
      <c r="B273" s="206"/>
      <c r="C273" s="207"/>
      <c r="D273" s="196" t="s">
        <v>169</v>
      </c>
      <c r="E273" s="208" t="s">
        <v>19</v>
      </c>
      <c r="F273" s="209" t="s">
        <v>2761</v>
      </c>
      <c r="G273" s="207"/>
      <c r="H273" s="210">
        <v>13.965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51" s="12" customFormat="1" x14ac:dyDescent="0.3">
      <c r="B274" s="206"/>
      <c r="C274" s="207"/>
      <c r="D274" s="196" t="s">
        <v>169</v>
      </c>
      <c r="E274" s="208" t="s">
        <v>19</v>
      </c>
      <c r="F274" s="209" t="s">
        <v>2762</v>
      </c>
      <c r="G274" s="207"/>
      <c r="H274" s="210">
        <v>41.633000000000003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x14ac:dyDescent="0.3">
      <c r="B275" s="206"/>
      <c r="C275" s="207"/>
      <c r="D275" s="196" t="s">
        <v>169</v>
      </c>
      <c r="E275" s="208" t="s">
        <v>19</v>
      </c>
      <c r="F275" s="209" t="s">
        <v>2763</v>
      </c>
      <c r="G275" s="207"/>
      <c r="H275" s="210">
        <v>24.675000000000001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2" customFormat="1" x14ac:dyDescent="0.3">
      <c r="B276" s="206"/>
      <c r="C276" s="207"/>
      <c r="D276" s="196" t="s">
        <v>169</v>
      </c>
      <c r="E276" s="208" t="s">
        <v>19</v>
      </c>
      <c r="F276" s="209" t="s">
        <v>2764</v>
      </c>
      <c r="G276" s="207"/>
      <c r="H276" s="210">
        <v>21.84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51" s="12" customFormat="1" x14ac:dyDescent="0.3">
      <c r="B277" s="206"/>
      <c r="C277" s="207"/>
      <c r="D277" s="196" t="s">
        <v>169</v>
      </c>
      <c r="E277" s="208" t="s">
        <v>19</v>
      </c>
      <c r="F277" s="209" t="s">
        <v>2765</v>
      </c>
      <c r="G277" s="207"/>
      <c r="H277" s="210">
        <v>12.074999999999999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51" s="12" customFormat="1" x14ac:dyDescent="0.3">
      <c r="B278" s="206"/>
      <c r="C278" s="207"/>
      <c r="D278" s="196" t="s">
        <v>169</v>
      </c>
      <c r="E278" s="208" t="s">
        <v>19</v>
      </c>
      <c r="F278" s="209" t="s">
        <v>2766</v>
      </c>
      <c r="G278" s="207"/>
      <c r="H278" s="210">
        <v>34.125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4" customFormat="1" x14ac:dyDescent="0.3">
      <c r="B279" s="229"/>
      <c r="C279" s="230"/>
      <c r="D279" s="196" t="s">
        <v>169</v>
      </c>
      <c r="E279" s="231" t="s">
        <v>19</v>
      </c>
      <c r="F279" s="232" t="s">
        <v>234</v>
      </c>
      <c r="G279" s="230"/>
      <c r="H279" s="233">
        <v>148.31299999999999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169</v>
      </c>
      <c r="AU279" s="239" t="s">
        <v>81</v>
      </c>
      <c r="AV279" s="14" t="s">
        <v>186</v>
      </c>
      <c r="AW279" s="14" t="s">
        <v>35</v>
      </c>
      <c r="AX279" s="14" t="s">
        <v>71</v>
      </c>
      <c r="AY279" s="239" t="s">
        <v>160</v>
      </c>
    </row>
    <row r="280" spans="2:51" s="11" customFormat="1" x14ac:dyDescent="0.3">
      <c r="B280" s="194"/>
      <c r="C280" s="195"/>
      <c r="D280" s="196" t="s">
        <v>169</v>
      </c>
      <c r="E280" s="197" t="s">
        <v>19</v>
      </c>
      <c r="F280" s="198" t="s">
        <v>2767</v>
      </c>
      <c r="G280" s="195"/>
      <c r="H280" s="199" t="s">
        <v>19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169</v>
      </c>
      <c r="AU280" s="205" t="s">
        <v>81</v>
      </c>
      <c r="AV280" s="11" t="s">
        <v>78</v>
      </c>
      <c r="AW280" s="11" t="s">
        <v>35</v>
      </c>
      <c r="AX280" s="11" t="s">
        <v>71</v>
      </c>
      <c r="AY280" s="205" t="s">
        <v>160</v>
      </c>
    </row>
    <row r="281" spans="2:51" s="12" customFormat="1" x14ac:dyDescent="0.3">
      <c r="B281" s="206"/>
      <c r="C281" s="207"/>
      <c r="D281" s="196" t="s">
        <v>169</v>
      </c>
      <c r="E281" s="208" t="s">
        <v>19</v>
      </c>
      <c r="F281" s="209" t="s">
        <v>2768</v>
      </c>
      <c r="G281" s="207"/>
      <c r="H281" s="210">
        <v>11.584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51" s="12" customFormat="1" x14ac:dyDescent="0.3">
      <c r="B282" s="206"/>
      <c r="C282" s="207"/>
      <c r="D282" s="196" t="s">
        <v>169</v>
      </c>
      <c r="E282" s="208" t="s">
        <v>19</v>
      </c>
      <c r="F282" s="209" t="s">
        <v>2769</v>
      </c>
      <c r="G282" s="207"/>
      <c r="H282" s="210">
        <v>8.1660000000000004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x14ac:dyDescent="0.3">
      <c r="B283" s="206"/>
      <c r="C283" s="207"/>
      <c r="D283" s="196" t="s">
        <v>169</v>
      </c>
      <c r="E283" s="208" t="s">
        <v>19</v>
      </c>
      <c r="F283" s="209" t="s">
        <v>2770</v>
      </c>
      <c r="G283" s="207"/>
      <c r="H283" s="210">
        <v>4.4710000000000001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2" customFormat="1" x14ac:dyDescent="0.3">
      <c r="B284" s="206"/>
      <c r="C284" s="207"/>
      <c r="D284" s="196" t="s">
        <v>169</v>
      </c>
      <c r="E284" s="208" t="s">
        <v>19</v>
      </c>
      <c r="F284" s="209" t="s">
        <v>2771</v>
      </c>
      <c r="G284" s="207"/>
      <c r="H284" s="210">
        <v>9.3290000000000006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51" s="12" customFormat="1" x14ac:dyDescent="0.3">
      <c r="B285" s="206"/>
      <c r="C285" s="207"/>
      <c r="D285" s="196" t="s">
        <v>169</v>
      </c>
      <c r="E285" s="208" t="s">
        <v>19</v>
      </c>
      <c r="F285" s="209" t="s">
        <v>2772</v>
      </c>
      <c r="G285" s="207"/>
      <c r="H285" s="210">
        <v>3.4420000000000002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51" s="12" customFormat="1" x14ac:dyDescent="0.3">
      <c r="B286" s="206"/>
      <c r="C286" s="207"/>
      <c r="D286" s="196" t="s">
        <v>169</v>
      </c>
      <c r="E286" s="208" t="s">
        <v>19</v>
      </c>
      <c r="F286" s="209" t="s">
        <v>2773</v>
      </c>
      <c r="G286" s="207"/>
      <c r="H286" s="210">
        <v>12.448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2" customFormat="1" x14ac:dyDescent="0.3">
      <c r="B287" s="206"/>
      <c r="C287" s="207"/>
      <c r="D287" s="196" t="s">
        <v>169</v>
      </c>
      <c r="E287" s="208" t="s">
        <v>19</v>
      </c>
      <c r="F287" s="209" t="s">
        <v>2774</v>
      </c>
      <c r="G287" s="207"/>
      <c r="H287" s="210">
        <v>3.6509999999999998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51" s="12" customFormat="1" x14ac:dyDescent="0.3">
      <c r="B288" s="206"/>
      <c r="C288" s="207"/>
      <c r="D288" s="196" t="s">
        <v>169</v>
      </c>
      <c r="E288" s="208" t="s">
        <v>19</v>
      </c>
      <c r="F288" s="209" t="s">
        <v>2775</v>
      </c>
      <c r="G288" s="207"/>
      <c r="H288" s="210">
        <v>12.737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2" customFormat="1" x14ac:dyDescent="0.3">
      <c r="B289" s="206"/>
      <c r="C289" s="207"/>
      <c r="D289" s="196" t="s">
        <v>169</v>
      </c>
      <c r="E289" s="208" t="s">
        <v>19</v>
      </c>
      <c r="F289" s="209" t="s">
        <v>2776</v>
      </c>
      <c r="G289" s="207"/>
      <c r="H289" s="210">
        <v>29.946000000000002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2" customFormat="1" x14ac:dyDescent="0.3">
      <c r="B290" s="206"/>
      <c r="C290" s="207"/>
      <c r="D290" s="196" t="s">
        <v>169</v>
      </c>
      <c r="E290" s="208" t="s">
        <v>19</v>
      </c>
      <c r="F290" s="209" t="s">
        <v>2777</v>
      </c>
      <c r="G290" s="207"/>
      <c r="H290" s="210">
        <v>6.9050000000000002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2778</v>
      </c>
      <c r="G291" s="207"/>
      <c r="H291" s="210">
        <v>6.7389999999999999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2" customFormat="1" x14ac:dyDescent="0.3">
      <c r="B292" s="206"/>
      <c r="C292" s="207"/>
      <c r="D292" s="196" t="s">
        <v>169</v>
      </c>
      <c r="E292" s="208" t="s">
        <v>19</v>
      </c>
      <c r="F292" s="209" t="s">
        <v>2779</v>
      </c>
      <c r="G292" s="207"/>
      <c r="H292" s="210">
        <v>4.5650000000000004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2" customFormat="1" x14ac:dyDescent="0.3">
      <c r="B293" s="206"/>
      <c r="C293" s="207"/>
      <c r="D293" s="196" t="s">
        <v>169</v>
      </c>
      <c r="E293" s="208" t="s">
        <v>19</v>
      </c>
      <c r="F293" s="209" t="s">
        <v>2780</v>
      </c>
      <c r="G293" s="207"/>
      <c r="H293" s="210">
        <v>5.4870000000000001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65" s="12" customFormat="1" x14ac:dyDescent="0.3">
      <c r="B294" s="206"/>
      <c r="C294" s="207"/>
      <c r="D294" s="196" t="s">
        <v>169</v>
      </c>
      <c r="E294" s="208" t="s">
        <v>19</v>
      </c>
      <c r="F294" s="209" t="s">
        <v>2781</v>
      </c>
      <c r="G294" s="207"/>
      <c r="H294" s="210">
        <v>5.8819999999999997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2" customFormat="1" x14ac:dyDescent="0.3">
      <c r="B295" s="206"/>
      <c r="C295" s="207"/>
      <c r="D295" s="196" t="s">
        <v>169</v>
      </c>
      <c r="E295" s="208" t="s">
        <v>19</v>
      </c>
      <c r="F295" s="209" t="s">
        <v>2782</v>
      </c>
      <c r="G295" s="207"/>
      <c r="H295" s="210">
        <v>4.3869999999999996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2783</v>
      </c>
      <c r="G296" s="207"/>
      <c r="H296" s="210">
        <v>5.0810000000000004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2" customFormat="1" x14ac:dyDescent="0.3">
      <c r="B297" s="206"/>
      <c r="C297" s="207"/>
      <c r="D297" s="196" t="s">
        <v>169</v>
      </c>
      <c r="E297" s="208" t="s">
        <v>19</v>
      </c>
      <c r="F297" s="209" t="s">
        <v>2784</v>
      </c>
      <c r="G297" s="207"/>
      <c r="H297" s="210">
        <v>3.0819999999999999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x14ac:dyDescent="0.3">
      <c r="B298" s="206"/>
      <c r="C298" s="207"/>
      <c r="D298" s="196" t="s">
        <v>169</v>
      </c>
      <c r="E298" s="208" t="s">
        <v>19</v>
      </c>
      <c r="F298" s="209" t="s">
        <v>2785</v>
      </c>
      <c r="G298" s="207"/>
      <c r="H298" s="210">
        <v>10.32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4" customFormat="1" x14ac:dyDescent="0.3">
      <c r="B299" s="229"/>
      <c r="C299" s="230"/>
      <c r="D299" s="196" t="s">
        <v>169</v>
      </c>
      <c r="E299" s="231" t="s">
        <v>19</v>
      </c>
      <c r="F299" s="232" t="s">
        <v>234</v>
      </c>
      <c r="G299" s="230"/>
      <c r="H299" s="233">
        <v>148.22200000000001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169</v>
      </c>
      <c r="AU299" s="239" t="s">
        <v>81</v>
      </c>
      <c r="AV299" s="14" t="s">
        <v>186</v>
      </c>
      <c r="AW299" s="14" t="s">
        <v>35</v>
      </c>
      <c r="AX299" s="14" t="s">
        <v>71</v>
      </c>
      <c r="AY299" s="239" t="s">
        <v>160</v>
      </c>
    </row>
    <row r="300" spans="2:65" s="11" customFormat="1" x14ac:dyDescent="0.3">
      <c r="B300" s="194"/>
      <c r="C300" s="195"/>
      <c r="D300" s="196" t="s">
        <v>169</v>
      </c>
      <c r="E300" s="197" t="s">
        <v>19</v>
      </c>
      <c r="F300" s="198" t="s">
        <v>2786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169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2787</v>
      </c>
      <c r="G301" s="207"/>
      <c r="H301" s="210">
        <v>12.182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4" customFormat="1" x14ac:dyDescent="0.3">
      <c r="B302" s="229"/>
      <c r="C302" s="230"/>
      <c r="D302" s="196" t="s">
        <v>169</v>
      </c>
      <c r="E302" s="231" t="s">
        <v>19</v>
      </c>
      <c r="F302" s="232" t="s">
        <v>234</v>
      </c>
      <c r="G302" s="230"/>
      <c r="H302" s="233">
        <v>12.182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169</v>
      </c>
      <c r="AU302" s="239" t="s">
        <v>81</v>
      </c>
      <c r="AV302" s="14" t="s">
        <v>186</v>
      </c>
      <c r="AW302" s="14" t="s">
        <v>35</v>
      </c>
      <c r="AX302" s="14" t="s">
        <v>71</v>
      </c>
      <c r="AY302" s="239" t="s">
        <v>160</v>
      </c>
    </row>
    <row r="303" spans="2:65" s="13" customFormat="1" x14ac:dyDescent="0.3">
      <c r="B303" s="217"/>
      <c r="C303" s="218"/>
      <c r="D303" s="219" t="s">
        <v>169</v>
      </c>
      <c r="E303" s="220" t="s">
        <v>19</v>
      </c>
      <c r="F303" s="221" t="s">
        <v>182</v>
      </c>
      <c r="G303" s="218"/>
      <c r="H303" s="222">
        <v>308.71699999999998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169</v>
      </c>
      <c r="AU303" s="228" t="s">
        <v>81</v>
      </c>
      <c r="AV303" s="13" t="s">
        <v>167</v>
      </c>
      <c r="AW303" s="13" t="s">
        <v>35</v>
      </c>
      <c r="AX303" s="13" t="s">
        <v>78</v>
      </c>
      <c r="AY303" s="228" t="s">
        <v>160</v>
      </c>
    </row>
    <row r="304" spans="2:65" s="1" customFormat="1" ht="22.5" customHeight="1" x14ac:dyDescent="0.3">
      <c r="B304" s="35"/>
      <c r="C304" s="182" t="s">
        <v>505</v>
      </c>
      <c r="D304" s="182" t="s">
        <v>162</v>
      </c>
      <c r="E304" s="183" t="s">
        <v>457</v>
      </c>
      <c r="F304" s="184" t="s">
        <v>458</v>
      </c>
      <c r="G304" s="185" t="s">
        <v>212</v>
      </c>
      <c r="H304" s="186">
        <v>30.872</v>
      </c>
      <c r="I304" s="187"/>
      <c r="J304" s="188">
        <f>ROUND(I304*H304,2)</f>
        <v>0</v>
      </c>
      <c r="K304" s="184" t="s">
        <v>166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AR304" s="18" t="s">
        <v>167</v>
      </c>
      <c r="AT304" s="18" t="s">
        <v>162</v>
      </c>
      <c r="AU304" s="18" t="s">
        <v>81</v>
      </c>
      <c r="AY304" s="18" t="s">
        <v>160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167</v>
      </c>
      <c r="BM304" s="18" t="s">
        <v>2788</v>
      </c>
    </row>
    <row r="305" spans="2:65" s="1" customFormat="1" ht="22.5" customHeight="1" x14ac:dyDescent="0.3">
      <c r="B305" s="35"/>
      <c r="C305" s="182" t="s">
        <v>510</v>
      </c>
      <c r="D305" s="182" t="s">
        <v>162</v>
      </c>
      <c r="E305" s="183" t="s">
        <v>461</v>
      </c>
      <c r="F305" s="184" t="s">
        <v>462</v>
      </c>
      <c r="G305" s="185" t="s">
        <v>212</v>
      </c>
      <c r="H305" s="186">
        <v>1.68</v>
      </c>
      <c r="I305" s="187"/>
      <c r="J305" s="188">
        <f>ROUND(I305*H305,2)</f>
        <v>0</v>
      </c>
      <c r="K305" s="184" t="s">
        <v>166</v>
      </c>
      <c r="L305" s="55"/>
      <c r="M305" s="189" t="s">
        <v>19</v>
      </c>
      <c r="N305" s="190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167</v>
      </c>
      <c r="AT305" s="18" t="s">
        <v>162</v>
      </c>
      <c r="AU305" s="18" t="s">
        <v>81</v>
      </c>
      <c r="AY305" s="18" t="s">
        <v>160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167</v>
      </c>
      <c r="BM305" s="18" t="s">
        <v>2789</v>
      </c>
    </row>
    <row r="306" spans="2:65" s="11" customFormat="1" x14ac:dyDescent="0.3">
      <c r="B306" s="194"/>
      <c r="C306" s="195"/>
      <c r="D306" s="196" t="s">
        <v>169</v>
      </c>
      <c r="E306" s="197" t="s">
        <v>19</v>
      </c>
      <c r="F306" s="198" t="s">
        <v>2790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x14ac:dyDescent="0.3">
      <c r="B307" s="206"/>
      <c r="C307" s="207"/>
      <c r="D307" s="196" t="s">
        <v>169</v>
      </c>
      <c r="E307" s="208" t="s">
        <v>19</v>
      </c>
      <c r="F307" s="209" t="s">
        <v>2791</v>
      </c>
      <c r="G307" s="207"/>
      <c r="H307" s="210">
        <v>0.48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1" customFormat="1" x14ac:dyDescent="0.3">
      <c r="B308" s="194"/>
      <c r="C308" s="195"/>
      <c r="D308" s="196" t="s">
        <v>169</v>
      </c>
      <c r="E308" s="197" t="s">
        <v>19</v>
      </c>
      <c r="F308" s="198" t="s">
        <v>466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x14ac:dyDescent="0.3">
      <c r="B309" s="206"/>
      <c r="C309" s="207"/>
      <c r="D309" s="196" t="s">
        <v>169</v>
      </c>
      <c r="E309" s="208" t="s">
        <v>19</v>
      </c>
      <c r="F309" s="209" t="s">
        <v>2792</v>
      </c>
      <c r="G309" s="207"/>
      <c r="H309" s="210">
        <v>1.2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3" customFormat="1" x14ac:dyDescent="0.3">
      <c r="B310" s="217"/>
      <c r="C310" s="218"/>
      <c r="D310" s="219" t="s">
        <v>169</v>
      </c>
      <c r="E310" s="220" t="s">
        <v>19</v>
      </c>
      <c r="F310" s="221" t="s">
        <v>182</v>
      </c>
      <c r="G310" s="218"/>
      <c r="H310" s="222">
        <v>1.68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169</v>
      </c>
      <c r="AU310" s="228" t="s">
        <v>81</v>
      </c>
      <c r="AV310" s="13" t="s">
        <v>167</v>
      </c>
      <c r="AW310" s="13" t="s">
        <v>35</v>
      </c>
      <c r="AX310" s="13" t="s">
        <v>78</v>
      </c>
      <c r="AY310" s="228" t="s">
        <v>160</v>
      </c>
    </row>
    <row r="311" spans="2:65" s="1" customFormat="1" ht="22.5" customHeight="1" x14ac:dyDescent="0.3">
      <c r="B311" s="35"/>
      <c r="C311" s="182" t="s">
        <v>515</v>
      </c>
      <c r="D311" s="182" t="s">
        <v>162</v>
      </c>
      <c r="E311" s="183" t="s">
        <v>469</v>
      </c>
      <c r="F311" s="184" t="s">
        <v>470</v>
      </c>
      <c r="G311" s="185" t="s">
        <v>212</v>
      </c>
      <c r="H311" s="186">
        <v>0.16800000000000001</v>
      </c>
      <c r="I311" s="187"/>
      <c r="J311" s="188">
        <f>ROUND(I311*H311,2)</f>
        <v>0</v>
      </c>
      <c r="K311" s="184" t="s">
        <v>166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167</v>
      </c>
      <c r="AT311" s="18" t="s">
        <v>162</v>
      </c>
      <c r="AU311" s="18" t="s">
        <v>81</v>
      </c>
      <c r="AY311" s="18" t="s">
        <v>160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167</v>
      </c>
      <c r="BM311" s="18" t="s">
        <v>2793</v>
      </c>
    </row>
    <row r="312" spans="2:65" s="1" customFormat="1" ht="22.5" customHeight="1" x14ac:dyDescent="0.3">
      <c r="B312" s="35"/>
      <c r="C312" s="182" t="s">
        <v>520</v>
      </c>
      <c r="D312" s="182" t="s">
        <v>162</v>
      </c>
      <c r="E312" s="183" t="s">
        <v>473</v>
      </c>
      <c r="F312" s="184" t="s">
        <v>474</v>
      </c>
      <c r="G312" s="185" t="s">
        <v>248</v>
      </c>
      <c r="H312" s="186">
        <v>132.55799999999999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8.3850999999999999E-4</v>
      </c>
      <c r="R312" s="191">
        <f>Q312*H312</f>
        <v>0.11115120857999999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2794</v>
      </c>
    </row>
    <row r="313" spans="2:65" s="11" customFormat="1" x14ac:dyDescent="0.3">
      <c r="B313" s="194"/>
      <c r="C313" s="195"/>
      <c r="D313" s="196" t="s">
        <v>169</v>
      </c>
      <c r="E313" s="197" t="s">
        <v>19</v>
      </c>
      <c r="F313" s="198" t="s">
        <v>2767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2795</v>
      </c>
      <c r="G314" s="207"/>
      <c r="H314" s="210">
        <v>28.96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2796</v>
      </c>
      <c r="G315" s="207"/>
      <c r="H315" s="210">
        <v>13.718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x14ac:dyDescent="0.3">
      <c r="B316" s="206"/>
      <c r="C316" s="207"/>
      <c r="D316" s="196" t="s">
        <v>169</v>
      </c>
      <c r="E316" s="208" t="s">
        <v>19</v>
      </c>
      <c r="F316" s="209" t="s">
        <v>2797</v>
      </c>
      <c r="G316" s="207"/>
      <c r="H316" s="210">
        <v>14.706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x14ac:dyDescent="0.3">
      <c r="B317" s="206"/>
      <c r="C317" s="207"/>
      <c r="D317" s="196" t="s">
        <v>169</v>
      </c>
      <c r="E317" s="208" t="s">
        <v>19</v>
      </c>
      <c r="F317" s="209" t="s">
        <v>2798</v>
      </c>
      <c r="G317" s="207"/>
      <c r="H317" s="210">
        <v>10.965999999999999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x14ac:dyDescent="0.3">
      <c r="B318" s="206"/>
      <c r="C318" s="207"/>
      <c r="D318" s="196" t="s">
        <v>169</v>
      </c>
      <c r="E318" s="208" t="s">
        <v>19</v>
      </c>
      <c r="F318" s="209" t="s">
        <v>2799</v>
      </c>
      <c r="G318" s="207"/>
      <c r="H318" s="210">
        <v>12.702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2800</v>
      </c>
      <c r="G319" s="207"/>
      <c r="H319" s="210">
        <v>7.7060000000000004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x14ac:dyDescent="0.3">
      <c r="B320" s="206"/>
      <c r="C320" s="207"/>
      <c r="D320" s="196" t="s">
        <v>169</v>
      </c>
      <c r="E320" s="208" t="s">
        <v>19</v>
      </c>
      <c r="F320" s="209" t="s">
        <v>2801</v>
      </c>
      <c r="G320" s="207"/>
      <c r="H320" s="210">
        <v>25.8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2802</v>
      </c>
      <c r="G321" s="207"/>
      <c r="H321" s="210">
        <v>5.7679999999999998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x14ac:dyDescent="0.3">
      <c r="B322" s="206"/>
      <c r="C322" s="207"/>
      <c r="D322" s="196" t="s">
        <v>169</v>
      </c>
      <c r="E322" s="208" t="s">
        <v>19</v>
      </c>
      <c r="F322" s="209" t="s">
        <v>2803</v>
      </c>
      <c r="G322" s="207"/>
      <c r="H322" s="210">
        <v>12.231999999999999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3" customFormat="1" x14ac:dyDescent="0.3">
      <c r="B323" s="217"/>
      <c r="C323" s="218"/>
      <c r="D323" s="219" t="s">
        <v>169</v>
      </c>
      <c r="E323" s="220" t="s">
        <v>19</v>
      </c>
      <c r="F323" s="221" t="s">
        <v>182</v>
      </c>
      <c r="G323" s="218"/>
      <c r="H323" s="222">
        <v>132.55799999999999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169</v>
      </c>
      <c r="AU323" s="228" t="s">
        <v>81</v>
      </c>
      <c r="AV323" s="13" t="s">
        <v>167</v>
      </c>
      <c r="AW323" s="13" t="s">
        <v>35</v>
      </c>
      <c r="AX323" s="13" t="s">
        <v>78</v>
      </c>
      <c r="AY323" s="228" t="s">
        <v>160</v>
      </c>
    </row>
    <row r="324" spans="2:65" s="1" customFormat="1" ht="22.5" customHeight="1" x14ac:dyDescent="0.3">
      <c r="B324" s="35"/>
      <c r="C324" s="182" t="s">
        <v>525</v>
      </c>
      <c r="D324" s="182" t="s">
        <v>162</v>
      </c>
      <c r="E324" s="183" t="s">
        <v>481</v>
      </c>
      <c r="F324" s="184" t="s">
        <v>482</v>
      </c>
      <c r="G324" s="185" t="s">
        <v>248</v>
      </c>
      <c r="H324" s="186">
        <v>327.41399999999999</v>
      </c>
      <c r="I324" s="187"/>
      <c r="J324" s="188">
        <f>ROUND(I324*H324,2)</f>
        <v>0</v>
      </c>
      <c r="K324" s="184" t="s">
        <v>166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8.5132000000000003E-4</v>
      </c>
      <c r="R324" s="191">
        <f>Q324*H324</f>
        <v>0.27873408647999998</v>
      </c>
      <c r="S324" s="191">
        <v>0</v>
      </c>
      <c r="T324" s="192">
        <f>S324*H324</f>
        <v>0</v>
      </c>
      <c r="AR324" s="18" t="s">
        <v>167</v>
      </c>
      <c r="AT324" s="18" t="s">
        <v>162</v>
      </c>
      <c r="AU324" s="18" t="s">
        <v>81</v>
      </c>
      <c r="AY324" s="18" t="s">
        <v>160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167</v>
      </c>
      <c r="BM324" s="18" t="s">
        <v>2804</v>
      </c>
    </row>
    <row r="325" spans="2:65" s="11" customFormat="1" x14ac:dyDescent="0.3">
      <c r="B325" s="194"/>
      <c r="C325" s="195"/>
      <c r="D325" s="196" t="s">
        <v>169</v>
      </c>
      <c r="E325" s="197" t="s">
        <v>19</v>
      </c>
      <c r="F325" s="198" t="s">
        <v>2767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x14ac:dyDescent="0.3">
      <c r="B326" s="206"/>
      <c r="C326" s="207"/>
      <c r="D326" s="196" t="s">
        <v>169</v>
      </c>
      <c r="E326" s="208" t="s">
        <v>19</v>
      </c>
      <c r="F326" s="209" t="s">
        <v>2805</v>
      </c>
      <c r="G326" s="207"/>
      <c r="H326" s="210">
        <v>20.416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2" customFormat="1" x14ac:dyDescent="0.3">
      <c r="B327" s="206"/>
      <c r="C327" s="207"/>
      <c r="D327" s="196" t="s">
        <v>169</v>
      </c>
      <c r="E327" s="208" t="s">
        <v>19</v>
      </c>
      <c r="F327" s="209" t="s">
        <v>2806</v>
      </c>
      <c r="G327" s="207"/>
      <c r="H327" s="210">
        <v>11.178000000000001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169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160</v>
      </c>
    </row>
    <row r="328" spans="2:65" s="12" customFormat="1" x14ac:dyDescent="0.3">
      <c r="B328" s="206"/>
      <c r="C328" s="207"/>
      <c r="D328" s="196" t="s">
        <v>169</v>
      </c>
      <c r="E328" s="208" t="s">
        <v>19</v>
      </c>
      <c r="F328" s="209" t="s">
        <v>2807</v>
      </c>
      <c r="G328" s="207"/>
      <c r="H328" s="210">
        <v>23.321999999999999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2" customFormat="1" x14ac:dyDescent="0.3">
      <c r="B329" s="206"/>
      <c r="C329" s="207"/>
      <c r="D329" s="196" t="s">
        <v>169</v>
      </c>
      <c r="E329" s="208" t="s">
        <v>19</v>
      </c>
      <c r="F329" s="209" t="s">
        <v>2808</v>
      </c>
      <c r="G329" s="207"/>
      <c r="H329" s="210">
        <v>8.6039999999999992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2" customFormat="1" x14ac:dyDescent="0.3">
      <c r="B330" s="206"/>
      <c r="C330" s="207"/>
      <c r="D330" s="196" t="s">
        <v>169</v>
      </c>
      <c r="E330" s="208" t="s">
        <v>19</v>
      </c>
      <c r="F330" s="209" t="s">
        <v>2809</v>
      </c>
      <c r="G330" s="207"/>
      <c r="H330" s="210">
        <v>31.120999999999999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2" customFormat="1" x14ac:dyDescent="0.3">
      <c r="B331" s="206"/>
      <c r="C331" s="207"/>
      <c r="D331" s="196" t="s">
        <v>169</v>
      </c>
      <c r="E331" s="208" t="s">
        <v>19</v>
      </c>
      <c r="F331" s="209" t="s">
        <v>2810</v>
      </c>
      <c r="G331" s="207"/>
      <c r="H331" s="210">
        <v>9.1259999999999994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65" s="12" customFormat="1" x14ac:dyDescent="0.3">
      <c r="B332" s="206"/>
      <c r="C332" s="207"/>
      <c r="D332" s="196" t="s">
        <v>169</v>
      </c>
      <c r="E332" s="208" t="s">
        <v>19</v>
      </c>
      <c r="F332" s="209" t="s">
        <v>2811</v>
      </c>
      <c r="G332" s="207"/>
      <c r="H332" s="210">
        <v>31.843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65" s="12" customFormat="1" x14ac:dyDescent="0.3">
      <c r="B333" s="206"/>
      <c r="C333" s="207"/>
      <c r="D333" s="196" t="s">
        <v>169</v>
      </c>
      <c r="E333" s="208" t="s">
        <v>19</v>
      </c>
      <c r="F333" s="209" t="s">
        <v>2812</v>
      </c>
      <c r="G333" s="207"/>
      <c r="H333" s="210">
        <v>74.866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2" customFormat="1" x14ac:dyDescent="0.3">
      <c r="B334" s="206"/>
      <c r="C334" s="207"/>
      <c r="D334" s="196" t="s">
        <v>169</v>
      </c>
      <c r="E334" s="208" t="s">
        <v>19</v>
      </c>
      <c r="F334" s="209" t="s">
        <v>2813</v>
      </c>
      <c r="G334" s="207"/>
      <c r="H334" s="210">
        <v>17.262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2814</v>
      </c>
      <c r="G335" s="207"/>
      <c r="H335" s="210">
        <v>16.847000000000001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x14ac:dyDescent="0.3">
      <c r="B336" s="206"/>
      <c r="C336" s="207"/>
      <c r="D336" s="196" t="s">
        <v>169</v>
      </c>
      <c r="E336" s="208" t="s">
        <v>19</v>
      </c>
      <c r="F336" s="209" t="s">
        <v>2815</v>
      </c>
      <c r="G336" s="207"/>
      <c r="H336" s="210">
        <v>11.413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x14ac:dyDescent="0.3">
      <c r="B337" s="206"/>
      <c r="C337" s="207"/>
      <c r="D337" s="196" t="s">
        <v>169</v>
      </c>
      <c r="E337" s="208" t="s">
        <v>19</v>
      </c>
      <c r="F337" s="209" t="s">
        <v>2816</v>
      </c>
      <c r="G337" s="207"/>
      <c r="H337" s="210">
        <v>9.0640000000000001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2" customFormat="1" x14ac:dyDescent="0.3">
      <c r="B338" s="206"/>
      <c r="C338" s="207"/>
      <c r="D338" s="196" t="s">
        <v>169</v>
      </c>
      <c r="E338" s="208" t="s">
        <v>19</v>
      </c>
      <c r="F338" s="209" t="s">
        <v>2817</v>
      </c>
      <c r="G338" s="207"/>
      <c r="H338" s="210">
        <v>28.832000000000001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1" customFormat="1" x14ac:dyDescent="0.3">
      <c r="B339" s="194"/>
      <c r="C339" s="195"/>
      <c r="D339" s="196" t="s">
        <v>169</v>
      </c>
      <c r="E339" s="197" t="s">
        <v>19</v>
      </c>
      <c r="F339" s="198" t="s">
        <v>2786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x14ac:dyDescent="0.3">
      <c r="B340" s="206"/>
      <c r="C340" s="207"/>
      <c r="D340" s="196" t="s">
        <v>169</v>
      </c>
      <c r="E340" s="208" t="s">
        <v>19</v>
      </c>
      <c r="F340" s="209" t="s">
        <v>2818</v>
      </c>
      <c r="G340" s="207"/>
      <c r="H340" s="210">
        <v>30.456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x14ac:dyDescent="0.3">
      <c r="B341" s="206"/>
      <c r="C341" s="207"/>
      <c r="D341" s="196" t="s">
        <v>169</v>
      </c>
      <c r="E341" s="208" t="s">
        <v>19</v>
      </c>
      <c r="F341" s="209" t="s">
        <v>2819</v>
      </c>
      <c r="G341" s="207"/>
      <c r="H341" s="210">
        <v>3.0640000000000001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3" customFormat="1" x14ac:dyDescent="0.3">
      <c r="B342" s="217"/>
      <c r="C342" s="218"/>
      <c r="D342" s="219" t="s">
        <v>169</v>
      </c>
      <c r="E342" s="220" t="s">
        <v>19</v>
      </c>
      <c r="F342" s="221" t="s">
        <v>182</v>
      </c>
      <c r="G342" s="218"/>
      <c r="H342" s="222">
        <v>327.41399999999999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169</v>
      </c>
      <c r="AU342" s="228" t="s">
        <v>81</v>
      </c>
      <c r="AV342" s="13" t="s">
        <v>167</v>
      </c>
      <c r="AW342" s="13" t="s">
        <v>35</v>
      </c>
      <c r="AX342" s="13" t="s">
        <v>78</v>
      </c>
      <c r="AY342" s="228" t="s">
        <v>160</v>
      </c>
    </row>
    <row r="343" spans="2:65" s="1" customFormat="1" ht="22.5" customHeight="1" x14ac:dyDescent="0.3">
      <c r="B343" s="35"/>
      <c r="C343" s="182" t="s">
        <v>531</v>
      </c>
      <c r="D343" s="182" t="s">
        <v>162</v>
      </c>
      <c r="E343" s="183" t="s">
        <v>490</v>
      </c>
      <c r="F343" s="184" t="s">
        <v>491</v>
      </c>
      <c r="G343" s="185" t="s">
        <v>248</v>
      </c>
      <c r="H343" s="186">
        <v>132.55799999999999</v>
      </c>
      <c r="I343" s="187"/>
      <c r="J343" s="188">
        <f>ROUND(I343*H343,2)</f>
        <v>0</v>
      </c>
      <c r="K343" s="184" t="s">
        <v>166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AR343" s="18" t="s">
        <v>167</v>
      </c>
      <c r="AT343" s="18" t="s">
        <v>162</v>
      </c>
      <c r="AU343" s="18" t="s">
        <v>81</v>
      </c>
      <c r="AY343" s="18" t="s">
        <v>160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167</v>
      </c>
      <c r="BM343" s="18" t="s">
        <v>2820</v>
      </c>
    </row>
    <row r="344" spans="2:65" s="1" customFormat="1" ht="22.5" customHeight="1" x14ac:dyDescent="0.3">
      <c r="B344" s="35"/>
      <c r="C344" s="182" t="s">
        <v>537</v>
      </c>
      <c r="D344" s="182" t="s">
        <v>162</v>
      </c>
      <c r="E344" s="183" t="s">
        <v>494</v>
      </c>
      <c r="F344" s="184" t="s">
        <v>495</v>
      </c>
      <c r="G344" s="185" t="s">
        <v>248</v>
      </c>
      <c r="H344" s="186">
        <v>327.41399999999999</v>
      </c>
      <c r="I344" s="187"/>
      <c r="J344" s="188">
        <f>ROUND(I344*H344,2)</f>
        <v>0</v>
      </c>
      <c r="K344" s="184" t="s">
        <v>166</v>
      </c>
      <c r="L344" s="55"/>
      <c r="M344" s="189" t="s">
        <v>19</v>
      </c>
      <c r="N344" s="190" t="s">
        <v>42</v>
      </c>
      <c r="O344" s="3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8" t="s">
        <v>167</v>
      </c>
      <c r="AT344" s="18" t="s">
        <v>162</v>
      </c>
      <c r="AU344" s="18" t="s">
        <v>81</v>
      </c>
      <c r="AY344" s="18" t="s">
        <v>160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78</v>
      </c>
      <c r="BK344" s="193">
        <f>ROUND(I344*H344,2)</f>
        <v>0</v>
      </c>
      <c r="BL344" s="18" t="s">
        <v>167</v>
      </c>
      <c r="BM344" s="18" t="s">
        <v>2821</v>
      </c>
    </row>
    <row r="345" spans="2:65" s="1" customFormat="1" ht="22.5" customHeight="1" x14ac:dyDescent="0.3">
      <c r="B345" s="35"/>
      <c r="C345" s="182" t="s">
        <v>547</v>
      </c>
      <c r="D345" s="182" t="s">
        <v>162</v>
      </c>
      <c r="E345" s="183" t="s">
        <v>498</v>
      </c>
      <c r="F345" s="184" t="s">
        <v>499</v>
      </c>
      <c r="G345" s="185" t="s">
        <v>212</v>
      </c>
      <c r="H345" s="186">
        <v>194.136</v>
      </c>
      <c r="I345" s="187"/>
      <c r="J345" s="188">
        <f>ROUND(I345*H345,2)</f>
        <v>0</v>
      </c>
      <c r="K345" s="184" t="s">
        <v>166</v>
      </c>
      <c r="L345" s="55"/>
      <c r="M345" s="189" t="s">
        <v>19</v>
      </c>
      <c r="N345" s="190" t="s">
        <v>42</v>
      </c>
      <c r="O345" s="36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AR345" s="18" t="s">
        <v>167</v>
      </c>
      <c r="AT345" s="18" t="s">
        <v>162</v>
      </c>
      <c r="AU345" s="18" t="s">
        <v>81</v>
      </c>
      <c r="AY345" s="18" t="s">
        <v>160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167</v>
      </c>
      <c r="BM345" s="18" t="s">
        <v>2822</v>
      </c>
    </row>
    <row r="346" spans="2:65" s="11" customFormat="1" x14ac:dyDescent="0.3">
      <c r="B346" s="194"/>
      <c r="C346" s="195"/>
      <c r="D346" s="196" t="s">
        <v>169</v>
      </c>
      <c r="E346" s="197" t="s">
        <v>19</v>
      </c>
      <c r="F346" s="198" t="s">
        <v>2760</v>
      </c>
      <c r="G346" s="195"/>
      <c r="H346" s="199" t="s">
        <v>19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169</v>
      </c>
      <c r="AU346" s="205" t="s">
        <v>81</v>
      </c>
      <c r="AV346" s="11" t="s">
        <v>78</v>
      </c>
      <c r="AW346" s="11" t="s">
        <v>35</v>
      </c>
      <c r="AX346" s="11" t="s">
        <v>71</v>
      </c>
      <c r="AY346" s="205" t="s">
        <v>160</v>
      </c>
    </row>
    <row r="347" spans="2:65" s="12" customFormat="1" x14ac:dyDescent="0.3">
      <c r="B347" s="206"/>
      <c r="C347" s="207"/>
      <c r="D347" s="196" t="s">
        <v>169</v>
      </c>
      <c r="E347" s="208" t="s">
        <v>19</v>
      </c>
      <c r="F347" s="209" t="s">
        <v>2761</v>
      </c>
      <c r="G347" s="207"/>
      <c r="H347" s="210">
        <v>13.965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169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160</v>
      </c>
    </row>
    <row r="348" spans="2:65" s="12" customFormat="1" x14ac:dyDescent="0.3">
      <c r="B348" s="206"/>
      <c r="C348" s="207"/>
      <c r="D348" s="196" t="s">
        <v>169</v>
      </c>
      <c r="E348" s="208" t="s">
        <v>19</v>
      </c>
      <c r="F348" s="209" t="s">
        <v>2762</v>
      </c>
      <c r="G348" s="207"/>
      <c r="H348" s="210">
        <v>41.633000000000003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2" customFormat="1" x14ac:dyDescent="0.3">
      <c r="B349" s="206"/>
      <c r="C349" s="207"/>
      <c r="D349" s="196" t="s">
        <v>169</v>
      </c>
      <c r="E349" s="208" t="s">
        <v>19</v>
      </c>
      <c r="F349" s="209" t="s">
        <v>2763</v>
      </c>
      <c r="G349" s="207"/>
      <c r="H349" s="210">
        <v>24.675000000000001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2" customFormat="1" x14ac:dyDescent="0.3">
      <c r="B350" s="206"/>
      <c r="C350" s="207"/>
      <c r="D350" s="196" t="s">
        <v>169</v>
      </c>
      <c r="E350" s="208" t="s">
        <v>19</v>
      </c>
      <c r="F350" s="209" t="s">
        <v>2764</v>
      </c>
      <c r="G350" s="207"/>
      <c r="H350" s="210">
        <v>21.84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x14ac:dyDescent="0.3">
      <c r="B351" s="206"/>
      <c r="C351" s="207"/>
      <c r="D351" s="196" t="s">
        <v>169</v>
      </c>
      <c r="E351" s="208" t="s">
        <v>19</v>
      </c>
      <c r="F351" s="209" t="s">
        <v>2765</v>
      </c>
      <c r="G351" s="207"/>
      <c r="H351" s="210">
        <v>12.074999999999999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2" customFormat="1" x14ac:dyDescent="0.3">
      <c r="B352" s="206"/>
      <c r="C352" s="207"/>
      <c r="D352" s="196" t="s">
        <v>169</v>
      </c>
      <c r="E352" s="208" t="s">
        <v>19</v>
      </c>
      <c r="F352" s="209" t="s">
        <v>2766</v>
      </c>
      <c r="G352" s="207"/>
      <c r="H352" s="210">
        <v>34.125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148.31299999999999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1" customFormat="1" x14ac:dyDescent="0.3">
      <c r="B354" s="194"/>
      <c r="C354" s="195"/>
      <c r="D354" s="196" t="s">
        <v>169</v>
      </c>
      <c r="E354" s="197" t="s">
        <v>19</v>
      </c>
      <c r="F354" s="198" t="s">
        <v>2767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169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160</v>
      </c>
    </row>
    <row r="355" spans="2:65" s="12" customFormat="1" x14ac:dyDescent="0.3">
      <c r="B355" s="206"/>
      <c r="C355" s="207"/>
      <c r="D355" s="196" t="s">
        <v>169</v>
      </c>
      <c r="E355" s="208" t="s">
        <v>19</v>
      </c>
      <c r="F355" s="209" t="s">
        <v>2768</v>
      </c>
      <c r="G355" s="207"/>
      <c r="H355" s="210">
        <v>11.584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169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2780</v>
      </c>
      <c r="G356" s="207"/>
      <c r="H356" s="210">
        <v>5.4870000000000001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2" customFormat="1" x14ac:dyDescent="0.3">
      <c r="B357" s="206"/>
      <c r="C357" s="207"/>
      <c r="D357" s="196" t="s">
        <v>169</v>
      </c>
      <c r="E357" s="208" t="s">
        <v>19</v>
      </c>
      <c r="F357" s="209" t="s">
        <v>2781</v>
      </c>
      <c r="G357" s="207"/>
      <c r="H357" s="210">
        <v>5.8819999999999997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x14ac:dyDescent="0.3">
      <c r="B358" s="206"/>
      <c r="C358" s="207"/>
      <c r="D358" s="196" t="s">
        <v>169</v>
      </c>
      <c r="E358" s="208" t="s">
        <v>19</v>
      </c>
      <c r="F358" s="209" t="s">
        <v>2782</v>
      </c>
      <c r="G358" s="207"/>
      <c r="H358" s="210">
        <v>4.3869999999999996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2" customFormat="1" x14ac:dyDescent="0.3">
      <c r="B359" s="206"/>
      <c r="C359" s="207"/>
      <c r="D359" s="196" t="s">
        <v>169</v>
      </c>
      <c r="E359" s="208" t="s">
        <v>19</v>
      </c>
      <c r="F359" s="209" t="s">
        <v>2783</v>
      </c>
      <c r="G359" s="207"/>
      <c r="H359" s="210">
        <v>5.0810000000000004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2784</v>
      </c>
      <c r="G360" s="207"/>
      <c r="H360" s="210">
        <v>3.0819999999999999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2" customFormat="1" x14ac:dyDescent="0.3">
      <c r="B361" s="206"/>
      <c r="C361" s="207"/>
      <c r="D361" s="196" t="s">
        <v>169</v>
      </c>
      <c r="E361" s="208" t="s">
        <v>19</v>
      </c>
      <c r="F361" s="209" t="s">
        <v>2785</v>
      </c>
      <c r="G361" s="207"/>
      <c r="H361" s="210">
        <v>10.32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169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160</v>
      </c>
    </row>
    <row r="362" spans="2:65" s="14" customFormat="1" x14ac:dyDescent="0.3">
      <c r="B362" s="229"/>
      <c r="C362" s="230"/>
      <c r="D362" s="196" t="s">
        <v>169</v>
      </c>
      <c r="E362" s="231" t="s">
        <v>19</v>
      </c>
      <c r="F362" s="232" t="s">
        <v>234</v>
      </c>
      <c r="G362" s="230"/>
      <c r="H362" s="233">
        <v>45.823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169</v>
      </c>
      <c r="AU362" s="239" t="s">
        <v>81</v>
      </c>
      <c r="AV362" s="14" t="s">
        <v>186</v>
      </c>
      <c r="AW362" s="14" t="s">
        <v>35</v>
      </c>
      <c r="AX362" s="14" t="s">
        <v>71</v>
      </c>
      <c r="AY362" s="239" t="s">
        <v>160</v>
      </c>
    </row>
    <row r="363" spans="2:65" s="13" customFormat="1" x14ac:dyDescent="0.3">
      <c r="B363" s="217"/>
      <c r="C363" s="218"/>
      <c r="D363" s="219" t="s">
        <v>169</v>
      </c>
      <c r="E363" s="220" t="s">
        <v>19</v>
      </c>
      <c r="F363" s="221" t="s">
        <v>182</v>
      </c>
      <c r="G363" s="218"/>
      <c r="H363" s="222">
        <v>194.136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169</v>
      </c>
      <c r="AU363" s="228" t="s">
        <v>81</v>
      </c>
      <c r="AV363" s="13" t="s">
        <v>167</v>
      </c>
      <c r="AW363" s="13" t="s">
        <v>35</v>
      </c>
      <c r="AX363" s="13" t="s">
        <v>78</v>
      </c>
      <c r="AY363" s="228" t="s">
        <v>160</v>
      </c>
    </row>
    <row r="364" spans="2:65" s="1" customFormat="1" ht="22.5" customHeight="1" x14ac:dyDescent="0.3">
      <c r="B364" s="35"/>
      <c r="C364" s="182" t="s">
        <v>552</v>
      </c>
      <c r="D364" s="182" t="s">
        <v>162</v>
      </c>
      <c r="E364" s="183" t="s">
        <v>502</v>
      </c>
      <c r="F364" s="184" t="s">
        <v>503</v>
      </c>
      <c r="G364" s="185" t="s">
        <v>212</v>
      </c>
      <c r="H364" s="186">
        <v>114.581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2823</v>
      </c>
    </row>
    <row r="365" spans="2:65" s="11" customFormat="1" x14ac:dyDescent="0.3">
      <c r="B365" s="194"/>
      <c r="C365" s="195"/>
      <c r="D365" s="196" t="s">
        <v>169</v>
      </c>
      <c r="E365" s="197" t="s">
        <v>19</v>
      </c>
      <c r="F365" s="198" t="s">
        <v>2767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169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160</v>
      </c>
    </row>
    <row r="366" spans="2:65" s="12" customFormat="1" x14ac:dyDescent="0.3">
      <c r="B366" s="206"/>
      <c r="C366" s="207"/>
      <c r="D366" s="196" t="s">
        <v>169</v>
      </c>
      <c r="E366" s="208" t="s">
        <v>19</v>
      </c>
      <c r="F366" s="209" t="s">
        <v>2769</v>
      </c>
      <c r="G366" s="207"/>
      <c r="H366" s="210">
        <v>8.1660000000000004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x14ac:dyDescent="0.3">
      <c r="B367" s="206"/>
      <c r="C367" s="207"/>
      <c r="D367" s="196" t="s">
        <v>169</v>
      </c>
      <c r="E367" s="208" t="s">
        <v>19</v>
      </c>
      <c r="F367" s="209" t="s">
        <v>2770</v>
      </c>
      <c r="G367" s="207"/>
      <c r="H367" s="210">
        <v>4.4710000000000001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x14ac:dyDescent="0.3">
      <c r="B368" s="206"/>
      <c r="C368" s="207"/>
      <c r="D368" s="196" t="s">
        <v>169</v>
      </c>
      <c r="E368" s="208" t="s">
        <v>19</v>
      </c>
      <c r="F368" s="209" t="s">
        <v>2771</v>
      </c>
      <c r="G368" s="207"/>
      <c r="H368" s="210">
        <v>9.3290000000000006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2772</v>
      </c>
      <c r="G369" s="207"/>
      <c r="H369" s="210">
        <v>3.4420000000000002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x14ac:dyDescent="0.3">
      <c r="B370" s="206"/>
      <c r="C370" s="207"/>
      <c r="D370" s="196" t="s">
        <v>169</v>
      </c>
      <c r="E370" s="208" t="s">
        <v>19</v>
      </c>
      <c r="F370" s="209" t="s">
        <v>2773</v>
      </c>
      <c r="G370" s="207"/>
      <c r="H370" s="210">
        <v>12.448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x14ac:dyDescent="0.3">
      <c r="B371" s="206"/>
      <c r="C371" s="207"/>
      <c r="D371" s="196" t="s">
        <v>169</v>
      </c>
      <c r="E371" s="208" t="s">
        <v>19</v>
      </c>
      <c r="F371" s="209" t="s">
        <v>2774</v>
      </c>
      <c r="G371" s="207"/>
      <c r="H371" s="210">
        <v>3.6509999999999998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x14ac:dyDescent="0.3">
      <c r="B372" s="206"/>
      <c r="C372" s="207"/>
      <c r="D372" s="196" t="s">
        <v>169</v>
      </c>
      <c r="E372" s="208" t="s">
        <v>19</v>
      </c>
      <c r="F372" s="209" t="s">
        <v>2775</v>
      </c>
      <c r="G372" s="207"/>
      <c r="H372" s="210">
        <v>12.737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x14ac:dyDescent="0.3">
      <c r="B373" s="206"/>
      <c r="C373" s="207"/>
      <c r="D373" s="196" t="s">
        <v>169</v>
      </c>
      <c r="E373" s="208" t="s">
        <v>19</v>
      </c>
      <c r="F373" s="209" t="s">
        <v>2776</v>
      </c>
      <c r="G373" s="207"/>
      <c r="H373" s="210">
        <v>29.946000000000002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2777</v>
      </c>
      <c r="G374" s="207"/>
      <c r="H374" s="210">
        <v>6.9050000000000002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2" customFormat="1" x14ac:dyDescent="0.3">
      <c r="B375" s="206"/>
      <c r="C375" s="207"/>
      <c r="D375" s="196" t="s">
        <v>169</v>
      </c>
      <c r="E375" s="208" t="s">
        <v>19</v>
      </c>
      <c r="F375" s="209" t="s">
        <v>2778</v>
      </c>
      <c r="G375" s="207"/>
      <c r="H375" s="210">
        <v>6.7389999999999999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2" customFormat="1" x14ac:dyDescent="0.3">
      <c r="B376" s="206"/>
      <c r="C376" s="207"/>
      <c r="D376" s="196" t="s">
        <v>169</v>
      </c>
      <c r="E376" s="208" t="s">
        <v>19</v>
      </c>
      <c r="F376" s="209" t="s">
        <v>2779</v>
      </c>
      <c r="G376" s="207"/>
      <c r="H376" s="210">
        <v>4.5650000000000004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1" customFormat="1" x14ac:dyDescent="0.3">
      <c r="B377" s="194"/>
      <c r="C377" s="195"/>
      <c r="D377" s="196" t="s">
        <v>169</v>
      </c>
      <c r="E377" s="197" t="s">
        <v>19</v>
      </c>
      <c r="F377" s="198" t="s">
        <v>2786</v>
      </c>
      <c r="G377" s="195"/>
      <c r="H377" s="199" t="s">
        <v>19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169</v>
      </c>
      <c r="AU377" s="205" t="s">
        <v>81</v>
      </c>
      <c r="AV377" s="11" t="s">
        <v>78</v>
      </c>
      <c r="AW377" s="11" t="s">
        <v>35</v>
      </c>
      <c r="AX377" s="11" t="s">
        <v>71</v>
      </c>
      <c r="AY377" s="205" t="s">
        <v>160</v>
      </c>
    </row>
    <row r="378" spans="2:65" s="12" customFormat="1" x14ac:dyDescent="0.3">
      <c r="B378" s="206"/>
      <c r="C378" s="207"/>
      <c r="D378" s="196" t="s">
        <v>169</v>
      </c>
      <c r="E378" s="208" t="s">
        <v>19</v>
      </c>
      <c r="F378" s="209" t="s">
        <v>2787</v>
      </c>
      <c r="G378" s="207"/>
      <c r="H378" s="210">
        <v>12.182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65" s="13" customFormat="1" x14ac:dyDescent="0.3">
      <c r="B379" s="217"/>
      <c r="C379" s="218"/>
      <c r="D379" s="219" t="s">
        <v>169</v>
      </c>
      <c r="E379" s="220" t="s">
        <v>19</v>
      </c>
      <c r="F379" s="221" t="s">
        <v>182</v>
      </c>
      <c r="G379" s="218"/>
      <c r="H379" s="222">
        <v>114.581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169</v>
      </c>
      <c r="AU379" s="228" t="s">
        <v>81</v>
      </c>
      <c r="AV379" s="13" t="s">
        <v>167</v>
      </c>
      <c r="AW379" s="13" t="s">
        <v>35</v>
      </c>
      <c r="AX379" s="13" t="s">
        <v>78</v>
      </c>
      <c r="AY379" s="228" t="s">
        <v>160</v>
      </c>
    </row>
    <row r="380" spans="2:65" s="1" customFormat="1" ht="22.5" customHeight="1" x14ac:dyDescent="0.3">
      <c r="B380" s="35"/>
      <c r="C380" s="182" t="s">
        <v>562</v>
      </c>
      <c r="D380" s="182" t="s">
        <v>162</v>
      </c>
      <c r="E380" s="183" t="s">
        <v>236</v>
      </c>
      <c r="F380" s="184" t="s">
        <v>237</v>
      </c>
      <c r="G380" s="185" t="s">
        <v>212</v>
      </c>
      <c r="H380" s="186">
        <v>71.573999999999998</v>
      </c>
      <c r="I380" s="187"/>
      <c r="J380" s="188">
        <f>ROUND(I380*H380,2)</f>
        <v>0</v>
      </c>
      <c r="K380" s="184" t="s">
        <v>166</v>
      </c>
      <c r="L380" s="55"/>
      <c r="M380" s="189" t="s">
        <v>19</v>
      </c>
      <c r="N380" s="190" t="s">
        <v>42</v>
      </c>
      <c r="O380" s="3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167</v>
      </c>
      <c r="AT380" s="18" t="s">
        <v>162</v>
      </c>
      <c r="AU380" s="18" t="s">
        <v>81</v>
      </c>
      <c r="AY380" s="18" t="s">
        <v>160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167</v>
      </c>
      <c r="BM380" s="18" t="s">
        <v>2824</v>
      </c>
    </row>
    <row r="381" spans="2:65" s="11" customFormat="1" x14ac:dyDescent="0.3">
      <c r="B381" s="194"/>
      <c r="C381" s="195"/>
      <c r="D381" s="196" t="s">
        <v>169</v>
      </c>
      <c r="E381" s="197" t="s">
        <v>19</v>
      </c>
      <c r="F381" s="198" t="s">
        <v>2825</v>
      </c>
      <c r="G381" s="195"/>
      <c r="H381" s="199" t="s">
        <v>19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169</v>
      </c>
      <c r="AU381" s="205" t="s">
        <v>81</v>
      </c>
      <c r="AV381" s="11" t="s">
        <v>78</v>
      </c>
      <c r="AW381" s="11" t="s">
        <v>35</v>
      </c>
      <c r="AX381" s="11" t="s">
        <v>71</v>
      </c>
      <c r="AY381" s="205" t="s">
        <v>160</v>
      </c>
    </row>
    <row r="382" spans="2:65" s="12" customFormat="1" x14ac:dyDescent="0.3">
      <c r="B382" s="206"/>
      <c r="C382" s="207"/>
      <c r="D382" s="196" t="s">
        <v>169</v>
      </c>
      <c r="E382" s="208" t="s">
        <v>19</v>
      </c>
      <c r="F382" s="209" t="s">
        <v>240</v>
      </c>
      <c r="G382" s="207"/>
      <c r="H382" s="210">
        <v>71.573999999999998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65" s="13" customFormat="1" x14ac:dyDescent="0.3">
      <c r="B383" s="217"/>
      <c r="C383" s="218"/>
      <c r="D383" s="219" t="s">
        <v>169</v>
      </c>
      <c r="E383" s="220" t="s">
        <v>19</v>
      </c>
      <c r="F383" s="221" t="s">
        <v>182</v>
      </c>
      <c r="G383" s="218"/>
      <c r="H383" s="222">
        <v>71.573999999999998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169</v>
      </c>
      <c r="AU383" s="228" t="s">
        <v>81</v>
      </c>
      <c r="AV383" s="13" t="s">
        <v>167</v>
      </c>
      <c r="AW383" s="13" t="s">
        <v>35</v>
      </c>
      <c r="AX383" s="13" t="s">
        <v>78</v>
      </c>
      <c r="AY383" s="228" t="s">
        <v>160</v>
      </c>
    </row>
    <row r="384" spans="2:65" s="1" customFormat="1" ht="22.5" customHeight="1" x14ac:dyDescent="0.3">
      <c r="B384" s="35"/>
      <c r="C384" s="182" t="s">
        <v>567</v>
      </c>
      <c r="D384" s="182" t="s">
        <v>162</v>
      </c>
      <c r="E384" s="183" t="s">
        <v>506</v>
      </c>
      <c r="F384" s="184" t="s">
        <v>507</v>
      </c>
      <c r="G384" s="185" t="s">
        <v>212</v>
      </c>
      <c r="H384" s="186">
        <v>2788.556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2826</v>
      </c>
    </row>
    <row r="385" spans="2:65" s="12" customFormat="1" x14ac:dyDescent="0.3">
      <c r="B385" s="206"/>
      <c r="C385" s="207"/>
      <c r="D385" s="196" t="s">
        <v>169</v>
      </c>
      <c r="E385" s="208" t="s">
        <v>19</v>
      </c>
      <c r="F385" s="209" t="s">
        <v>2827</v>
      </c>
      <c r="G385" s="207"/>
      <c r="H385" s="210">
        <v>2788.556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3" customFormat="1" x14ac:dyDescent="0.3">
      <c r="B386" s="217"/>
      <c r="C386" s="218"/>
      <c r="D386" s="219" t="s">
        <v>169</v>
      </c>
      <c r="E386" s="220" t="s">
        <v>19</v>
      </c>
      <c r="F386" s="221" t="s">
        <v>182</v>
      </c>
      <c r="G386" s="218"/>
      <c r="H386" s="222">
        <v>2788.556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169</v>
      </c>
      <c r="AU386" s="228" t="s">
        <v>81</v>
      </c>
      <c r="AV386" s="13" t="s">
        <v>167</v>
      </c>
      <c r="AW386" s="13" t="s">
        <v>35</v>
      </c>
      <c r="AX386" s="13" t="s">
        <v>78</v>
      </c>
      <c r="AY386" s="228" t="s">
        <v>160</v>
      </c>
    </row>
    <row r="387" spans="2:65" s="1" customFormat="1" ht="31.5" customHeight="1" x14ac:dyDescent="0.3">
      <c r="B387" s="35"/>
      <c r="C387" s="182" t="s">
        <v>571</v>
      </c>
      <c r="D387" s="182" t="s">
        <v>162</v>
      </c>
      <c r="E387" s="183" t="s">
        <v>511</v>
      </c>
      <c r="F387" s="184" t="s">
        <v>512</v>
      </c>
      <c r="G387" s="185" t="s">
        <v>212</v>
      </c>
      <c r="H387" s="186">
        <v>27885.56</v>
      </c>
      <c r="I387" s="187"/>
      <c r="J387" s="188">
        <f>ROUND(I387*H387,2)</f>
        <v>0</v>
      </c>
      <c r="K387" s="184" t="s">
        <v>166</v>
      </c>
      <c r="L387" s="55"/>
      <c r="M387" s="189" t="s">
        <v>19</v>
      </c>
      <c r="N387" s="190" t="s">
        <v>42</v>
      </c>
      <c r="O387" s="36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AR387" s="18" t="s">
        <v>167</v>
      </c>
      <c r="AT387" s="18" t="s">
        <v>162</v>
      </c>
      <c r="AU387" s="18" t="s">
        <v>81</v>
      </c>
      <c r="AY387" s="18" t="s">
        <v>160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167</v>
      </c>
      <c r="BM387" s="18" t="s">
        <v>2828</v>
      </c>
    </row>
    <row r="388" spans="2:65" s="12" customFormat="1" x14ac:dyDescent="0.3">
      <c r="B388" s="206"/>
      <c r="C388" s="207"/>
      <c r="D388" s="196" t="s">
        <v>169</v>
      </c>
      <c r="E388" s="208" t="s">
        <v>19</v>
      </c>
      <c r="F388" s="209" t="s">
        <v>2829</v>
      </c>
      <c r="G388" s="207"/>
      <c r="H388" s="210">
        <v>27885.56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3" customFormat="1" x14ac:dyDescent="0.3">
      <c r="B389" s="217"/>
      <c r="C389" s="218"/>
      <c r="D389" s="219" t="s">
        <v>169</v>
      </c>
      <c r="E389" s="220" t="s">
        <v>19</v>
      </c>
      <c r="F389" s="221" t="s">
        <v>182</v>
      </c>
      <c r="G389" s="218"/>
      <c r="H389" s="222">
        <v>27885.56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169</v>
      </c>
      <c r="AU389" s="228" t="s">
        <v>81</v>
      </c>
      <c r="AV389" s="13" t="s">
        <v>167</v>
      </c>
      <c r="AW389" s="13" t="s">
        <v>35</v>
      </c>
      <c r="AX389" s="13" t="s">
        <v>78</v>
      </c>
      <c r="AY389" s="228" t="s">
        <v>160</v>
      </c>
    </row>
    <row r="390" spans="2:65" s="1" customFormat="1" ht="22.5" customHeight="1" x14ac:dyDescent="0.3">
      <c r="B390" s="35"/>
      <c r="C390" s="182" t="s">
        <v>575</v>
      </c>
      <c r="D390" s="182" t="s">
        <v>162</v>
      </c>
      <c r="E390" s="183" t="s">
        <v>516</v>
      </c>
      <c r="F390" s="184" t="s">
        <v>517</v>
      </c>
      <c r="G390" s="185" t="s">
        <v>212</v>
      </c>
      <c r="H390" s="186">
        <v>3</v>
      </c>
      <c r="I390" s="187"/>
      <c r="J390" s="188">
        <f>ROUND(I390*H390,2)</f>
        <v>0</v>
      </c>
      <c r="K390" s="184" t="s">
        <v>166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2830</v>
      </c>
    </row>
    <row r="391" spans="2:65" s="12" customFormat="1" x14ac:dyDescent="0.3">
      <c r="B391" s="206"/>
      <c r="C391" s="207"/>
      <c r="D391" s="196" t="s">
        <v>169</v>
      </c>
      <c r="E391" s="208" t="s">
        <v>19</v>
      </c>
      <c r="F391" s="209" t="s">
        <v>1821</v>
      </c>
      <c r="G391" s="207"/>
      <c r="H391" s="210">
        <v>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3" customFormat="1" x14ac:dyDescent="0.3">
      <c r="B392" s="217"/>
      <c r="C392" s="218"/>
      <c r="D392" s="219" t="s">
        <v>169</v>
      </c>
      <c r="E392" s="220" t="s">
        <v>19</v>
      </c>
      <c r="F392" s="221" t="s">
        <v>182</v>
      </c>
      <c r="G392" s="218"/>
      <c r="H392" s="222">
        <v>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169</v>
      </c>
      <c r="AU392" s="228" t="s">
        <v>81</v>
      </c>
      <c r="AV392" s="13" t="s">
        <v>167</v>
      </c>
      <c r="AW392" s="13" t="s">
        <v>35</v>
      </c>
      <c r="AX392" s="13" t="s">
        <v>78</v>
      </c>
      <c r="AY392" s="228" t="s">
        <v>160</v>
      </c>
    </row>
    <row r="393" spans="2:65" s="1" customFormat="1" ht="31.5" customHeight="1" x14ac:dyDescent="0.3">
      <c r="B393" s="35"/>
      <c r="C393" s="182" t="s">
        <v>580</v>
      </c>
      <c r="D393" s="182" t="s">
        <v>162</v>
      </c>
      <c r="E393" s="183" t="s">
        <v>521</v>
      </c>
      <c r="F393" s="184" t="s">
        <v>522</v>
      </c>
      <c r="G393" s="185" t="s">
        <v>212</v>
      </c>
      <c r="H393" s="186">
        <v>30</v>
      </c>
      <c r="I393" s="187"/>
      <c r="J393" s="188">
        <f>ROUND(I393*H393,2)</f>
        <v>0</v>
      </c>
      <c r="K393" s="184" t="s">
        <v>166</v>
      </c>
      <c r="L393" s="55"/>
      <c r="M393" s="189" t="s">
        <v>19</v>
      </c>
      <c r="N393" s="190" t="s">
        <v>42</v>
      </c>
      <c r="O393" s="3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18" t="s">
        <v>167</v>
      </c>
      <c r="AT393" s="18" t="s">
        <v>162</v>
      </c>
      <c r="AU393" s="18" t="s">
        <v>81</v>
      </c>
      <c r="AY393" s="18" t="s">
        <v>160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167</v>
      </c>
      <c r="BM393" s="18" t="s">
        <v>2831</v>
      </c>
    </row>
    <row r="394" spans="2:65" s="12" customFormat="1" x14ac:dyDescent="0.3">
      <c r="B394" s="206"/>
      <c r="C394" s="207"/>
      <c r="D394" s="196" t="s">
        <v>169</v>
      </c>
      <c r="E394" s="208" t="s">
        <v>19</v>
      </c>
      <c r="F394" s="209" t="s">
        <v>1823</v>
      </c>
      <c r="G394" s="207"/>
      <c r="H394" s="210">
        <v>30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3" customFormat="1" x14ac:dyDescent="0.3">
      <c r="B395" s="217"/>
      <c r="C395" s="218"/>
      <c r="D395" s="219" t="s">
        <v>169</v>
      </c>
      <c r="E395" s="220" t="s">
        <v>19</v>
      </c>
      <c r="F395" s="221" t="s">
        <v>182</v>
      </c>
      <c r="G395" s="218"/>
      <c r="H395" s="222">
        <v>30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169</v>
      </c>
      <c r="AU395" s="228" t="s">
        <v>81</v>
      </c>
      <c r="AV395" s="13" t="s">
        <v>167</v>
      </c>
      <c r="AW395" s="13" t="s">
        <v>35</v>
      </c>
      <c r="AX395" s="13" t="s">
        <v>78</v>
      </c>
      <c r="AY395" s="228" t="s">
        <v>160</v>
      </c>
    </row>
    <row r="396" spans="2:65" s="1" customFormat="1" ht="22.5" customHeight="1" x14ac:dyDescent="0.3">
      <c r="B396" s="35"/>
      <c r="C396" s="182" t="s">
        <v>585</v>
      </c>
      <c r="D396" s="182" t="s">
        <v>162</v>
      </c>
      <c r="E396" s="183" t="s">
        <v>2832</v>
      </c>
      <c r="F396" s="184" t="s">
        <v>2833</v>
      </c>
      <c r="G396" s="185" t="s">
        <v>212</v>
      </c>
      <c r="H396" s="186">
        <v>71.573999999999998</v>
      </c>
      <c r="I396" s="187"/>
      <c r="J396" s="188">
        <f>ROUND(I396*H396,2)</f>
        <v>0</v>
      </c>
      <c r="K396" s="184" t="s">
        <v>166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167</v>
      </c>
      <c r="AT396" s="18" t="s">
        <v>162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2834</v>
      </c>
    </row>
    <row r="397" spans="2:65" s="11" customFormat="1" x14ac:dyDescent="0.3">
      <c r="B397" s="194"/>
      <c r="C397" s="195"/>
      <c r="D397" s="196" t="s">
        <v>169</v>
      </c>
      <c r="E397" s="197" t="s">
        <v>19</v>
      </c>
      <c r="F397" s="198" t="s">
        <v>2825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169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160</v>
      </c>
    </row>
    <row r="398" spans="2:65" s="12" customFormat="1" x14ac:dyDescent="0.3">
      <c r="B398" s="206"/>
      <c r="C398" s="207"/>
      <c r="D398" s="196" t="s">
        <v>169</v>
      </c>
      <c r="E398" s="208" t="s">
        <v>19</v>
      </c>
      <c r="F398" s="209" t="s">
        <v>240</v>
      </c>
      <c r="G398" s="207"/>
      <c r="H398" s="210">
        <v>71.573999999999998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71.573999999999998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590</v>
      </c>
      <c r="D400" s="182" t="s">
        <v>162</v>
      </c>
      <c r="E400" s="183" t="s">
        <v>2835</v>
      </c>
      <c r="F400" s="184" t="s">
        <v>2836</v>
      </c>
      <c r="G400" s="185" t="s">
        <v>212</v>
      </c>
      <c r="H400" s="186">
        <v>194.26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2837</v>
      </c>
    </row>
    <row r="401" spans="2:51" s="11" customFormat="1" x14ac:dyDescent="0.3">
      <c r="B401" s="194"/>
      <c r="C401" s="195"/>
      <c r="D401" s="196" t="s">
        <v>169</v>
      </c>
      <c r="E401" s="197" t="s">
        <v>19</v>
      </c>
      <c r="F401" s="198" t="s">
        <v>2838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51" s="12" customFormat="1" x14ac:dyDescent="0.3">
      <c r="B402" s="206"/>
      <c r="C402" s="207"/>
      <c r="D402" s="196" t="s">
        <v>169</v>
      </c>
      <c r="E402" s="208" t="s">
        <v>19</v>
      </c>
      <c r="F402" s="209" t="s">
        <v>2839</v>
      </c>
      <c r="G402" s="207"/>
      <c r="H402" s="210">
        <v>8.4939999999999998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51" s="14" customFormat="1" x14ac:dyDescent="0.3">
      <c r="B403" s="229"/>
      <c r="C403" s="230"/>
      <c r="D403" s="196" t="s">
        <v>169</v>
      </c>
      <c r="E403" s="231" t="s">
        <v>19</v>
      </c>
      <c r="F403" s="232" t="s">
        <v>234</v>
      </c>
      <c r="G403" s="230"/>
      <c r="H403" s="233">
        <v>8.4939999999999998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169</v>
      </c>
      <c r="AU403" s="239" t="s">
        <v>81</v>
      </c>
      <c r="AV403" s="14" t="s">
        <v>186</v>
      </c>
      <c r="AW403" s="14" t="s">
        <v>35</v>
      </c>
      <c r="AX403" s="14" t="s">
        <v>71</v>
      </c>
      <c r="AY403" s="239" t="s">
        <v>160</v>
      </c>
    </row>
    <row r="404" spans="2:51" s="11" customFormat="1" x14ac:dyDescent="0.3">
      <c r="B404" s="194"/>
      <c r="C404" s="195"/>
      <c r="D404" s="196" t="s">
        <v>169</v>
      </c>
      <c r="E404" s="197" t="s">
        <v>19</v>
      </c>
      <c r="F404" s="198" t="s">
        <v>2840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169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160</v>
      </c>
    </row>
    <row r="405" spans="2:51" s="12" customFormat="1" x14ac:dyDescent="0.3">
      <c r="B405" s="206"/>
      <c r="C405" s="207"/>
      <c r="D405" s="196" t="s">
        <v>169</v>
      </c>
      <c r="E405" s="208" t="s">
        <v>19</v>
      </c>
      <c r="F405" s="209" t="s">
        <v>2841</v>
      </c>
      <c r="G405" s="207"/>
      <c r="H405" s="210">
        <v>6.7619999999999996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51" s="12" customFormat="1" x14ac:dyDescent="0.3">
      <c r="B406" s="206"/>
      <c r="C406" s="207"/>
      <c r="D406" s="196" t="s">
        <v>169</v>
      </c>
      <c r="E406" s="208" t="s">
        <v>19</v>
      </c>
      <c r="F406" s="209" t="s">
        <v>2842</v>
      </c>
      <c r="G406" s="207"/>
      <c r="H406" s="210">
        <v>14.532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51" s="12" customFormat="1" x14ac:dyDescent="0.3">
      <c r="B407" s="206"/>
      <c r="C407" s="207"/>
      <c r="D407" s="196" t="s">
        <v>169</v>
      </c>
      <c r="E407" s="208" t="s">
        <v>19</v>
      </c>
      <c r="F407" s="209" t="s">
        <v>2843</v>
      </c>
      <c r="G407" s="207"/>
      <c r="H407" s="210">
        <v>5.569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51" s="12" customFormat="1" x14ac:dyDescent="0.3">
      <c r="B408" s="206"/>
      <c r="C408" s="207"/>
      <c r="D408" s="196" t="s">
        <v>169</v>
      </c>
      <c r="E408" s="208" t="s">
        <v>19</v>
      </c>
      <c r="F408" s="209" t="s">
        <v>2844</v>
      </c>
      <c r="G408" s="207"/>
      <c r="H408" s="210">
        <v>22.791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51" s="12" customFormat="1" x14ac:dyDescent="0.3">
      <c r="B409" s="206"/>
      <c r="C409" s="207"/>
      <c r="D409" s="196" t="s">
        <v>169</v>
      </c>
      <c r="E409" s="208" t="s">
        <v>19</v>
      </c>
      <c r="F409" s="209" t="s">
        <v>2845</v>
      </c>
      <c r="G409" s="207"/>
      <c r="H409" s="210">
        <v>3.4129999999999998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169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160</v>
      </c>
    </row>
    <row r="410" spans="2:51" s="12" customFormat="1" x14ac:dyDescent="0.3">
      <c r="B410" s="206"/>
      <c r="C410" s="207"/>
      <c r="D410" s="196" t="s">
        <v>169</v>
      </c>
      <c r="E410" s="208" t="s">
        <v>19</v>
      </c>
      <c r="F410" s="209" t="s">
        <v>2846</v>
      </c>
      <c r="G410" s="207"/>
      <c r="H410" s="210">
        <v>20.8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51" s="12" customFormat="1" x14ac:dyDescent="0.3">
      <c r="B411" s="206"/>
      <c r="C411" s="207"/>
      <c r="D411" s="196" t="s">
        <v>169</v>
      </c>
      <c r="E411" s="208" t="s">
        <v>19</v>
      </c>
      <c r="F411" s="209" t="s">
        <v>2847</v>
      </c>
      <c r="G411" s="207"/>
      <c r="H411" s="210">
        <v>10.574999999999999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51" s="12" customFormat="1" x14ac:dyDescent="0.3">
      <c r="B412" s="206"/>
      <c r="C412" s="207"/>
      <c r="D412" s="196" t="s">
        <v>169</v>
      </c>
      <c r="E412" s="208" t="s">
        <v>19</v>
      </c>
      <c r="F412" s="209" t="s">
        <v>2848</v>
      </c>
      <c r="G412" s="207"/>
      <c r="H412" s="210">
        <v>15.503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51" s="12" customFormat="1" x14ac:dyDescent="0.3">
      <c r="B413" s="206"/>
      <c r="C413" s="207"/>
      <c r="D413" s="196" t="s">
        <v>169</v>
      </c>
      <c r="E413" s="208" t="s">
        <v>19</v>
      </c>
      <c r="F413" s="209" t="s">
        <v>2849</v>
      </c>
      <c r="G413" s="207"/>
      <c r="H413" s="210">
        <v>3.335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51" s="12" customFormat="1" x14ac:dyDescent="0.3">
      <c r="B414" s="206"/>
      <c r="C414" s="207"/>
      <c r="D414" s="196" t="s">
        <v>169</v>
      </c>
      <c r="E414" s="208" t="s">
        <v>19</v>
      </c>
      <c r="F414" s="209" t="s">
        <v>2850</v>
      </c>
      <c r="G414" s="207"/>
      <c r="H414" s="210">
        <v>16.440000000000001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51" s="12" customFormat="1" x14ac:dyDescent="0.3">
      <c r="B415" s="206"/>
      <c r="C415" s="207"/>
      <c r="D415" s="196" t="s">
        <v>169</v>
      </c>
      <c r="E415" s="208" t="s">
        <v>19</v>
      </c>
      <c r="F415" s="209" t="s">
        <v>2851</v>
      </c>
      <c r="G415" s="207"/>
      <c r="H415" s="210">
        <v>16.896999999999998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51" s="12" customFormat="1" x14ac:dyDescent="0.3">
      <c r="B416" s="206"/>
      <c r="C416" s="207"/>
      <c r="D416" s="196" t="s">
        <v>169</v>
      </c>
      <c r="E416" s="208" t="s">
        <v>19</v>
      </c>
      <c r="F416" s="209" t="s">
        <v>2852</v>
      </c>
      <c r="G416" s="207"/>
      <c r="H416" s="210">
        <v>25.315000000000001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169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160</v>
      </c>
    </row>
    <row r="417" spans="2:65" s="12" customFormat="1" x14ac:dyDescent="0.3">
      <c r="B417" s="206"/>
      <c r="C417" s="207"/>
      <c r="D417" s="196" t="s">
        <v>169</v>
      </c>
      <c r="E417" s="208" t="s">
        <v>19</v>
      </c>
      <c r="F417" s="209" t="s">
        <v>2853</v>
      </c>
      <c r="G417" s="207"/>
      <c r="H417" s="210">
        <v>8.7840000000000007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2" customFormat="1" x14ac:dyDescent="0.3">
      <c r="B418" s="206"/>
      <c r="C418" s="207"/>
      <c r="D418" s="196" t="s">
        <v>169</v>
      </c>
      <c r="E418" s="208" t="s">
        <v>19</v>
      </c>
      <c r="F418" s="209" t="s">
        <v>2854</v>
      </c>
      <c r="G418" s="207"/>
      <c r="H418" s="210">
        <v>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4" customFormat="1" x14ac:dyDescent="0.3">
      <c r="B419" s="229"/>
      <c r="C419" s="230"/>
      <c r="D419" s="196" t="s">
        <v>169</v>
      </c>
      <c r="E419" s="231" t="s">
        <v>19</v>
      </c>
      <c r="F419" s="232" t="s">
        <v>234</v>
      </c>
      <c r="G419" s="230"/>
      <c r="H419" s="233">
        <v>172.71600000000001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169</v>
      </c>
      <c r="AU419" s="239" t="s">
        <v>81</v>
      </c>
      <c r="AV419" s="14" t="s">
        <v>186</v>
      </c>
      <c r="AW419" s="14" t="s">
        <v>35</v>
      </c>
      <c r="AX419" s="14" t="s">
        <v>71</v>
      </c>
      <c r="AY419" s="239" t="s">
        <v>160</v>
      </c>
    </row>
    <row r="420" spans="2:65" s="11" customFormat="1" x14ac:dyDescent="0.3">
      <c r="B420" s="194"/>
      <c r="C420" s="195"/>
      <c r="D420" s="196" t="s">
        <v>169</v>
      </c>
      <c r="E420" s="197" t="s">
        <v>19</v>
      </c>
      <c r="F420" s="198" t="s">
        <v>2855</v>
      </c>
      <c r="G420" s="195"/>
      <c r="H420" s="199" t="s">
        <v>19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169</v>
      </c>
      <c r="AU420" s="205" t="s">
        <v>81</v>
      </c>
      <c r="AV420" s="11" t="s">
        <v>78</v>
      </c>
      <c r="AW420" s="11" t="s">
        <v>35</v>
      </c>
      <c r="AX420" s="11" t="s">
        <v>71</v>
      </c>
      <c r="AY420" s="205" t="s">
        <v>160</v>
      </c>
    </row>
    <row r="421" spans="2:65" s="12" customFormat="1" x14ac:dyDescent="0.3">
      <c r="B421" s="206"/>
      <c r="C421" s="207"/>
      <c r="D421" s="196" t="s">
        <v>169</v>
      </c>
      <c r="E421" s="208" t="s">
        <v>19</v>
      </c>
      <c r="F421" s="209" t="s">
        <v>2856</v>
      </c>
      <c r="G421" s="207"/>
      <c r="H421" s="210">
        <v>13.05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4" customFormat="1" x14ac:dyDescent="0.3">
      <c r="B422" s="229"/>
      <c r="C422" s="230"/>
      <c r="D422" s="196" t="s">
        <v>169</v>
      </c>
      <c r="E422" s="231" t="s">
        <v>19</v>
      </c>
      <c r="F422" s="232" t="s">
        <v>234</v>
      </c>
      <c r="G422" s="230"/>
      <c r="H422" s="233">
        <v>13.05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169</v>
      </c>
      <c r="AU422" s="239" t="s">
        <v>81</v>
      </c>
      <c r="AV422" s="14" t="s">
        <v>186</v>
      </c>
      <c r="AW422" s="14" t="s">
        <v>35</v>
      </c>
      <c r="AX422" s="14" t="s">
        <v>71</v>
      </c>
      <c r="AY422" s="239" t="s">
        <v>160</v>
      </c>
    </row>
    <row r="423" spans="2:65" s="13" customFormat="1" x14ac:dyDescent="0.3">
      <c r="B423" s="217"/>
      <c r="C423" s="218"/>
      <c r="D423" s="219" t="s">
        <v>169</v>
      </c>
      <c r="E423" s="220" t="s">
        <v>19</v>
      </c>
      <c r="F423" s="221" t="s">
        <v>182</v>
      </c>
      <c r="G423" s="218"/>
      <c r="H423" s="222">
        <v>194.26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169</v>
      </c>
      <c r="AU423" s="228" t="s">
        <v>81</v>
      </c>
      <c r="AV423" s="13" t="s">
        <v>167</v>
      </c>
      <c r="AW423" s="13" t="s">
        <v>35</v>
      </c>
      <c r="AX423" s="13" t="s">
        <v>78</v>
      </c>
      <c r="AY423" s="228" t="s">
        <v>160</v>
      </c>
    </row>
    <row r="424" spans="2:65" s="1" customFormat="1" ht="22.5" customHeight="1" x14ac:dyDescent="0.3">
      <c r="B424" s="35"/>
      <c r="C424" s="247" t="s">
        <v>594</v>
      </c>
      <c r="D424" s="247" t="s">
        <v>548</v>
      </c>
      <c r="E424" s="248" t="s">
        <v>549</v>
      </c>
      <c r="F424" s="249" t="s">
        <v>550</v>
      </c>
      <c r="G424" s="250" t="s">
        <v>212</v>
      </c>
      <c r="H424" s="251">
        <v>194.26</v>
      </c>
      <c r="I424" s="252"/>
      <c r="J424" s="253">
        <f>ROUND(I424*H424,2)</f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235</v>
      </c>
      <c r="AT424" s="18" t="s">
        <v>548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2857</v>
      </c>
    </row>
    <row r="425" spans="2:65" s="1" customFormat="1" ht="22.5" customHeight="1" x14ac:dyDescent="0.3">
      <c r="B425" s="35"/>
      <c r="C425" s="182" t="s">
        <v>600</v>
      </c>
      <c r="D425" s="182" t="s">
        <v>162</v>
      </c>
      <c r="E425" s="183" t="s">
        <v>526</v>
      </c>
      <c r="F425" s="184" t="s">
        <v>527</v>
      </c>
      <c r="G425" s="185" t="s">
        <v>248</v>
      </c>
      <c r="H425" s="186">
        <v>704.73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2858</v>
      </c>
    </row>
    <row r="426" spans="2:65" s="11" customFormat="1" x14ac:dyDescent="0.3">
      <c r="B426" s="194"/>
      <c r="C426" s="195"/>
      <c r="D426" s="196" t="s">
        <v>169</v>
      </c>
      <c r="E426" s="197" t="s">
        <v>19</v>
      </c>
      <c r="F426" s="198" t="s">
        <v>2328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x14ac:dyDescent="0.3">
      <c r="B427" s="206"/>
      <c r="C427" s="207"/>
      <c r="D427" s="196" t="s">
        <v>169</v>
      </c>
      <c r="E427" s="208" t="s">
        <v>19</v>
      </c>
      <c r="F427" s="209" t="s">
        <v>2859</v>
      </c>
      <c r="G427" s="207"/>
      <c r="H427" s="210">
        <v>226.29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2" customFormat="1" x14ac:dyDescent="0.3">
      <c r="B428" s="206"/>
      <c r="C428" s="207"/>
      <c r="D428" s="196" t="s">
        <v>169</v>
      </c>
      <c r="E428" s="208" t="s">
        <v>19</v>
      </c>
      <c r="F428" s="209" t="s">
        <v>2860</v>
      </c>
      <c r="G428" s="207"/>
      <c r="H428" s="210">
        <v>165.23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65" s="11" customFormat="1" x14ac:dyDescent="0.3">
      <c r="B429" s="194"/>
      <c r="C429" s="195"/>
      <c r="D429" s="196" t="s">
        <v>169</v>
      </c>
      <c r="E429" s="197" t="s">
        <v>19</v>
      </c>
      <c r="F429" s="198" t="s">
        <v>217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169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160</v>
      </c>
    </row>
    <row r="430" spans="2:65" s="12" customFormat="1" x14ac:dyDescent="0.3">
      <c r="B430" s="206"/>
      <c r="C430" s="207"/>
      <c r="D430" s="196" t="s">
        <v>169</v>
      </c>
      <c r="E430" s="208" t="s">
        <v>19</v>
      </c>
      <c r="F430" s="209" t="s">
        <v>2861</v>
      </c>
      <c r="G430" s="207"/>
      <c r="H430" s="210">
        <v>313.20999999999998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3" customFormat="1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704.73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604</v>
      </c>
      <c r="D432" s="182" t="s">
        <v>162</v>
      </c>
      <c r="E432" s="183" t="s">
        <v>532</v>
      </c>
      <c r="F432" s="184" t="s">
        <v>533</v>
      </c>
      <c r="G432" s="185" t="s">
        <v>265</v>
      </c>
      <c r="H432" s="186">
        <v>5024.8010000000004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2862</v>
      </c>
    </row>
    <row r="433" spans="2:65" s="12" customFormat="1" x14ac:dyDescent="0.3">
      <c r="B433" s="206"/>
      <c r="C433" s="207"/>
      <c r="D433" s="196" t="s">
        <v>169</v>
      </c>
      <c r="E433" s="208" t="s">
        <v>19</v>
      </c>
      <c r="F433" s="209" t="s">
        <v>2863</v>
      </c>
      <c r="G433" s="207"/>
      <c r="H433" s="210">
        <v>5019.4009999999998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65" s="12" customFormat="1" x14ac:dyDescent="0.3">
      <c r="B434" s="206"/>
      <c r="C434" s="207"/>
      <c r="D434" s="196" t="s">
        <v>169</v>
      </c>
      <c r="E434" s="208" t="s">
        <v>19</v>
      </c>
      <c r="F434" s="209" t="s">
        <v>1828</v>
      </c>
      <c r="G434" s="207"/>
      <c r="H434" s="210">
        <v>5.4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3" customFormat="1" x14ac:dyDescent="0.3">
      <c r="B435" s="217"/>
      <c r="C435" s="218"/>
      <c r="D435" s="219" t="s">
        <v>169</v>
      </c>
      <c r="E435" s="220" t="s">
        <v>19</v>
      </c>
      <c r="F435" s="221" t="s">
        <v>182</v>
      </c>
      <c r="G435" s="218"/>
      <c r="H435" s="222">
        <v>5024.8010000000004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169</v>
      </c>
      <c r="AU435" s="228" t="s">
        <v>81</v>
      </c>
      <c r="AV435" s="13" t="s">
        <v>167</v>
      </c>
      <c r="AW435" s="13" t="s">
        <v>35</v>
      </c>
      <c r="AX435" s="13" t="s">
        <v>78</v>
      </c>
      <c r="AY435" s="228" t="s">
        <v>160</v>
      </c>
    </row>
    <row r="436" spans="2:65" s="1" customFormat="1" ht="22.5" customHeight="1" x14ac:dyDescent="0.3">
      <c r="B436" s="35"/>
      <c r="C436" s="182" t="s">
        <v>607</v>
      </c>
      <c r="D436" s="182" t="s">
        <v>162</v>
      </c>
      <c r="E436" s="183" t="s">
        <v>538</v>
      </c>
      <c r="F436" s="184" t="s">
        <v>539</v>
      </c>
      <c r="G436" s="185" t="s">
        <v>212</v>
      </c>
      <c r="H436" s="186">
        <v>117.283</v>
      </c>
      <c r="I436" s="187"/>
      <c r="J436" s="188">
        <f>ROUND(I436*H436,2)</f>
        <v>0</v>
      </c>
      <c r="K436" s="184" t="s">
        <v>166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AR436" s="18" t="s">
        <v>167</v>
      </c>
      <c r="AT436" s="18" t="s">
        <v>162</v>
      </c>
      <c r="AU436" s="18" t="s">
        <v>81</v>
      </c>
      <c r="AY436" s="18" t="s">
        <v>160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167</v>
      </c>
      <c r="BM436" s="18" t="s">
        <v>2864</v>
      </c>
    </row>
    <row r="437" spans="2:65" s="11" customFormat="1" x14ac:dyDescent="0.3">
      <c r="B437" s="194"/>
      <c r="C437" s="195"/>
      <c r="D437" s="196" t="s">
        <v>169</v>
      </c>
      <c r="E437" s="197" t="s">
        <v>19</v>
      </c>
      <c r="F437" s="198" t="s">
        <v>2767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169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160</v>
      </c>
    </row>
    <row r="438" spans="2:65" s="12" customFormat="1" x14ac:dyDescent="0.3">
      <c r="B438" s="206"/>
      <c r="C438" s="207"/>
      <c r="D438" s="196" t="s">
        <v>169</v>
      </c>
      <c r="E438" s="208" t="s">
        <v>19</v>
      </c>
      <c r="F438" s="209" t="s">
        <v>2865</v>
      </c>
      <c r="G438" s="207"/>
      <c r="H438" s="210">
        <v>161.84399999999999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2" customFormat="1" x14ac:dyDescent="0.3">
      <c r="B439" s="206"/>
      <c r="C439" s="207"/>
      <c r="D439" s="196" t="s">
        <v>169</v>
      </c>
      <c r="E439" s="208" t="s">
        <v>19</v>
      </c>
      <c r="F439" s="209" t="s">
        <v>2866</v>
      </c>
      <c r="G439" s="207"/>
      <c r="H439" s="210">
        <v>-8.0129999999999999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65" s="12" customFormat="1" x14ac:dyDescent="0.3">
      <c r="B440" s="206"/>
      <c r="C440" s="207"/>
      <c r="D440" s="196" t="s">
        <v>169</v>
      </c>
      <c r="E440" s="208" t="s">
        <v>19</v>
      </c>
      <c r="F440" s="209" t="s">
        <v>2867</v>
      </c>
      <c r="G440" s="207"/>
      <c r="H440" s="210">
        <v>-35.042999999999999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169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160</v>
      </c>
    </row>
    <row r="441" spans="2:65" s="12" customFormat="1" x14ac:dyDescent="0.3">
      <c r="B441" s="206"/>
      <c r="C441" s="207"/>
      <c r="D441" s="196" t="s">
        <v>169</v>
      </c>
      <c r="E441" s="208" t="s">
        <v>19</v>
      </c>
      <c r="F441" s="209" t="s">
        <v>2868</v>
      </c>
      <c r="G441" s="207"/>
      <c r="H441" s="210">
        <v>-2.9470000000000001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1" customFormat="1" x14ac:dyDescent="0.3">
      <c r="B442" s="194"/>
      <c r="C442" s="195"/>
      <c r="D442" s="196" t="s">
        <v>169</v>
      </c>
      <c r="E442" s="197" t="s">
        <v>19</v>
      </c>
      <c r="F442" s="198" t="s">
        <v>1188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65" s="12" customFormat="1" x14ac:dyDescent="0.3">
      <c r="B443" s="206"/>
      <c r="C443" s="207"/>
      <c r="D443" s="196" t="s">
        <v>169</v>
      </c>
      <c r="E443" s="208" t="s">
        <v>19</v>
      </c>
      <c r="F443" s="209" t="s">
        <v>2869</v>
      </c>
      <c r="G443" s="207"/>
      <c r="H443" s="210">
        <v>1.4419999999999999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3" customFormat="1" x14ac:dyDescent="0.3">
      <c r="B444" s="217"/>
      <c r="C444" s="218"/>
      <c r="D444" s="219" t="s">
        <v>169</v>
      </c>
      <c r="E444" s="220" t="s">
        <v>19</v>
      </c>
      <c r="F444" s="221" t="s">
        <v>182</v>
      </c>
      <c r="G444" s="218"/>
      <c r="H444" s="222">
        <v>117.283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169</v>
      </c>
      <c r="AU444" s="228" t="s">
        <v>81</v>
      </c>
      <c r="AV444" s="13" t="s">
        <v>167</v>
      </c>
      <c r="AW444" s="13" t="s">
        <v>35</v>
      </c>
      <c r="AX444" s="13" t="s">
        <v>78</v>
      </c>
      <c r="AY444" s="228" t="s">
        <v>160</v>
      </c>
    </row>
    <row r="445" spans="2:65" s="1" customFormat="1" ht="22.5" customHeight="1" x14ac:dyDescent="0.3">
      <c r="B445" s="35"/>
      <c r="C445" s="247" t="s">
        <v>615</v>
      </c>
      <c r="D445" s="247" t="s">
        <v>548</v>
      </c>
      <c r="E445" s="248" t="s">
        <v>549</v>
      </c>
      <c r="F445" s="249" t="s">
        <v>550</v>
      </c>
      <c r="G445" s="250" t="s">
        <v>212</v>
      </c>
      <c r="H445" s="251">
        <v>117.283</v>
      </c>
      <c r="I445" s="252"/>
      <c r="J445" s="253">
        <f>ROUND(I445*H445,2)</f>
        <v>0</v>
      </c>
      <c r="K445" s="249" t="s">
        <v>19</v>
      </c>
      <c r="L445" s="254"/>
      <c r="M445" s="255" t="s">
        <v>19</v>
      </c>
      <c r="N445" s="256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235</v>
      </c>
      <c r="AT445" s="18" t="s">
        <v>548</v>
      </c>
      <c r="AU445" s="18" t="s">
        <v>81</v>
      </c>
      <c r="AY445" s="18" t="s">
        <v>160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167</v>
      </c>
      <c r="BM445" s="18" t="s">
        <v>2870</v>
      </c>
    </row>
    <row r="446" spans="2:65" s="1" customFormat="1" ht="22.5" customHeight="1" x14ac:dyDescent="0.3">
      <c r="B446" s="35"/>
      <c r="C446" s="182" t="s">
        <v>620</v>
      </c>
      <c r="D446" s="182" t="s">
        <v>162</v>
      </c>
      <c r="E446" s="183" t="s">
        <v>553</v>
      </c>
      <c r="F446" s="184" t="s">
        <v>554</v>
      </c>
      <c r="G446" s="185" t="s">
        <v>212</v>
      </c>
      <c r="H446" s="186">
        <v>31.655999999999999</v>
      </c>
      <c r="I446" s="187"/>
      <c r="J446" s="188">
        <f>ROUND(I446*H446,2)</f>
        <v>0</v>
      </c>
      <c r="K446" s="184" t="s">
        <v>166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167</v>
      </c>
      <c r="BM446" s="18" t="s">
        <v>2871</v>
      </c>
    </row>
    <row r="447" spans="2:65" s="11" customFormat="1" x14ac:dyDescent="0.3">
      <c r="B447" s="194"/>
      <c r="C447" s="195"/>
      <c r="D447" s="196" t="s">
        <v>169</v>
      </c>
      <c r="E447" s="197" t="s">
        <v>19</v>
      </c>
      <c r="F447" s="198" t="s">
        <v>2767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169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160</v>
      </c>
    </row>
    <row r="448" spans="2:65" s="12" customFormat="1" x14ac:dyDescent="0.3">
      <c r="B448" s="206"/>
      <c r="C448" s="207"/>
      <c r="D448" s="196" t="s">
        <v>169</v>
      </c>
      <c r="E448" s="208" t="s">
        <v>19</v>
      </c>
      <c r="F448" s="209" t="s">
        <v>2872</v>
      </c>
      <c r="G448" s="207"/>
      <c r="H448" s="210">
        <v>2.3170000000000002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51" s="12" customFormat="1" x14ac:dyDescent="0.3">
      <c r="B449" s="206"/>
      <c r="C449" s="207"/>
      <c r="D449" s="196" t="s">
        <v>169</v>
      </c>
      <c r="E449" s="208" t="s">
        <v>19</v>
      </c>
      <c r="F449" s="209" t="s">
        <v>2873</v>
      </c>
      <c r="G449" s="207"/>
      <c r="H449" s="210">
        <v>1.4850000000000001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51" s="12" customFormat="1" x14ac:dyDescent="0.3">
      <c r="B450" s="206"/>
      <c r="C450" s="207"/>
      <c r="D450" s="196" t="s">
        <v>169</v>
      </c>
      <c r="E450" s="208" t="s">
        <v>19</v>
      </c>
      <c r="F450" s="209" t="s">
        <v>2874</v>
      </c>
      <c r="G450" s="207"/>
      <c r="H450" s="210">
        <v>0.77800000000000002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169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160</v>
      </c>
    </row>
    <row r="451" spans="2:51" s="12" customFormat="1" x14ac:dyDescent="0.3">
      <c r="B451" s="206"/>
      <c r="C451" s="207"/>
      <c r="D451" s="196" t="s">
        <v>169</v>
      </c>
      <c r="E451" s="208" t="s">
        <v>19</v>
      </c>
      <c r="F451" s="209" t="s">
        <v>2875</v>
      </c>
      <c r="G451" s="207"/>
      <c r="H451" s="210">
        <v>1.6220000000000001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51" s="12" customFormat="1" x14ac:dyDescent="0.3">
      <c r="B452" s="206"/>
      <c r="C452" s="207"/>
      <c r="D452" s="196" t="s">
        <v>169</v>
      </c>
      <c r="E452" s="208" t="s">
        <v>19</v>
      </c>
      <c r="F452" s="209" t="s">
        <v>2876</v>
      </c>
      <c r="G452" s="207"/>
      <c r="H452" s="210">
        <v>0.57599999999999996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51" s="12" customFormat="1" x14ac:dyDescent="0.3">
      <c r="B453" s="206"/>
      <c r="C453" s="207"/>
      <c r="D453" s="196" t="s">
        <v>169</v>
      </c>
      <c r="E453" s="208" t="s">
        <v>19</v>
      </c>
      <c r="F453" s="209" t="s">
        <v>2877</v>
      </c>
      <c r="G453" s="207"/>
      <c r="H453" s="210">
        <v>2.0579999999999998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169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160</v>
      </c>
    </row>
    <row r="454" spans="2:51" s="12" customFormat="1" x14ac:dyDescent="0.3">
      <c r="B454" s="206"/>
      <c r="C454" s="207"/>
      <c r="D454" s="196" t="s">
        <v>169</v>
      </c>
      <c r="E454" s="208" t="s">
        <v>19</v>
      </c>
      <c r="F454" s="209" t="s">
        <v>2878</v>
      </c>
      <c r="G454" s="207"/>
      <c r="H454" s="210">
        <v>0.58899999999999997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51" s="12" customFormat="1" x14ac:dyDescent="0.3">
      <c r="B455" s="206"/>
      <c r="C455" s="207"/>
      <c r="D455" s="196" t="s">
        <v>169</v>
      </c>
      <c r="E455" s="208" t="s">
        <v>19</v>
      </c>
      <c r="F455" s="209" t="s">
        <v>2879</v>
      </c>
      <c r="G455" s="207"/>
      <c r="H455" s="210">
        <v>2.0539999999999998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51" s="12" customFormat="1" x14ac:dyDescent="0.3">
      <c r="B456" s="206"/>
      <c r="C456" s="207"/>
      <c r="D456" s="196" t="s">
        <v>169</v>
      </c>
      <c r="E456" s="208" t="s">
        <v>19</v>
      </c>
      <c r="F456" s="209" t="s">
        <v>2880</v>
      </c>
      <c r="G456" s="207"/>
      <c r="H456" s="210">
        <v>4.899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51" s="12" customFormat="1" x14ac:dyDescent="0.3">
      <c r="B457" s="206"/>
      <c r="C457" s="207"/>
      <c r="D457" s="196" t="s">
        <v>169</v>
      </c>
      <c r="E457" s="208" t="s">
        <v>19</v>
      </c>
      <c r="F457" s="209" t="s">
        <v>2881</v>
      </c>
      <c r="G457" s="207"/>
      <c r="H457" s="210">
        <v>1.1299999999999999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51" s="12" customFormat="1" x14ac:dyDescent="0.3">
      <c r="B458" s="206"/>
      <c r="C458" s="207"/>
      <c r="D458" s="196" t="s">
        <v>169</v>
      </c>
      <c r="E458" s="208" t="s">
        <v>19</v>
      </c>
      <c r="F458" s="209" t="s">
        <v>2882</v>
      </c>
      <c r="G458" s="207"/>
      <c r="H458" s="210">
        <v>1.2929999999999999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169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160</v>
      </c>
    </row>
    <row r="459" spans="2:51" s="12" customFormat="1" x14ac:dyDescent="0.3">
      <c r="B459" s="206"/>
      <c r="C459" s="207"/>
      <c r="D459" s="196" t="s">
        <v>169</v>
      </c>
      <c r="E459" s="208" t="s">
        <v>19</v>
      </c>
      <c r="F459" s="209" t="s">
        <v>2883</v>
      </c>
      <c r="G459" s="207"/>
      <c r="H459" s="210">
        <v>0.88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51" s="12" customFormat="1" x14ac:dyDescent="0.3">
      <c r="B460" s="206"/>
      <c r="C460" s="207"/>
      <c r="D460" s="196" t="s">
        <v>169</v>
      </c>
      <c r="E460" s="208" t="s">
        <v>19</v>
      </c>
      <c r="F460" s="209" t="s">
        <v>2884</v>
      </c>
      <c r="G460" s="207"/>
      <c r="H460" s="210">
        <v>1.216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51" s="12" customFormat="1" x14ac:dyDescent="0.3">
      <c r="B461" s="206"/>
      <c r="C461" s="207"/>
      <c r="D461" s="196" t="s">
        <v>169</v>
      </c>
      <c r="E461" s="208" t="s">
        <v>19</v>
      </c>
      <c r="F461" s="209" t="s">
        <v>2882</v>
      </c>
      <c r="G461" s="207"/>
      <c r="H461" s="210">
        <v>1.2929999999999999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51" s="12" customFormat="1" x14ac:dyDescent="0.3">
      <c r="B462" s="206"/>
      <c r="C462" s="207"/>
      <c r="D462" s="196" t="s">
        <v>169</v>
      </c>
      <c r="E462" s="208" t="s">
        <v>19</v>
      </c>
      <c r="F462" s="209" t="s">
        <v>2885</v>
      </c>
      <c r="G462" s="207"/>
      <c r="H462" s="210">
        <v>1.1779999999999999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169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160</v>
      </c>
    </row>
    <row r="463" spans="2:51" s="12" customFormat="1" x14ac:dyDescent="0.3">
      <c r="B463" s="206"/>
      <c r="C463" s="207"/>
      <c r="D463" s="196" t="s">
        <v>169</v>
      </c>
      <c r="E463" s="208" t="s">
        <v>19</v>
      </c>
      <c r="F463" s="209" t="s">
        <v>2886</v>
      </c>
      <c r="G463" s="207"/>
      <c r="H463" s="210">
        <v>1.35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51" s="12" customFormat="1" x14ac:dyDescent="0.3">
      <c r="B464" s="206"/>
      <c r="C464" s="207"/>
      <c r="D464" s="196" t="s">
        <v>169</v>
      </c>
      <c r="E464" s="208" t="s">
        <v>19</v>
      </c>
      <c r="F464" s="209" t="s">
        <v>2887</v>
      </c>
      <c r="G464" s="207"/>
      <c r="H464" s="210">
        <v>0.93799999999999994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2" customFormat="1" x14ac:dyDescent="0.3">
      <c r="B465" s="206"/>
      <c r="C465" s="207"/>
      <c r="D465" s="196" t="s">
        <v>169</v>
      </c>
      <c r="E465" s="208" t="s">
        <v>19</v>
      </c>
      <c r="F465" s="209" t="s">
        <v>2888</v>
      </c>
      <c r="G465" s="207"/>
      <c r="H465" s="210">
        <v>3.1389999999999998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2" customFormat="1" x14ac:dyDescent="0.3">
      <c r="B466" s="206"/>
      <c r="C466" s="207"/>
      <c r="D466" s="196" t="s">
        <v>169</v>
      </c>
      <c r="E466" s="208" t="s">
        <v>19</v>
      </c>
      <c r="F466" s="209" t="s">
        <v>2889</v>
      </c>
      <c r="G466" s="207"/>
      <c r="H466" s="210">
        <v>0.70399999999999996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65" s="12" customFormat="1" x14ac:dyDescent="0.3">
      <c r="B467" s="206"/>
      <c r="C467" s="207"/>
      <c r="D467" s="196" t="s">
        <v>169</v>
      </c>
      <c r="E467" s="208" t="s">
        <v>19</v>
      </c>
      <c r="F467" s="209" t="s">
        <v>2890</v>
      </c>
      <c r="G467" s="207"/>
      <c r="H467" s="210">
        <v>2.4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1" customFormat="1" x14ac:dyDescent="0.3">
      <c r="B468" s="194"/>
      <c r="C468" s="195"/>
      <c r="D468" s="196" t="s">
        <v>169</v>
      </c>
      <c r="E468" s="197" t="s">
        <v>19</v>
      </c>
      <c r="F468" s="198" t="s">
        <v>2752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169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160</v>
      </c>
    </row>
    <row r="469" spans="2:65" s="12" customFormat="1" x14ac:dyDescent="0.3">
      <c r="B469" s="206"/>
      <c r="C469" s="207"/>
      <c r="D469" s="196" t="s">
        <v>169</v>
      </c>
      <c r="E469" s="208" t="s">
        <v>19</v>
      </c>
      <c r="F469" s="209" t="s">
        <v>2891</v>
      </c>
      <c r="G469" s="207"/>
      <c r="H469" s="210">
        <v>0.84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65" s="11" customFormat="1" x14ac:dyDescent="0.3">
      <c r="B470" s="194"/>
      <c r="C470" s="195"/>
      <c r="D470" s="196" t="s">
        <v>169</v>
      </c>
      <c r="E470" s="197" t="s">
        <v>19</v>
      </c>
      <c r="F470" s="198" t="s">
        <v>2786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x14ac:dyDescent="0.3">
      <c r="B471" s="206"/>
      <c r="C471" s="207"/>
      <c r="D471" s="196" t="s">
        <v>169</v>
      </c>
      <c r="E471" s="208" t="s">
        <v>19</v>
      </c>
      <c r="F471" s="209" t="s">
        <v>2892</v>
      </c>
      <c r="G471" s="207"/>
      <c r="H471" s="210">
        <v>2.3039999999999998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4" customFormat="1" x14ac:dyDescent="0.3">
      <c r="B472" s="229"/>
      <c r="C472" s="230"/>
      <c r="D472" s="196" t="s">
        <v>169</v>
      </c>
      <c r="E472" s="231" t="s">
        <v>19</v>
      </c>
      <c r="F472" s="232" t="s">
        <v>234</v>
      </c>
      <c r="G472" s="230"/>
      <c r="H472" s="233">
        <v>35.042999999999999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169</v>
      </c>
      <c r="AU472" s="239" t="s">
        <v>81</v>
      </c>
      <c r="AV472" s="14" t="s">
        <v>186</v>
      </c>
      <c r="AW472" s="14" t="s">
        <v>35</v>
      </c>
      <c r="AX472" s="14" t="s">
        <v>71</v>
      </c>
      <c r="AY472" s="239" t="s">
        <v>160</v>
      </c>
    </row>
    <row r="473" spans="2:65" s="12" customFormat="1" x14ac:dyDescent="0.3">
      <c r="B473" s="206"/>
      <c r="C473" s="207"/>
      <c r="D473" s="196" t="s">
        <v>169</v>
      </c>
      <c r="E473" s="208" t="s">
        <v>19</v>
      </c>
      <c r="F473" s="209" t="s">
        <v>2893</v>
      </c>
      <c r="G473" s="207"/>
      <c r="H473" s="210">
        <v>-3.387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4" customFormat="1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-3.387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65" s="13" customFormat="1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31.655999999999999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22.5" customHeight="1" x14ac:dyDescent="0.3">
      <c r="B476" s="35"/>
      <c r="C476" s="247" t="s">
        <v>624</v>
      </c>
      <c r="D476" s="247" t="s">
        <v>548</v>
      </c>
      <c r="E476" s="248" t="s">
        <v>563</v>
      </c>
      <c r="F476" s="249" t="s">
        <v>564</v>
      </c>
      <c r="G476" s="250" t="s">
        <v>265</v>
      </c>
      <c r="H476" s="251">
        <v>59.83</v>
      </c>
      <c r="I476" s="252"/>
      <c r="J476" s="253">
        <f>ROUND(I476*H476,2)</f>
        <v>0</v>
      </c>
      <c r="K476" s="249" t="s">
        <v>19</v>
      </c>
      <c r="L476" s="254"/>
      <c r="M476" s="255" t="s">
        <v>19</v>
      </c>
      <c r="N476" s="256" t="s">
        <v>42</v>
      </c>
      <c r="O476" s="36"/>
      <c r="P476" s="191">
        <f>O476*H476</f>
        <v>0</v>
      </c>
      <c r="Q476" s="191">
        <v>1</v>
      </c>
      <c r="R476" s="191">
        <f>Q476*H476</f>
        <v>59.83</v>
      </c>
      <c r="S476" s="191">
        <v>0</v>
      </c>
      <c r="T476" s="192">
        <f>S476*H476</f>
        <v>0</v>
      </c>
      <c r="AR476" s="18" t="s">
        <v>235</v>
      </c>
      <c r="AT476" s="18" t="s">
        <v>548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2894</v>
      </c>
    </row>
    <row r="477" spans="2:65" s="12" customFormat="1" x14ac:dyDescent="0.3">
      <c r="B477" s="206"/>
      <c r="C477" s="207"/>
      <c r="D477" s="196" t="s">
        <v>169</v>
      </c>
      <c r="E477" s="208" t="s">
        <v>19</v>
      </c>
      <c r="F477" s="209" t="s">
        <v>2895</v>
      </c>
      <c r="G477" s="207"/>
      <c r="H477" s="210">
        <v>59.83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65" s="13" customFormat="1" x14ac:dyDescent="0.3">
      <c r="B478" s="217"/>
      <c r="C478" s="218"/>
      <c r="D478" s="219" t="s">
        <v>169</v>
      </c>
      <c r="E478" s="220" t="s">
        <v>19</v>
      </c>
      <c r="F478" s="221" t="s">
        <v>182</v>
      </c>
      <c r="G478" s="218"/>
      <c r="H478" s="222">
        <v>59.83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169</v>
      </c>
      <c r="AU478" s="228" t="s">
        <v>81</v>
      </c>
      <c r="AV478" s="13" t="s">
        <v>167</v>
      </c>
      <c r="AW478" s="13" t="s">
        <v>35</v>
      </c>
      <c r="AX478" s="13" t="s">
        <v>78</v>
      </c>
      <c r="AY478" s="228" t="s">
        <v>160</v>
      </c>
    </row>
    <row r="479" spans="2:65" s="1" customFormat="1" ht="31.5" customHeight="1" x14ac:dyDescent="0.3">
      <c r="B479" s="35"/>
      <c r="C479" s="182" t="s">
        <v>628</v>
      </c>
      <c r="D479" s="182" t="s">
        <v>162</v>
      </c>
      <c r="E479" s="183" t="s">
        <v>568</v>
      </c>
      <c r="F479" s="184" t="s">
        <v>569</v>
      </c>
      <c r="G479" s="185" t="s">
        <v>248</v>
      </c>
      <c r="H479" s="186">
        <v>248.08</v>
      </c>
      <c r="I479" s="187"/>
      <c r="J479" s="188">
        <f>ROUND(I479*H479,2)</f>
        <v>0</v>
      </c>
      <c r="K479" s="184" t="s">
        <v>166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167</v>
      </c>
      <c r="BM479" s="18" t="s">
        <v>2896</v>
      </c>
    </row>
    <row r="480" spans="2:65" s="1" customFormat="1" ht="31.5" customHeight="1" x14ac:dyDescent="0.3">
      <c r="B480" s="35"/>
      <c r="C480" s="182" t="s">
        <v>631</v>
      </c>
      <c r="D480" s="182" t="s">
        <v>162</v>
      </c>
      <c r="E480" s="183" t="s">
        <v>572</v>
      </c>
      <c r="F480" s="184" t="s">
        <v>573</v>
      </c>
      <c r="G480" s="185" t="s">
        <v>248</v>
      </c>
      <c r="H480" s="186">
        <v>707.43</v>
      </c>
      <c r="I480" s="187"/>
      <c r="J480" s="188">
        <f>ROUND(I480*H480,2)</f>
        <v>0</v>
      </c>
      <c r="K480" s="184" t="s">
        <v>166</v>
      </c>
      <c r="L480" s="55"/>
      <c r="M480" s="189" t="s">
        <v>19</v>
      </c>
      <c r="N480" s="190" t="s">
        <v>42</v>
      </c>
      <c r="O480" s="36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AR480" s="18" t="s">
        <v>167</v>
      </c>
      <c r="AT480" s="18" t="s">
        <v>162</v>
      </c>
      <c r="AU480" s="18" t="s">
        <v>81</v>
      </c>
      <c r="AY480" s="18" t="s">
        <v>160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78</v>
      </c>
      <c r="BK480" s="193">
        <f>ROUND(I480*H480,2)</f>
        <v>0</v>
      </c>
      <c r="BL480" s="18" t="s">
        <v>167</v>
      </c>
      <c r="BM480" s="18" t="s">
        <v>2897</v>
      </c>
    </row>
    <row r="481" spans="2:65" s="1" customFormat="1" ht="31.5" customHeight="1" x14ac:dyDescent="0.3">
      <c r="B481" s="35"/>
      <c r="C481" s="182" t="s">
        <v>635</v>
      </c>
      <c r="D481" s="182" t="s">
        <v>162</v>
      </c>
      <c r="E481" s="183" t="s">
        <v>576</v>
      </c>
      <c r="F481" s="184" t="s">
        <v>577</v>
      </c>
      <c r="G481" s="185" t="s">
        <v>212</v>
      </c>
      <c r="H481" s="186">
        <v>3</v>
      </c>
      <c r="I481" s="187"/>
      <c r="J481" s="188">
        <f>ROUND(I481*H481,2)</f>
        <v>0</v>
      </c>
      <c r="K481" s="184" t="s">
        <v>166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AR481" s="18" t="s">
        <v>167</v>
      </c>
      <c r="AT481" s="18" t="s">
        <v>162</v>
      </c>
      <c r="AU481" s="18" t="s">
        <v>81</v>
      </c>
      <c r="AY481" s="18" t="s">
        <v>160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167</v>
      </c>
      <c r="BM481" s="18" t="s">
        <v>2898</v>
      </c>
    </row>
    <row r="482" spans="2:65" s="11" customFormat="1" x14ac:dyDescent="0.3">
      <c r="B482" s="194"/>
      <c r="C482" s="195"/>
      <c r="D482" s="196" t="s">
        <v>169</v>
      </c>
      <c r="E482" s="197" t="s">
        <v>19</v>
      </c>
      <c r="F482" s="198" t="s">
        <v>579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2" customFormat="1" x14ac:dyDescent="0.3">
      <c r="B483" s="206"/>
      <c r="C483" s="207"/>
      <c r="D483" s="196" t="s">
        <v>169</v>
      </c>
      <c r="E483" s="208" t="s">
        <v>19</v>
      </c>
      <c r="F483" s="209" t="s">
        <v>1821</v>
      </c>
      <c r="G483" s="207"/>
      <c r="H483" s="210">
        <v>3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3" customFormat="1" x14ac:dyDescent="0.3">
      <c r="B484" s="217"/>
      <c r="C484" s="218"/>
      <c r="D484" s="219" t="s">
        <v>169</v>
      </c>
      <c r="E484" s="220" t="s">
        <v>19</v>
      </c>
      <c r="F484" s="221" t="s">
        <v>182</v>
      </c>
      <c r="G484" s="218"/>
      <c r="H484" s="222">
        <v>3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169</v>
      </c>
      <c r="AU484" s="228" t="s">
        <v>81</v>
      </c>
      <c r="AV484" s="13" t="s">
        <v>167</v>
      </c>
      <c r="AW484" s="13" t="s">
        <v>35</v>
      </c>
      <c r="AX484" s="13" t="s">
        <v>78</v>
      </c>
      <c r="AY484" s="228" t="s">
        <v>160</v>
      </c>
    </row>
    <row r="485" spans="2:65" s="1" customFormat="1" ht="22.5" customHeight="1" x14ac:dyDescent="0.3">
      <c r="B485" s="35"/>
      <c r="C485" s="182" t="s">
        <v>639</v>
      </c>
      <c r="D485" s="182" t="s">
        <v>162</v>
      </c>
      <c r="E485" s="183" t="s">
        <v>581</v>
      </c>
      <c r="F485" s="184" t="s">
        <v>582</v>
      </c>
      <c r="G485" s="185" t="s">
        <v>248</v>
      </c>
      <c r="H485" s="186">
        <v>248.08</v>
      </c>
      <c r="I485" s="187"/>
      <c r="J485" s="188">
        <f>ROUND(I485*H485,2)</f>
        <v>0</v>
      </c>
      <c r="K485" s="184" t="s">
        <v>166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AR485" s="18" t="s">
        <v>167</v>
      </c>
      <c r="AT485" s="18" t="s">
        <v>162</v>
      </c>
      <c r="AU485" s="18" t="s">
        <v>81</v>
      </c>
      <c r="AY485" s="18" t="s">
        <v>160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167</v>
      </c>
      <c r="BM485" s="18" t="s">
        <v>2899</v>
      </c>
    </row>
    <row r="486" spans="2:65" s="12" customFormat="1" ht="27" x14ac:dyDescent="0.3">
      <c r="B486" s="206"/>
      <c r="C486" s="207"/>
      <c r="D486" s="196" t="s">
        <v>169</v>
      </c>
      <c r="E486" s="208" t="s">
        <v>19</v>
      </c>
      <c r="F486" s="209" t="s">
        <v>2900</v>
      </c>
      <c r="G486" s="207"/>
      <c r="H486" s="210">
        <v>228.62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2" customFormat="1" x14ac:dyDescent="0.3">
      <c r="B487" s="206"/>
      <c r="C487" s="207"/>
      <c r="D487" s="196" t="s">
        <v>169</v>
      </c>
      <c r="E487" s="208" t="s">
        <v>19</v>
      </c>
      <c r="F487" s="209" t="s">
        <v>2901</v>
      </c>
      <c r="G487" s="207"/>
      <c r="H487" s="210">
        <v>19.46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169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160</v>
      </c>
    </row>
    <row r="488" spans="2:65" s="13" customFormat="1" x14ac:dyDescent="0.3">
      <c r="B488" s="217"/>
      <c r="C488" s="218"/>
      <c r="D488" s="219" t="s">
        <v>169</v>
      </c>
      <c r="E488" s="220" t="s">
        <v>19</v>
      </c>
      <c r="F488" s="221" t="s">
        <v>182</v>
      </c>
      <c r="G488" s="218"/>
      <c r="H488" s="222">
        <v>248.08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169</v>
      </c>
      <c r="AU488" s="228" t="s">
        <v>81</v>
      </c>
      <c r="AV488" s="13" t="s">
        <v>167</v>
      </c>
      <c r="AW488" s="13" t="s">
        <v>35</v>
      </c>
      <c r="AX488" s="13" t="s">
        <v>78</v>
      </c>
      <c r="AY488" s="228" t="s">
        <v>160</v>
      </c>
    </row>
    <row r="489" spans="2:65" s="1" customFormat="1" ht="22.5" customHeight="1" x14ac:dyDescent="0.3">
      <c r="B489" s="35"/>
      <c r="C489" s="247" t="s">
        <v>643</v>
      </c>
      <c r="D489" s="247" t="s">
        <v>548</v>
      </c>
      <c r="E489" s="248" t="s">
        <v>586</v>
      </c>
      <c r="F489" s="249" t="s">
        <v>587</v>
      </c>
      <c r="G489" s="250" t="s">
        <v>212</v>
      </c>
      <c r="H489" s="251">
        <v>25.552</v>
      </c>
      <c r="I489" s="252"/>
      <c r="J489" s="253">
        <f>ROUND(I489*H489,2)</f>
        <v>0</v>
      </c>
      <c r="K489" s="249" t="s">
        <v>19</v>
      </c>
      <c r="L489" s="254"/>
      <c r="M489" s="255" t="s">
        <v>19</v>
      </c>
      <c r="N489" s="256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235</v>
      </c>
      <c r="AT489" s="18" t="s">
        <v>548</v>
      </c>
      <c r="AU489" s="18" t="s">
        <v>81</v>
      </c>
      <c r="AY489" s="18" t="s">
        <v>160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167</v>
      </c>
      <c r="BM489" s="18" t="s">
        <v>2902</v>
      </c>
    </row>
    <row r="490" spans="2:65" s="12" customFormat="1" x14ac:dyDescent="0.3">
      <c r="B490" s="206"/>
      <c r="C490" s="207"/>
      <c r="D490" s="196" t="s">
        <v>169</v>
      </c>
      <c r="E490" s="208" t="s">
        <v>19</v>
      </c>
      <c r="F490" s="209" t="s">
        <v>2903</v>
      </c>
      <c r="G490" s="207"/>
      <c r="H490" s="210">
        <v>25.552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3" customFormat="1" x14ac:dyDescent="0.3">
      <c r="B491" s="217"/>
      <c r="C491" s="218"/>
      <c r="D491" s="219" t="s">
        <v>169</v>
      </c>
      <c r="E491" s="220" t="s">
        <v>19</v>
      </c>
      <c r="F491" s="221" t="s">
        <v>182</v>
      </c>
      <c r="G491" s="218"/>
      <c r="H491" s="222">
        <v>25.552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169</v>
      </c>
      <c r="AU491" s="228" t="s">
        <v>81</v>
      </c>
      <c r="AV491" s="13" t="s">
        <v>167</v>
      </c>
      <c r="AW491" s="13" t="s">
        <v>35</v>
      </c>
      <c r="AX491" s="13" t="s">
        <v>78</v>
      </c>
      <c r="AY491" s="228" t="s">
        <v>160</v>
      </c>
    </row>
    <row r="492" spans="2:65" s="1" customFormat="1" ht="22.5" customHeight="1" x14ac:dyDescent="0.3">
      <c r="B492" s="35"/>
      <c r="C492" s="182" t="s">
        <v>647</v>
      </c>
      <c r="D492" s="182" t="s">
        <v>162</v>
      </c>
      <c r="E492" s="183" t="s">
        <v>591</v>
      </c>
      <c r="F492" s="184" t="s">
        <v>592</v>
      </c>
      <c r="G492" s="185" t="s">
        <v>248</v>
      </c>
      <c r="H492" s="186">
        <v>248.08</v>
      </c>
      <c r="I492" s="187"/>
      <c r="J492" s="188">
        <f>ROUND(I492*H492,2)</f>
        <v>0</v>
      </c>
      <c r="K492" s="184" t="s">
        <v>166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167</v>
      </c>
      <c r="AT492" s="18" t="s">
        <v>162</v>
      </c>
      <c r="AU492" s="18" t="s">
        <v>81</v>
      </c>
      <c r="AY492" s="18" t="s">
        <v>160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167</v>
      </c>
      <c r="BM492" s="18" t="s">
        <v>2904</v>
      </c>
    </row>
    <row r="493" spans="2:65" s="1" customFormat="1" ht="22.5" customHeight="1" x14ac:dyDescent="0.3">
      <c r="B493" s="35"/>
      <c r="C493" s="247" t="s">
        <v>651</v>
      </c>
      <c r="D493" s="247" t="s">
        <v>548</v>
      </c>
      <c r="E493" s="248" t="s">
        <v>595</v>
      </c>
      <c r="F493" s="249" t="s">
        <v>596</v>
      </c>
      <c r="G493" s="250" t="s">
        <v>597</v>
      </c>
      <c r="H493" s="251">
        <v>6.3879999999999999</v>
      </c>
      <c r="I493" s="252"/>
      <c r="J493" s="253">
        <f>ROUND(I493*H493,2)</f>
        <v>0</v>
      </c>
      <c r="K493" s="249" t="s">
        <v>19</v>
      </c>
      <c r="L493" s="254"/>
      <c r="M493" s="255" t="s">
        <v>19</v>
      </c>
      <c r="N493" s="256" t="s">
        <v>42</v>
      </c>
      <c r="O493" s="36"/>
      <c r="P493" s="191">
        <f>O493*H493</f>
        <v>0</v>
      </c>
      <c r="Q493" s="191">
        <v>1E-3</v>
      </c>
      <c r="R493" s="191">
        <f>Q493*H493</f>
        <v>6.3880000000000004E-3</v>
      </c>
      <c r="S493" s="191">
        <v>0</v>
      </c>
      <c r="T493" s="192">
        <f>S493*H493</f>
        <v>0</v>
      </c>
      <c r="AR493" s="18" t="s">
        <v>235</v>
      </c>
      <c r="AT493" s="18" t="s">
        <v>548</v>
      </c>
      <c r="AU493" s="18" t="s">
        <v>81</v>
      </c>
      <c r="AY493" s="18" t="s">
        <v>160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167</v>
      </c>
      <c r="BM493" s="18" t="s">
        <v>2905</v>
      </c>
    </row>
    <row r="494" spans="2:65" s="12" customFormat="1" x14ac:dyDescent="0.3">
      <c r="B494" s="206"/>
      <c r="C494" s="207"/>
      <c r="D494" s="196" t="s">
        <v>169</v>
      </c>
      <c r="E494" s="208" t="s">
        <v>19</v>
      </c>
      <c r="F494" s="209" t="s">
        <v>2906</v>
      </c>
      <c r="G494" s="207"/>
      <c r="H494" s="210">
        <v>6.3879999999999999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3" customFormat="1" x14ac:dyDescent="0.3">
      <c r="B495" s="217"/>
      <c r="C495" s="218"/>
      <c r="D495" s="219" t="s">
        <v>169</v>
      </c>
      <c r="E495" s="220" t="s">
        <v>19</v>
      </c>
      <c r="F495" s="221" t="s">
        <v>182</v>
      </c>
      <c r="G495" s="218"/>
      <c r="H495" s="222">
        <v>6.3879999999999999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169</v>
      </c>
      <c r="AU495" s="228" t="s">
        <v>81</v>
      </c>
      <c r="AV495" s="13" t="s">
        <v>167</v>
      </c>
      <c r="AW495" s="13" t="s">
        <v>35</v>
      </c>
      <c r="AX495" s="13" t="s">
        <v>78</v>
      </c>
      <c r="AY495" s="228" t="s">
        <v>160</v>
      </c>
    </row>
    <row r="496" spans="2:65" s="1" customFormat="1" ht="22.5" customHeight="1" x14ac:dyDescent="0.3">
      <c r="B496" s="35"/>
      <c r="C496" s="182" t="s">
        <v>655</v>
      </c>
      <c r="D496" s="182" t="s">
        <v>162</v>
      </c>
      <c r="E496" s="183" t="s">
        <v>601</v>
      </c>
      <c r="F496" s="184" t="s">
        <v>602</v>
      </c>
      <c r="G496" s="185" t="s">
        <v>248</v>
      </c>
      <c r="H496" s="186">
        <v>707.43</v>
      </c>
      <c r="I496" s="187"/>
      <c r="J496" s="188">
        <f>ROUND(I496*H496,2)</f>
        <v>0</v>
      </c>
      <c r="K496" s="184" t="s">
        <v>166</v>
      </c>
      <c r="L496" s="55"/>
      <c r="M496" s="189" t="s">
        <v>19</v>
      </c>
      <c r="N496" s="190" t="s">
        <v>42</v>
      </c>
      <c r="O496" s="36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18" t="s">
        <v>167</v>
      </c>
      <c r="AT496" s="18" t="s">
        <v>162</v>
      </c>
      <c r="AU496" s="18" t="s">
        <v>81</v>
      </c>
      <c r="AY496" s="18" t="s">
        <v>160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167</v>
      </c>
      <c r="BM496" s="18" t="s">
        <v>2907</v>
      </c>
    </row>
    <row r="497" spans="2:65" s="1" customFormat="1" ht="22.5" customHeight="1" x14ac:dyDescent="0.3">
      <c r="B497" s="35"/>
      <c r="C497" s="247" t="s">
        <v>659</v>
      </c>
      <c r="D497" s="247" t="s">
        <v>548</v>
      </c>
      <c r="E497" s="248" t="s">
        <v>595</v>
      </c>
      <c r="F497" s="249" t="s">
        <v>596</v>
      </c>
      <c r="G497" s="250" t="s">
        <v>597</v>
      </c>
      <c r="H497" s="251">
        <v>18.224</v>
      </c>
      <c r="I497" s="252"/>
      <c r="J497" s="253">
        <f>ROUND(I497*H497,2)</f>
        <v>0</v>
      </c>
      <c r="K497" s="249" t="s">
        <v>19</v>
      </c>
      <c r="L497" s="254"/>
      <c r="M497" s="255" t="s">
        <v>19</v>
      </c>
      <c r="N497" s="256" t="s">
        <v>42</v>
      </c>
      <c r="O497" s="36"/>
      <c r="P497" s="191">
        <f>O497*H497</f>
        <v>0</v>
      </c>
      <c r="Q497" s="191">
        <v>1E-3</v>
      </c>
      <c r="R497" s="191">
        <f>Q497*H497</f>
        <v>1.8224000000000001E-2</v>
      </c>
      <c r="S497" s="191">
        <v>0</v>
      </c>
      <c r="T497" s="192">
        <f>S497*H497</f>
        <v>0</v>
      </c>
      <c r="AR497" s="18" t="s">
        <v>235</v>
      </c>
      <c r="AT497" s="18" t="s">
        <v>548</v>
      </c>
      <c r="AU497" s="18" t="s">
        <v>81</v>
      </c>
      <c r="AY497" s="18" t="s">
        <v>160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167</v>
      </c>
      <c r="BM497" s="18" t="s">
        <v>2908</v>
      </c>
    </row>
    <row r="498" spans="2:65" s="12" customFormat="1" x14ac:dyDescent="0.3">
      <c r="B498" s="206"/>
      <c r="C498" s="207"/>
      <c r="D498" s="196" t="s">
        <v>169</v>
      </c>
      <c r="E498" s="208" t="s">
        <v>19</v>
      </c>
      <c r="F498" s="209" t="s">
        <v>2909</v>
      </c>
      <c r="G498" s="207"/>
      <c r="H498" s="210">
        <v>18.224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65" s="13" customFormat="1" x14ac:dyDescent="0.3">
      <c r="B499" s="217"/>
      <c r="C499" s="218"/>
      <c r="D499" s="219" t="s">
        <v>169</v>
      </c>
      <c r="E499" s="220" t="s">
        <v>19</v>
      </c>
      <c r="F499" s="221" t="s">
        <v>182</v>
      </c>
      <c r="G499" s="218"/>
      <c r="H499" s="222">
        <v>18.224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169</v>
      </c>
      <c r="AU499" s="228" t="s">
        <v>81</v>
      </c>
      <c r="AV499" s="13" t="s">
        <v>167</v>
      </c>
      <c r="AW499" s="13" t="s">
        <v>35</v>
      </c>
      <c r="AX499" s="13" t="s">
        <v>78</v>
      </c>
      <c r="AY499" s="228" t="s">
        <v>160</v>
      </c>
    </row>
    <row r="500" spans="2:65" s="1" customFormat="1" ht="22.5" customHeight="1" x14ac:dyDescent="0.3">
      <c r="B500" s="35"/>
      <c r="C500" s="182" t="s">
        <v>664</v>
      </c>
      <c r="D500" s="182" t="s">
        <v>162</v>
      </c>
      <c r="E500" s="183" t="s">
        <v>608</v>
      </c>
      <c r="F500" s="184" t="s">
        <v>609</v>
      </c>
      <c r="G500" s="185" t="s">
        <v>248</v>
      </c>
      <c r="H500" s="186">
        <v>5776.9549999999999</v>
      </c>
      <c r="I500" s="187"/>
      <c r="J500" s="188">
        <f>ROUND(I500*H500,2)</f>
        <v>0</v>
      </c>
      <c r="K500" s="184" t="s">
        <v>166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AR500" s="18" t="s">
        <v>167</v>
      </c>
      <c r="AT500" s="18" t="s">
        <v>162</v>
      </c>
      <c r="AU500" s="18" t="s">
        <v>81</v>
      </c>
      <c r="AY500" s="18" t="s">
        <v>160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167</v>
      </c>
      <c r="BM500" s="18" t="s">
        <v>2910</v>
      </c>
    </row>
    <row r="501" spans="2:65" s="11" customFormat="1" x14ac:dyDescent="0.3">
      <c r="B501" s="194"/>
      <c r="C501" s="195"/>
      <c r="D501" s="196" t="s">
        <v>169</v>
      </c>
      <c r="E501" s="197" t="s">
        <v>19</v>
      </c>
      <c r="F501" s="198" t="s">
        <v>1730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169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160</v>
      </c>
    </row>
    <row r="502" spans="2:65" s="12" customFormat="1" x14ac:dyDescent="0.3">
      <c r="B502" s="206"/>
      <c r="C502" s="207"/>
      <c r="D502" s="196" t="s">
        <v>169</v>
      </c>
      <c r="E502" s="208" t="s">
        <v>19</v>
      </c>
      <c r="F502" s="209" t="s">
        <v>2911</v>
      </c>
      <c r="G502" s="207"/>
      <c r="H502" s="210">
        <v>29.66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65" s="14" customFormat="1" x14ac:dyDescent="0.3">
      <c r="B503" s="229"/>
      <c r="C503" s="230"/>
      <c r="D503" s="196" t="s">
        <v>169</v>
      </c>
      <c r="E503" s="231" t="s">
        <v>19</v>
      </c>
      <c r="F503" s="232" t="s">
        <v>234</v>
      </c>
      <c r="G503" s="230"/>
      <c r="H503" s="233">
        <v>29.66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169</v>
      </c>
      <c r="AU503" s="239" t="s">
        <v>81</v>
      </c>
      <c r="AV503" s="14" t="s">
        <v>186</v>
      </c>
      <c r="AW503" s="14" t="s">
        <v>35</v>
      </c>
      <c r="AX503" s="14" t="s">
        <v>71</v>
      </c>
      <c r="AY503" s="239" t="s">
        <v>160</v>
      </c>
    </row>
    <row r="504" spans="2:65" s="11" customFormat="1" x14ac:dyDescent="0.3">
      <c r="B504" s="194"/>
      <c r="C504" s="195"/>
      <c r="D504" s="196" t="s">
        <v>169</v>
      </c>
      <c r="E504" s="197" t="s">
        <v>19</v>
      </c>
      <c r="F504" s="198" t="s">
        <v>1728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169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160</v>
      </c>
    </row>
    <row r="505" spans="2:65" s="12" customFormat="1" x14ac:dyDescent="0.3">
      <c r="B505" s="206"/>
      <c r="C505" s="207"/>
      <c r="D505" s="196" t="s">
        <v>169</v>
      </c>
      <c r="E505" s="208" t="s">
        <v>19</v>
      </c>
      <c r="F505" s="209" t="s">
        <v>2912</v>
      </c>
      <c r="G505" s="207"/>
      <c r="H505" s="210">
        <v>136.71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4" customFormat="1" x14ac:dyDescent="0.3">
      <c r="B506" s="229"/>
      <c r="C506" s="230"/>
      <c r="D506" s="196" t="s">
        <v>169</v>
      </c>
      <c r="E506" s="231" t="s">
        <v>19</v>
      </c>
      <c r="F506" s="232" t="s">
        <v>234</v>
      </c>
      <c r="G506" s="230"/>
      <c r="H506" s="233">
        <v>136.71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169</v>
      </c>
      <c r="AU506" s="239" t="s">
        <v>81</v>
      </c>
      <c r="AV506" s="14" t="s">
        <v>186</v>
      </c>
      <c r="AW506" s="14" t="s">
        <v>35</v>
      </c>
      <c r="AX506" s="14" t="s">
        <v>71</v>
      </c>
      <c r="AY506" s="239" t="s">
        <v>160</v>
      </c>
    </row>
    <row r="507" spans="2:65" s="11" customFormat="1" x14ac:dyDescent="0.3">
      <c r="B507" s="194"/>
      <c r="C507" s="195"/>
      <c r="D507" s="196" t="s">
        <v>169</v>
      </c>
      <c r="E507" s="197" t="s">
        <v>19</v>
      </c>
      <c r="F507" s="198" t="s">
        <v>2741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169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160</v>
      </c>
    </row>
    <row r="508" spans="2:65" s="12" customFormat="1" x14ac:dyDescent="0.3">
      <c r="B508" s="206"/>
      <c r="C508" s="207"/>
      <c r="D508" s="196" t="s">
        <v>169</v>
      </c>
      <c r="E508" s="208" t="s">
        <v>19</v>
      </c>
      <c r="F508" s="209" t="s">
        <v>2742</v>
      </c>
      <c r="G508" s="207"/>
      <c r="H508" s="210">
        <v>152.72999999999999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65" s="14" customFormat="1" x14ac:dyDescent="0.3">
      <c r="B509" s="229"/>
      <c r="C509" s="230"/>
      <c r="D509" s="196" t="s">
        <v>169</v>
      </c>
      <c r="E509" s="231" t="s">
        <v>19</v>
      </c>
      <c r="F509" s="232" t="s">
        <v>234</v>
      </c>
      <c r="G509" s="230"/>
      <c r="H509" s="233">
        <v>152.72999999999999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169</v>
      </c>
      <c r="AU509" s="239" t="s">
        <v>81</v>
      </c>
      <c r="AV509" s="14" t="s">
        <v>186</v>
      </c>
      <c r="AW509" s="14" t="s">
        <v>35</v>
      </c>
      <c r="AX509" s="14" t="s">
        <v>71</v>
      </c>
      <c r="AY509" s="239" t="s">
        <v>160</v>
      </c>
    </row>
    <row r="510" spans="2:65" s="11" customFormat="1" x14ac:dyDescent="0.3">
      <c r="B510" s="194"/>
      <c r="C510" s="195"/>
      <c r="D510" s="196" t="s">
        <v>169</v>
      </c>
      <c r="E510" s="197" t="s">
        <v>19</v>
      </c>
      <c r="F510" s="198" t="s">
        <v>1732</v>
      </c>
      <c r="G510" s="195"/>
      <c r="H510" s="199" t="s">
        <v>19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169</v>
      </c>
      <c r="AU510" s="205" t="s">
        <v>81</v>
      </c>
      <c r="AV510" s="11" t="s">
        <v>78</v>
      </c>
      <c r="AW510" s="11" t="s">
        <v>35</v>
      </c>
      <c r="AX510" s="11" t="s">
        <v>71</v>
      </c>
      <c r="AY510" s="205" t="s">
        <v>160</v>
      </c>
    </row>
    <row r="511" spans="2:65" s="12" customFormat="1" x14ac:dyDescent="0.3">
      <c r="B511" s="206"/>
      <c r="C511" s="207"/>
      <c r="D511" s="196" t="s">
        <v>169</v>
      </c>
      <c r="E511" s="208" t="s">
        <v>19</v>
      </c>
      <c r="F511" s="209" t="s">
        <v>2913</v>
      </c>
      <c r="G511" s="207"/>
      <c r="H511" s="210">
        <v>65.680000000000007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65" s="11" customFormat="1" x14ac:dyDescent="0.3">
      <c r="B512" s="194"/>
      <c r="C512" s="195"/>
      <c r="D512" s="196" t="s">
        <v>169</v>
      </c>
      <c r="E512" s="197" t="s">
        <v>19</v>
      </c>
      <c r="F512" s="198" t="s">
        <v>352</v>
      </c>
      <c r="G512" s="195"/>
      <c r="H512" s="199" t="s">
        <v>19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169</v>
      </c>
      <c r="AU512" s="205" t="s">
        <v>81</v>
      </c>
      <c r="AV512" s="11" t="s">
        <v>78</v>
      </c>
      <c r="AW512" s="11" t="s">
        <v>35</v>
      </c>
      <c r="AX512" s="11" t="s">
        <v>71</v>
      </c>
      <c r="AY512" s="205" t="s">
        <v>160</v>
      </c>
    </row>
    <row r="513" spans="2:65" s="12" customFormat="1" x14ac:dyDescent="0.3">
      <c r="B513" s="206"/>
      <c r="C513" s="207"/>
      <c r="D513" s="196" t="s">
        <v>169</v>
      </c>
      <c r="E513" s="208" t="s">
        <v>19</v>
      </c>
      <c r="F513" s="209" t="s">
        <v>2697</v>
      </c>
      <c r="G513" s="207"/>
      <c r="H513" s="210">
        <v>5073.92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169</v>
      </c>
      <c r="AU513" s="216" t="s">
        <v>81</v>
      </c>
      <c r="AV513" s="12" t="s">
        <v>81</v>
      </c>
      <c r="AW513" s="12" t="s">
        <v>35</v>
      </c>
      <c r="AX513" s="12" t="s">
        <v>71</v>
      </c>
      <c r="AY513" s="216" t="s">
        <v>160</v>
      </c>
    </row>
    <row r="514" spans="2:65" s="11" customFormat="1" x14ac:dyDescent="0.3">
      <c r="B514" s="194"/>
      <c r="C514" s="195"/>
      <c r="D514" s="196" t="s">
        <v>169</v>
      </c>
      <c r="E514" s="197" t="s">
        <v>19</v>
      </c>
      <c r="F514" s="198" t="s">
        <v>420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169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160</v>
      </c>
    </row>
    <row r="515" spans="2:65" s="12" customFormat="1" x14ac:dyDescent="0.3">
      <c r="B515" s="206"/>
      <c r="C515" s="207"/>
      <c r="D515" s="196" t="s">
        <v>169</v>
      </c>
      <c r="E515" s="208" t="s">
        <v>19</v>
      </c>
      <c r="F515" s="209" t="s">
        <v>2914</v>
      </c>
      <c r="G515" s="207"/>
      <c r="H515" s="210">
        <v>318.255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169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160</v>
      </c>
    </row>
    <row r="516" spans="2:65" s="14" customFormat="1" x14ac:dyDescent="0.3">
      <c r="B516" s="229"/>
      <c r="C516" s="230"/>
      <c r="D516" s="196" t="s">
        <v>169</v>
      </c>
      <c r="E516" s="231" t="s">
        <v>19</v>
      </c>
      <c r="F516" s="232" t="s">
        <v>234</v>
      </c>
      <c r="G516" s="230"/>
      <c r="H516" s="233">
        <v>5457.8549999999996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169</v>
      </c>
      <c r="AU516" s="239" t="s">
        <v>81</v>
      </c>
      <c r="AV516" s="14" t="s">
        <v>186</v>
      </c>
      <c r="AW516" s="14" t="s">
        <v>35</v>
      </c>
      <c r="AX516" s="14" t="s">
        <v>71</v>
      </c>
      <c r="AY516" s="239" t="s">
        <v>160</v>
      </c>
    </row>
    <row r="517" spans="2:65" s="13" customFormat="1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5776.9549999999999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182" t="s">
        <v>669</v>
      </c>
      <c r="D518" s="182" t="s">
        <v>162</v>
      </c>
      <c r="E518" s="183" t="s">
        <v>616</v>
      </c>
      <c r="F518" s="184" t="s">
        <v>617</v>
      </c>
      <c r="G518" s="185" t="s">
        <v>248</v>
      </c>
      <c r="H518" s="186">
        <v>2.7</v>
      </c>
      <c r="I518" s="187"/>
      <c r="J518" s="188">
        <f>ROUND(I518*H518,2)</f>
        <v>0</v>
      </c>
      <c r="K518" s="184" t="s">
        <v>166</v>
      </c>
      <c r="L518" s="55"/>
      <c r="M518" s="189" t="s">
        <v>19</v>
      </c>
      <c r="N518" s="190" t="s">
        <v>42</v>
      </c>
      <c r="O518" s="36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AR518" s="18" t="s">
        <v>167</v>
      </c>
      <c r="AT518" s="18" t="s">
        <v>162</v>
      </c>
      <c r="AU518" s="18" t="s">
        <v>81</v>
      </c>
      <c r="AY518" s="18" t="s">
        <v>160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167</v>
      </c>
      <c r="BM518" s="18" t="s">
        <v>2915</v>
      </c>
    </row>
    <row r="519" spans="2:65" s="11" customFormat="1" x14ac:dyDescent="0.3">
      <c r="B519" s="194"/>
      <c r="C519" s="195"/>
      <c r="D519" s="196" t="s">
        <v>169</v>
      </c>
      <c r="E519" s="197" t="s">
        <v>19</v>
      </c>
      <c r="F519" s="198" t="s">
        <v>425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169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160</v>
      </c>
    </row>
    <row r="520" spans="2:65" s="12" customFormat="1" x14ac:dyDescent="0.3">
      <c r="B520" s="206"/>
      <c r="C520" s="207"/>
      <c r="D520" s="196" t="s">
        <v>169</v>
      </c>
      <c r="E520" s="208" t="s">
        <v>19</v>
      </c>
      <c r="F520" s="209" t="s">
        <v>2916</v>
      </c>
      <c r="G520" s="207"/>
      <c r="H520" s="210">
        <v>2.7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169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160</v>
      </c>
    </row>
    <row r="521" spans="2:65" s="13" customFormat="1" x14ac:dyDescent="0.3">
      <c r="B521" s="217"/>
      <c r="C521" s="218"/>
      <c r="D521" s="219" t="s">
        <v>169</v>
      </c>
      <c r="E521" s="220" t="s">
        <v>19</v>
      </c>
      <c r="F521" s="221" t="s">
        <v>182</v>
      </c>
      <c r="G521" s="218"/>
      <c r="H521" s="222">
        <v>2.7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169</v>
      </c>
      <c r="AU521" s="228" t="s">
        <v>81</v>
      </c>
      <c r="AV521" s="13" t="s">
        <v>167</v>
      </c>
      <c r="AW521" s="13" t="s">
        <v>35</v>
      </c>
      <c r="AX521" s="13" t="s">
        <v>78</v>
      </c>
      <c r="AY521" s="228" t="s">
        <v>160</v>
      </c>
    </row>
    <row r="522" spans="2:65" s="1" customFormat="1" ht="22.5" customHeight="1" x14ac:dyDescent="0.3">
      <c r="B522" s="35"/>
      <c r="C522" s="182" t="s">
        <v>674</v>
      </c>
      <c r="D522" s="182" t="s">
        <v>162</v>
      </c>
      <c r="E522" s="183" t="s">
        <v>621</v>
      </c>
      <c r="F522" s="184" t="s">
        <v>622</v>
      </c>
      <c r="G522" s="185" t="s">
        <v>248</v>
      </c>
      <c r="H522" s="186">
        <v>704.73</v>
      </c>
      <c r="I522" s="187"/>
      <c r="J522" s="188">
        <f>ROUND(I522*H522,2)</f>
        <v>0</v>
      </c>
      <c r="K522" s="184" t="s">
        <v>166</v>
      </c>
      <c r="L522" s="55"/>
      <c r="M522" s="189" t="s">
        <v>19</v>
      </c>
      <c r="N522" s="190" t="s">
        <v>42</v>
      </c>
      <c r="O522" s="36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18" t="s">
        <v>167</v>
      </c>
      <c r="AT522" s="18" t="s">
        <v>162</v>
      </c>
      <c r="AU522" s="18" t="s">
        <v>81</v>
      </c>
      <c r="AY522" s="18" t="s">
        <v>160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78</v>
      </c>
      <c r="BK522" s="193">
        <f>ROUND(I522*H522,2)</f>
        <v>0</v>
      </c>
      <c r="BL522" s="18" t="s">
        <v>167</v>
      </c>
      <c r="BM522" s="18" t="s">
        <v>2917</v>
      </c>
    </row>
    <row r="523" spans="2:65" s="11" customFormat="1" x14ac:dyDescent="0.3">
      <c r="B523" s="194"/>
      <c r="C523" s="195"/>
      <c r="D523" s="196" t="s">
        <v>169</v>
      </c>
      <c r="E523" s="197" t="s">
        <v>19</v>
      </c>
      <c r="F523" s="198" t="s">
        <v>2328</v>
      </c>
      <c r="G523" s="195"/>
      <c r="H523" s="199" t="s">
        <v>19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169</v>
      </c>
      <c r="AU523" s="205" t="s">
        <v>81</v>
      </c>
      <c r="AV523" s="11" t="s">
        <v>78</v>
      </c>
      <c r="AW523" s="11" t="s">
        <v>35</v>
      </c>
      <c r="AX523" s="11" t="s">
        <v>71</v>
      </c>
      <c r="AY523" s="205" t="s">
        <v>160</v>
      </c>
    </row>
    <row r="524" spans="2:65" s="12" customFormat="1" x14ac:dyDescent="0.3">
      <c r="B524" s="206"/>
      <c r="C524" s="207"/>
      <c r="D524" s="196" t="s">
        <v>169</v>
      </c>
      <c r="E524" s="208" t="s">
        <v>19</v>
      </c>
      <c r="F524" s="209" t="s">
        <v>2859</v>
      </c>
      <c r="G524" s="207"/>
      <c r="H524" s="210">
        <v>226.29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169</v>
      </c>
      <c r="AU524" s="216" t="s">
        <v>81</v>
      </c>
      <c r="AV524" s="12" t="s">
        <v>81</v>
      </c>
      <c r="AW524" s="12" t="s">
        <v>35</v>
      </c>
      <c r="AX524" s="12" t="s">
        <v>71</v>
      </c>
      <c r="AY524" s="216" t="s">
        <v>160</v>
      </c>
    </row>
    <row r="525" spans="2:65" s="12" customFormat="1" x14ac:dyDescent="0.3">
      <c r="B525" s="206"/>
      <c r="C525" s="207"/>
      <c r="D525" s="196" t="s">
        <v>169</v>
      </c>
      <c r="E525" s="208" t="s">
        <v>19</v>
      </c>
      <c r="F525" s="209" t="s">
        <v>2860</v>
      </c>
      <c r="G525" s="207"/>
      <c r="H525" s="210">
        <v>165.23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1" customFormat="1" x14ac:dyDescent="0.3">
      <c r="B526" s="194"/>
      <c r="C526" s="195"/>
      <c r="D526" s="196" t="s">
        <v>169</v>
      </c>
      <c r="E526" s="197" t="s">
        <v>19</v>
      </c>
      <c r="F526" s="198" t="s">
        <v>217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x14ac:dyDescent="0.3">
      <c r="B527" s="206"/>
      <c r="C527" s="207"/>
      <c r="D527" s="196" t="s">
        <v>169</v>
      </c>
      <c r="E527" s="208" t="s">
        <v>19</v>
      </c>
      <c r="F527" s="209" t="s">
        <v>2861</v>
      </c>
      <c r="G527" s="207"/>
      <c r="H527" s="210">
        <v>313.20999999999998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3" customFormat="1" x14ac:dyDescent="0.3">
      <c r="B528" s="217"/>
      <c r="C528" s="218"/>
      <c r="D528" s="219" t="s">
        <v>169</v>
      </c>
      <c r="E528" s="220" t="s">
        <v>19</v>
      </c>
      <c r="F528" s="221" t="s">
        <v>182</v>
      </c>
      <c r="G528" s="218"/>
      <c r="H528" s="222">
        <v>704.73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169</v>
      </c>
      <c r="AU528" s="228" t="s">
        <v>81</v>
      </c>
      <c r="AV528" s="13" t="s">
        <v>167</v>
      </c>
      <c r="AW528" s="13" t="s">
        <v>35</v>
      </c>
      <c r="AX528" s="13" t="s">
        <v>78</v>
      </c>
      <c r="AY528" s="228" t="s">
        <v>160</v>
      </c>
    </row>
    <row r="529" spans="2:65" s="1" customFormat="1" ht="22.5" customHeight="1" x14ac:dyDescent="0.3">
      <c r="B529" s="35"/>
      <c r="C529" s="182" t="s">
        <v>679</v>
      </c>
      <c r="D529" s="182" t="s">
        <v>162</v>
      </c>
      <c r="E529" s="183" t="s">
        <v>625</v>
      </c>
      <c r="F529" s="184" t="s">
        <v>626</v>
      </c>
      <c r="G529" s="185" t="s">
        <v>248</v>
      </c>
      <c r="H529" s="186">
        <v>707.43</v>
      </c>
      <c r="I529" s="187"/>
      <c r="J529" s="188">
        <f>ROUND(I529*H529,2)</f>
        <v>0</v>
      </c>
      <c r="K529" s="184" t="s">
        <v>166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167</v>
      </c>
      <c r="AT529" s="18" t="s">
        <v>162</v>
      </c>
      <c r="AU529" s="18" t="s">
        <v>81</v>
      </c>
      <c r="AY529" s="18" t="s">
        <v>160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167</v>
      </c>
      <c r="BM529" s="18" t="s">
        <v>2918</v>
      </c>
    </row>
    <row r="530" spans="2:65" s="11" customFormat="1" x14ac:dyDescent="0.3">
      <c r="B530" s="194"/>
      <c r="C530" s="195"/>
      <c r="D530" s="196" t="s">
        <v>169</v>
      </c>
      <c r="E530" s="197" t="s">
        <v>19</v>
      </c>
      <c r="F530" s="198" t="s">
        <v>2919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169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160</v>
      </c>
    </row>
    <row r="531" spans="2:65" s="11" customFormat="1" x14ac:dyDescent="0.3">
      <c r="B531" s="194"/>
      <c r="C531" s="195"/>
      <c r="D531" s="196" t="s">
        <v>169</v>
      </c>
      <c r="E531" s="197" t="s">
        <v>19</v>
      </c>
      <c r="F531" s="198" t="s">
        <v>2328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x14ac:dyDescent="0.3">
      <c r="B532" s="206"/>
      <c r="C532" s="207"/>
      <c r="D532" s="196" t="s">
        <v>169</v>
      </c>
      <c r="E532" s="208" t="s">
        <v>19</v>
      </c>
      <c r="F532" s="209" t="s">
        <v>2859</v>
      </c>
      <c r="G532" s="207"/>
      <c r="H532" s="210">
        <v>226.29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2" customFormat="1" x14ac:dyDescent="0.3">
      <c r="B533" s="206"/>
      <c r="C533" s="207"/>
      <c r="D533" s="196" t="s">
        <v>169</v>
      </c>
      <c r="E533" s="208" t="s">
        <v>19</v>
      </c>
      <c r="F533" s="209" t="s">
        <v>2860</v>
      </c>
      <c r="G533" s="207"/>
      <c r="H533" s="210">
        <v>165.23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169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160</v>
      </c>
    </row>
    <row r="534" spans="2:65" s="11" customFormat="1" x14ac:dyDescent="0.3">
      <c r="B534" s="194"/>
      <c r="C534" s="195"/>
      <c r="D534" s="196" t="s">
        <v>169</v>
      </c>
      <c r="E534" s="197" t="s">
        <v>19</v>
      </c>
      <c r="F534" s="198" t="s">
        <v>425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x14ac:dyDescent="0.3">
      <c r="B535" s="206"/>
      <c r="C535" s="207"/>
      <c r="D535" s="196" t="s">
        <v>169</v>
      </c>
      <c r="E535" s="208" t="s">
        <v>19</v>
      </c>
      <c r="F535" s="209" t="s">
        <v>2916</v>
      </c>
      <c r="G535" s="207"/>
      <c r="H535" s="210">
        <v>2.7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1" customFormat="1" x14ac:dyDescent="0.3">
      <c r="B536" s="194"/>
      <c r="C536" s="195"/>
      <c r="D536" s="196" t="s">
        <v>169</v>
      </c>
      <c r="E536" s="197" t="s">
        <v>19</v>
      </c>
      <c r="F536" s="198" t="s">
        <v>217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169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160</v>
      </c>
    </row>
    <row r="537" spans="2:65" s="12" customFormat="1" x14ac:dyDescent="0.3">
      <c r="B537" s="206"/>
      <c r="C537" s="207"/>
      <c r="D537" s="196" t="s">
        <v>169</v>
      </c>
      <c r="E537" s="208" t="s">
        <v>19</v>
      </c>
      <c r="F537" s="209" t="s">
        <v>2861</v>
      </c>
      <c r="G537" s="207"/>
      <c r="H537" s="210">
        <v>313.20999999999998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3" customFormat="1" x14ac:dyDescent="0.3">
      <c r="B538" s="217"/>
      <c r="C538" s="218"/>
      <c r="D538" s="219" t="s">
        <v>169</v>
      </c>
      <c r="E538" s="220" t="s">
        <v>19</v>
      </c>
      <c r="F538" s="221" t="s">
        <v>182</v>
      </c>
      <c r="G538" s="218"/>
      <c r="H538" s="222">
        <v>707.43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169</v>
      </c>
      <c r="AU538" s="228" t="s">
        <v>81</v>
      </c>
      <c r="AV538" s="13" t="s">
        <v>167</v>
      </c>
      <c r="AW538" s="13" t="s">
        <v>35</v>
      </c>
      <c r="AX538" s="13" t="s">
        <v>78</v>
      </c>
      <c r="AY538" s="228" t="s">
        <v>160</v>
      </c>
    </row>
    <row r="539" spans="2:65" s="1" customFormat="1" ht="22.5" customHeight="1" x14ac:dyDescent="0.3">
      <c r="B539" s="35"/>
      <c r="C539" s="182" t="s">
        <v>684</v>
      </c>
      <c r="D539" s="182" t="s">
        <v>162</v>
      </c>
      <c r="E539" s="183" t="s">
        <v>632</v>
      </c>
      <c r="F539" s="184" t="s">
        <v>633</v>
      </c>
      <c r="G539" s="185" t="s">
        <v>248</v>
      </c>
      <c r="H539" s="186">
        <v>248.08</v>
      </c>
      <c r="I539" s="187"/>
      <c r="J539" s="188">
        <f t="shared" ref="J539:J546" si="0">ROUND(I539*H539,2)</f>
        <v>0</v>
      </c>
      <c r="K539" s="184" t="s">
        <v>166</v>
      </c>
      <c r="L539" s="55"/>
      <c r="M539" s="189" t="s">
        <v>19</v>
      </c>
      <c r="N539" s="190" t="s">
        <v>42</v>
      </c>
      <c r="O539" s="36"/>
      <c r="P539" s="191">
        <f t="shared" ref="P539:P546" si="1">O539*H539</f>
        <v>0</v>
      </c>
      <c r="Q539" s="191">
        <v>0</v>
      </c>
      <c r="R539" s="191">
        <f t="shared" ref="R539:R546" si="2">Q539*H539</f>
        <v>0</v>
      </c>
      <c r="S539" s="191">
        <v>0</v>
      </c>
      <c r="T539" s="192">
        <f t="shared" ref="T539:T546" si="3">S539*H539</f>
        <v>0</v>
      </c>
      <c r="AR539" s="18" t="s">
        <v>167</v>
      </c>
      <c r="AT539" s="18" t="s">
        <v>162</v>
      </c>
      <c r="AU539" s="18" t="s">
        <v>81</v>
      </c>
      <c r="AY539" s="18" t="s">
        <v>160</v>
      </c>
      <c r="BE539" s="193">
        <f t="shared" ref="BE539:BE546" si="4">IF(N539="základní",J539,0)</f>
        <v>0</v>
      </c>
      <c r="BF539" s="193">
        <f t="shared" ref="BF539:BF546" si="5">IF(N539="snížená",J539,0)</f>
        <v>0</v>
      </c>
      <c r="BG539" s="193">
        <f t="shared" ref="BG539:BG546" si="6">IF(N539="zákl. přenesená",J539,0)</f>
        <v>0</v>
      </c>
      <c r="BH539" s="193">
        <f t="shared" ref="BH539:BH546" si="7">IF(N539="sníž. přenesená",J539,0)</f>
        <v>0</v>
      </c>
      <c r="BI539" s="193">
        <f t="shared" ref="BI539:BI546" si="8">IF(N539="nulová",J539,0)</f>
        <v>0</v>
      </c>
      <c r="BJ539" s="18" t="s">
        <v>78</v>
      </c>
      <c r="BK539" s="193">
        <f t="shared" ref="BK539:BK546" si="9">ROUND(I539*H539,2)</f>
        <v>0</v>
      </c>
      <c r="BL539" s="18" t="s">
        <v>167</v>
      </c>
      <c r="BM539" s="18" t="s">
        <v>2920</v>
      </c>
    </row>
    <row r="540" spans="2:65" s="1" customFormat="1" ht="22.5" customHeight="1" x14ac:dyDescent="0.3">
      <c r="B540" s="35"/>
      <c r="C540" s="182" t="s">
        <v>690</v>
      </c>
      <c r="D540" s="182" t="s">
        <v>162</v>
      </c>
      <c r="E540" s="183" t="s">
        <v>636</v>
      </c>
      <c r="F540" s="184" t="s">
        <v>637</v>
      </c>
      <c r="G540" s="185" t="s">
        <v>248</v>
      </c>
      <c r="H540" s="186">
        <v>248.08</v>
      </c>
      <c r="I540" s="187"/>
      <c r="J540" s="188">
        <f t="shared" si="0"/>
        <v>0</v>
      </c>
      <c r="K540" s="184" t="s">
        <v>166</v>
      </c>
      <c r="L540" s="55"/>
      <c r="M540" s="189" t="s">
        <v>19</v>
      </c>
      <c r="N540" s="190" t="s">
        <v>42</v>
      </c>
      <c r="O540" s="36"/>
      <c r="P540" s="191">
        <f t="shared" si="1"/>
        <v>0</v>
      </c>
      <c r="Q540" s="191">
        <v>0</v>
      </c>
      <c r="R540" s="191">
        <f t="shared" si="2"/>
        <v>0</v>
      </c>
      <c r="S540" s="191">
        <v>0</v>
      </c>
      <c r="T540" s="192">
        <f t="shared" si="3"/>
        <v>0</v>
      </c>
      <c r="AR540" s="18" t="s">
        <v>167</v>
      </c>
      <c r="AT540" s="18" t="s">
        <v>162</v>
      </c>
      <c r="AU540" s="18" t="s">
        <v>81</v>
      </c>
      <c r="AY540" s="18" t="s">
        <v>160</v>
      </c>
      <c r="BE540" s="193">
        <f t="shared" si="4"/>
        <v>0</v>
      </c>
      <c r="BF540" s="193">
        <f t="shared" si="5"/>
        <v>0</v>
      </c>
      <c r="BG540" s="193">
        <f t="shared" si="6"/>
        <v>0</v>
      </c>
      <c r="BH540" s="193">
        <f t="shared" si="7"/>
        <v>0</v>
      </c>
      <c r="BI540" s="193">
        <f t="shared" si="8"/>
        <v>0</v>
      </c>
      <c r="BJ540" s="18" t="s">
        <v>78</v>
      </c>
      <c r="BK540" s="193">
        <f t="shared" si="9"/>
        <v>0</v>
      </c>
      <c r="BL540" s="18" t="s">
        <v>167</v>
      </c>
      <c r="BM540" s="18" t="s">
        <v>2921</v>
      </c>
    </row>
    <row r="541" spans="2:65" s="1" customFormat="1" ht="22.5" customHeight="1" x14ac:dyDescent="0.3">
      <c r="B541" s="35"/>
      <c r="C541" s="182" t="s">
        <v>700</v>
      </c>
      <c r="D541" s="182" t="s">
        <v>162</v>
      </c>
      <c r="E541" s="183" t="s">
        <v>640</v>
      </c>
      <c r="F541" s="184" t="s">
        <v>641</v>
      </c>
      <c r="G541" s="185" t="s">
        <v>248</v>
      </c>
      <c r="H541" s="186">
        <v>248.08</v>
      </c>
      <c r="I541" s="187"/>
      <c r="J541" s="188">
        <f t="shared" si="0"/>
        <v>0</v>
      </c>
      <c r="K541" s="184" t="s">
        <v>166</v>
      </c>
      <c r="L541" s="55"/>
      <c r="M541" s="189" t="s">
        <v>19</v>
      </c>
      <c r="N541" s="190" t="s">
        <v>42</v>
      </c>
      <c r="O541" s="36"/>
      <c r="P541" s="191">
        <f t="shared" si="1"/>
        <v>0</v>
      </c>
      <c r="Q541" s="191">
        <v>0</v>
      </c>
      <c r="R541" s="191">
        <f t="shared" si="2"/>
        <v>0</v>
      </c>
      <c r="S541" s="191">
        <v>0</v>
      </c>
      <c r="T541" s="192">
        <f t="shared" si="3"/>
        <v>0</v>
      </c>
      <c r="AR541" s="18" t="s">
        <v>167</v>
      </c>
      <c r="AT541" s="18" t="s">
        <v>162</v>
      </c>
      <c r="AU541" s="18" t="s">
        <v>81</v>
      </c>
      <c r="AY541" s="18" t="s">
        <v>160</v>
      </c>
      <c r="BE541" s="193">
        <f t="shared" si="4"/>
        <v>0</v>
      </c>
      <c r="BF541" s="193">
        <f t="shared" si="5"/>
        <v>0</v>
      </c>
      <c r="BG541" s="193">
        <f t="shared" si="6"/>
        <v>0</v>
      </c>
      <c r="BH541" s="193">
        <f t="shared" si="7"/>
        <v>0</v>
      </c>
      <c r="BI541" s="193">
        <f t="shared" si="8"/>
        <v>0</v>
      </c>
      <c r="BJ541" s="18" t="s">
        <v>78</v>
      </c>
      <c r="BK541" s="193">
        <f t="shared" si="9"/>
        <v>0</v>
      </c>
      <c r="BL541" s="18" t="s">
        <v>167</v>
      </c>
      <c r="BM541" s="18" t="s">
        <v>2922</v>
      </c>
    </row>
    <row r="542" spans="2:65" s="1" customFormat="1" ht="22.5" customHeight="1" x14ac:dyDescent="0.3">
      <c r="B542" s="35"/>
      <c r="C542" s="182" t="s">
        <v>705</v>
      </c>
      <c r="D542" s="182" t="s">
        <v>162</v>
      </c>
      <c r="E542" s="183" t="s">
        <v>644</v>
      </c>
      <c r="F542" s="184" t="s">
        <v>645</v>
      </c>
      <c r="G542" s="185" t="s">
        <v>248</v>
      </c>
      <c r="H542" s="186">
        <v>707.43</v>
      </c>
      <c r="I542" s="187"/>
      <c r="J542" s="188">
        <f t="shared" si="0"/>
        <v>0</v>
      </c>
      <c r="K542" s="184" t="s">
        <v>166</v>
      </c>
      <c r="L542" s="55"/>
      <c r="M542" s="189" t="s">
        <v>19</v>
      </c>
      <c r="N542" s="190" t="s">
        <v>42</v>
      </c>
      <c r="O542" s="36"/>
      <c r="P542" s="191">
        <f t="shared" si="1"/>
        <v>0</v>
      </c>
      <c r="Q542" s="191">
        <v>0</v>
      </c>
      <c r="R542" s="191">
        <f t="shared" si="2"/>
        <v>0</v>
      </c>
      <c r="S542" s="191">
        <v>0</v>
      </c>
      <c r="T542" s="192">
        <f t="shared" si="3"/>
        <v>0</v>
      </c>
      <c r="AR542" s="18" t="s">
        <v>167</v>
      </c>
      <c r="AT542" s="18" t="s">
        <v>162</v>
      </c>
      <c r="AU542" s="18" t="s">
        <v>81</v>
      </c>
      <c r="AY542" s="18" t="s">
        <v>160</v>
      </c>
      <c r="BE542" s="193">
        <f t="shared" si="4"/>
        <v>0</v>
      </c>
      <c r="BF542" s="193">
        <f t="shared" si="5"/>
        <v>0</v>
      </c>
      <c r="BG542" s="193">
        <f t="shared" si="6"/>
        <v>0</v>
      </c>
      <c r="BH542" s="193">
        <f t="shared" si="7"/>
        <v>0</v>
      </c>
      <c r="BI542" s="193">
        <f t="shared" si="8"/>
        <v>0</v>
      </c>
      <c r="BJ542" s="18" t="s">
        <v>78</v>
      </c>
      <c r="BK542" s="193">
        <f t="shared" si="9"/>
        <v>0</v>
      </c>
      <c r="BL542" s="18" t="s">
        <v>167</v>
      </c>
      <c r="BM542" s="18" t="s">
        <v>2923</v>
      </c>
    </row>
    <row r="543" spans="2:65" s="1" customFormat="1" ht="22.5" customHeight="1" x14ac:dyDescent="0.3">
      <c r="B543" s="35"/>
      <c r="C543" s="182" t="s">
        <v>717</v>
      </c>
      <c r="D543" s="182" t="s">
        <v>162</v>
      </c>
      <c r="E543" s="183" t="s">
        <v>648</v>
      </c>
      <c r="F543" s="184" t="s">
        <v>649</v>
      </c>
      <c r="G543" s="185" t="s">
        <v>248</v>
      </c>
      <c r="H543" s="186">
        <v>707.43</v>
      </c>
      <c r="I543" s="187"/>
      <c r="J543" s="188">
        <f t="shared" si="0"/>
        <v>0</v>
      </c>
      <c r="K543" s="184" t="s">
        <v>166</v>
      </c>
      <c r="L543" s="55"/>
      <c r="M543" s="189" t="s">
        <v>19</v>
      </c>
      <c r="N543" s="190" t="s">
        <v>42</v>
      </c>
      <c r="O543" s="36"/>
      <c r="P543" s="191">
        <f t="shared" si="1"/>
        <v>0</v>
      </c>
      <c r="Q543" s="191">
        <v>0</v>
      </c>
      <c r="R543" s="191">
        <f t="shared" si="2"/>
        <v>0</v>
      </c>
      <c r="S543" s="191">
        <v>0</v>
      </c>
      <c r="T543" s="192">
        <f t="shared" si="3"/>
        <v>0</v>
      </c>
      <c r="AR543" s="18" t="s">
        <v>167</v>
      </c>
      <c r="AT543" s="18" t="s">
        <v>162</v>
      </c>
      <c r="AU543" s="18" t="s">
        <v>81</v>
      </c>
      <c r="AY543" s="18" t="s">
        <v>160</v>
      </c>
      <c r="BE543" s="193">
        <f t="shared" si="4"/>
        <v>0</v>
      </c>
      <c r="BF543" s="193">
        <f t="shared" si="5"/>
        <v>0</v>
      </c>
      <c r="BG543" s="193">
        <f t="shared" si="6"/>
        <v>0</v>
      </c>
      <c r="BH543" s="193">
        <f t="shared" si="7"/>
        <v>0</v>
      </c>
      <c r="BI543" s="193">
        <f t="shared" si="8"/>
        <v>0</v>
      </c>
      <c r="BJ543" s="18" t="s">
        <v>78</v>
      </c>
      <c r="BK543" s="193">
        <f t="shared" si="9"/>
        <v>0</v>
      </c>
      <c r="BL543" s="18" t="s">
        <v>167</v>
      </c>
      <c r="BM543" s="18" t="s">
        <v>2924</v>
      </c>
    </row>
    <row r="544" spans="2:65" s="1" customFormat="1" ht="22.5" customHeight="1" x14ac:dyDescent="0.3">
      <c r="B544" s="35"/>
      <c r="C544" s="182" t="s">
        <v>721</v>
      </c>
      <c r="D544" s="182" t="s">
        <v>162</v>
      </c>
      <c r="E544" s="183" t="s">
        <v>652</v>
      </c>
      <c r="F544" s="184" t="s">
        <v>653</v>
      </c>
      <c r="G544" s="185" t="s">
        <v>248</v>
      </c>
      <c r="H544" s="186">
        <v>707.43</v>
      </c>
      <c r="I544" s="187"/>
      <c r="J544" s="188">
        <f t="shared" si="0"/>
        <v>0</v>
      </c>
      <c r="K544" s="184" t="s">
        <v>166</v>
      </c>
      <c r="L544" s="55"/>
      <c r="M544" s="189" t="s">
        <v>19</v>
      </c>
      <c r="N544" s="190" t="s">
        <v>42</v>
      </c>
      <c r="O544" s="36"/>
      <c r="P544" s="191">
        <f t="shared" si="1"/>
        <v>0</v>
      </c>
      <c r="Q544" s="191">
        <v>0</v>
      </c>
      <c r="R544" s="191">
        <f t="shared" si="2"/>
        <v>0</v>
      </c>
      <c r="S544" s="191">
        <v>0</v>
      </c>
      <c r="T544" s="192">
        <f t="shared" si="3"/>
        <v>0</v>
      </c>
      <c r="AR544" s="18" t="s">
        <v>167</v>
      </c>
      <c r="AT544" s="18" t="s">
        <v>162</v>
      </c>
      <c r="AU544" s="18" t="s">
        <v>81</v>
      </c>
      <c r="AY544" s="18" t="s">
        <v>160</v>
      </c>
      <c r="BE544" s="193">
        <f t="shared" si="4"/>
        <v>0</v>
      </c>
      <c r="BF544" s="193">
        <f t="shared" si="5"/>
        <v>0</v>
      </c>
      <c r="BG544" s="193">
        <f t="shared" si="6"/>
        <v>0</v>
      </c>
      <c r="BH544" s="193">
        <f t="shared" si="7"/>
        <v>0</v>
      </c>
      <c r="BI544" s="193">
        <f t="shared" si="8"/>
        <v>0</v>
      </c>
      <c r="BJ544" s="18" t="s">
        <v>78</v>
      </c>
      <c r="BK544" s="193">
        <f t="shared" si="9"/>
        <v>0</v>
      </c>
      <c r="BL544" s="18" t="s">
        <v>167</v>
      </c>
      <c r="BM544" s="18" t="s">
        <v>2925</v>
      </c>
    </row>
    <row r="545" spans="2:65" s="1" customFormat="1" ht="22.5" customHeight="1" x14ac:dyDescent="0.3">
      <c r="B545" s="35"/>
      <c r="C545" s="182" t="s">
        <v>727</v>
      </c>
      <c r="D545" s="182" t="s">
        <v>162</v>
      </c>
      <c r="E545" s="183" t="s">
        <v>656</v>
      </c>
      <c r="F545" s="184" t="s">
        <v>657</v>
      </c>
      <c r="G545" s="185" t="s">
        <v>248</v>
      </c>
      <c r="H545" s="186">
        <v>248.08</v>
      </c>
      <c r="I545" s="187"/>
      <c r="J545" s="188">
        <f t="shared" si="0"/>
        <v>0</v>
      </c>
      <c r="K545" s="184" t="s">
        <v>166</v>
      </c>
      <c r="L545" s="55"/>
      <c r="M545" s="189" t="s">
        <v>19</v>
      </c>
      <c r="N545" s="190" t="s">
        <v>42</v>
      </c>
      <c r="O545" s="36"/>
      <c r="P545" s="191">
        <f t="shared" si="1"/>
        <v>0</v>
      </c>
      <c r="Q545" s="191">
        <v>0</v>
      </c>
      <c r="R545" s="191">
        <f t="shared" si="2"/>
        <v>0</v>
      </c>
      <c r="S545" s="191">
        <v>0</v>
      </c>
      <c r="T545" s="192">
        <f t="shared" si="3"/>
        <v>0</v>
      </c>
      <c r="AR545" s="18" t="s">
        <v>167</v>
      </c>
      <c r="AT545" s="18" t="s">
        <v>162</v>
      </c>
      <c r="AU545" s="18" t="s">
        <v>81</v>
      </c>
      <c r="AY545" s="18" t="s">
        <v>160</v>
      </c>
      <c r="BE545" s="193">
        <f t="shared" si="4"/>
        <v>0</v>
      </c>
      <c r="BF545" s="193">
        <f t="shared" si="5"/>
        <v>0</v>
      </c>
      <c r="BG545" s="193">
        <f t="shared" si="6"/>
        <v>0</v>
      </c>
      <c r="BH545" s="193">
        <f t="shared" si="7"/>
        <v>0</v>
      </c>
      <c r="BI545" s="193">
        <f t="shared" si="8"/>
        <v>0</v>
      </c>
      <c r="BJ545" s="18" t="s">
        <v>78</v>
      </c>
      <c r="BK545" s="193">
        <f t="shared" si="9"/>
        <v>0</v>
      </c>
      <c r="BL545" s="18" t="s">
        <v>167</v>
      </c>
      <c r="BM545" s="18" t="s">
        <v>2926</v>
      </c>
    </row>
    <row r="546" spans="2:65" s="1" customFormat="1" ht="22.5" customHeight="1" x14ac:dyDescent="0.3">
      <c r="B546" s="35"/>
      <c r="C546" s="182" t="s">
        <v>734</v>
      </c>
      <c r="D546" s="182" t="s">
        <v>162</v>
      </c>
      <c r="E546" s="183" t="s">
        <v>660</v>
      </c>
      <c r="F546" s="184" t="s">
        <v>661</v>
      </c>
      <c r="G546" s="185" t="s">
        <v>248</v>
      </c>
      <c r="H546" s="186">
        <v>707.43</v>
      </c>
      <c r="I546" s="187"/>
      <c r="J546" s="188">
        <f t="shared" si="0"/>
        <v>0</v>
      </c>
      <c r="K546" s="184" t="s">
        <v>166</v>
      </c>
      <c r="L546" s="55"/>
      <c r="M546" s="189" t="s">
        <v>19</v>
      </c>
      <c r="N546" s="190" t="s">
        <v>42</v>
      </c>
      <c r="O546" s="36"/>
      <c r="P546" s="191">
        <f t="shared" si="1"/>
        <v>0</v>
      </c>
      <c r="Q546" s="191">
        <v>0</v>
      </c>
      <c r="R546" s="191">
        <f t="shared" si="2"/>
        <v>0</v>
      </c>
      <c r="S546" s="191">
        <v>0</v>
      </c>
      <c r="T546" s="192">
        <f t="shared" si="3"/>
        <v>0</v>
      </c>
      <c r="AR546" s="18" t="s">
        <v>167</v>
      </c>
      <c r="AT546" s="18" t="s">
        <v>162</v>
      </c>
      <c r="AU546" s="18" t="s">
        <v>81</v>
      </c>
      <c r="AY546" s="18" t="s">
        <v>160</v>
      </c>
      <c r="BE546" s="193">
        <f t="shared" si="4"/>
        <v>0</v>
      </c>
      <c r="BF546" s="193">
        <f t="shared" si="5"/>
        <v>0</v>
      </c>
      <c r="BG546" s="193">
        <f t="shared" si="6"/>
        <v>0</v>
      </c>
      <c r="BH546" s="193">
        <f t="shared" si="7"/>
        <v>0</v>
      </c>
      <c r="BI546" s="193">
        <f t="shared" si="8"/>
        <v>0</v>
      </c>
      <c r="BJ546" s="18" t="s">
        <v>78</v>
      </c>
      <c r="BK546" s="193">
        <f t="shared" si="9"/>
        <v>0</v>
      </c>
      <c r="BL546" s="18" t="s">
        <v>167</v>
      </c>
      <c r="BM546" s="18" t="s">
        <v>2927</v>
      </c>
    </row>
    <row r="547" spans="2:65" s="10" customFormat="1" ht="29.85" customHeight="1" x14ac:dyDescent="0.3">
      <c r="B547" s="165"/>
      <c r="C547" s="166"/>
      <c r="D547" s="179" t="s">
        <v>70</v>
      </c>
      <c r="E547" s="180" t="s">
        <v>81</v>
      </c>
      <c r="F547" s="180" t="s">
        <v>663</v>
      </c>
      <c r="G547" s="166"/>
      <c r="H547" s="166"/>
      <c r="I547" s="169"/>
      <c r="J547" s="181">
        <f>BK547</f>
        <v>0</v>
      </c>
      <c r="K547" s="166"/>
      <c r="L547" s="171"/>
      <c r="M547" s="172"/>
      <c r="N547" s="173"/>
      <c r="O547" s="173"/>
      <c r="P547" s="174">
        <f>SUM(P548:P593)</f>
        <v>0</v>
      </c>
      <c r="Q547" s="173"/>
      <c r="R547" s="174">
        <f>SUM(R548:R593)</f>
        <v>2.5381895861500001</v>
      </c>
      <c r="S547" s="173"/>
      <c r="T547" s="175">
        <f>SUM(T548:T593)</f>
        <v>0</v>
      </c>
      <c r="AR547" s="176" t="s">
        <v>78</v>
      </c>
      <c r="AT547" s="177" t="s">
        <v>70</v>
      </c>
      <c r="AU547" s="177" t="s">
        <v>78</v>
      </c>
      <c r="AY547" s="176" t="s">
        <v>160</v>
      </c>
      <c r="BK547" s="178">
        <f>SUM(BK548:BK593)</f>
        <v>0</v>
      </c>
    </row>
    <row r="548" spans="2:65" s="1" customFormat="1" ht="31.5" customHeight="1" x14ac:dyDescent="0.3">
      <c r="B548" s="35"/>
      <c r="C548" s="182" t="s">
        <v>738</v>
      </c>
      <c r="D548" s="182" t="s">
        <v>162</v>
      </c>
      <c r="E548" s="183" t="s">
        <v>2928</v>
      </c>
      <c r="F548" s="184" t="s">
        <v>2929</v>
      </c>
      <c r="G548" s="185" t="s">
        <v>212</v>
      </c>
      <c r="H548" s="186">
        <v>105.938</v>
      </c>
      <c r="I548" s="187"/>
      <c r="J548" s="188">
        <f>ROUND(I548*H548,2)</f>
        <v>0</v>
      </c>
      <c r="K548" s="184" t="s">
        <v>19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AR548" s="18" t="s">
        <v>167</v>
      </c>
      <c r="AT548" s="18" t="s">
        <v>162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2930</v>
      </c>
    </row>
    <row r="549" spans="2:65" s="11" customFormat="1" x14ac:dyDescent="0.3">
      <c r="B549" s="194"/>
      <c r="C549" s="195"/>
      <c r="D549" s="196" t="s">
        <v>169</v>
      </c>
      <c r="E549" s="197" t="s">
        <v>19</v>
      </c>
      <c r="F549" s="198" t="s">
        <v>2760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2931</v>
      </c>
      <c r="G550" s="207"/>
      <c r="H550" s="210">
        <v>9.9749999999999996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x14ac:dyDescent="0.3">
      <c r="B551" s="206"/>
      <c r="C551" s="207"/>
      <c r="D551" s="196" t="s">
        <v>169</v>
      </c>
      <c r="E551" s="208" t="s">
        <v>19</v>
      </c>
      <c r="F551" s="209" t="s">
        <v>2932</v>
      </c>
      <c r="G551" s="207"/>
      <c r="H551" s="210">
        <v>29.738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2" customFormat="1" x14ac:dyDescent="0.3">
      <c r="B552" s="206"/>
      <c r="C552" s="207"/>
      <c r="D552" s="196" t="s">
        <v>169</v>
      </c>
      <c r="E552" s="208" t="s">
        <v>19</v>
      </c>
      <c r="F552" s="209" t="s">
        <v>2933</v>
      </c>
      <c r="G552" s="207"/>
      <c r="H552" s="210">
        <v>17.625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169</v>
      </c>
      <c r="AU552" s="216" t="s">
        <v>81</v>
      </c>
      <c r="AV552" s="12" t="s">
        <v>81</v>
      </c>
      <c r="AW552" s="12" t="s">
        <v>35</v>
      </c>
      <c r="AX552" s="12" t="s">
        <v>71</v>
      </c>
      <c r="AY552" s="216" t="s">
        <v>160</v>
      </c>
    </row>
    <row r="553" spans="2:65" s="12" customFormat="1" x14ac:dyDescent="0.3">
      <c r="B553" s="206"/>
      <c r="C553" s="207"/>
      <c r="D553" s="196" t="s">
        <v>169</v>
      </c>
      <c r="E553" s="208" t="s">
        <v>19</v>
      </c>
      <c r="F553" s="209" t="s">
        <v>2934</v>
      </c>
      <c r="G553" s="207"/>
      <c r="H553" s="210">
        <v>15.6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169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2935</v>
      </c>
      <c r="G554" s="207"/>
      <c r="H554" s="210">
        <v>8.625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2" customFormat="1" x14ac:dyDescent="0.3">
      <c r="B555" s="206"/>
      <c r="C555" s="207"/>
      <c r="D555" s="196" t="s">
        <v>169</v>
      </c>
      <c r="E555" s="208" t="s">
        <v>19</v>
      </c>
      <c r="F555" s="209" t="s">
        <v>2936</v>
      </c>
      <c r="G555" s="207"/>
      <c r="H555" s="210">
        <v>24.375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169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160</v>
      </c>
    </row>
    <row r="556" spans="2:65" s="13" customFormat="1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105.938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31.5" customHeight="1" x14ac:dyDescent="0.3">
      <c r="B557" s="35"/>
      <c r="C557" s="182" t="s">
        <v>742</v>
      </c>
      <c r="D557" s="182" t="s">
        <v>162</v>
      </c>
      <c r="E557" s="183" t="s">
        <v>665</v>
      </c>
      <c r="F557" s="184" t="s">
        <v>666</v>
      </c>
      <c r="G557" s="185" t="s">
        <v>212</v>
      </c>
      <c r="H557" s="186">
        <v>196.96</v>
      </c>
      <c r="I557" s="187"/>
      <c r="J557" s="188">
        <f>ROUND(I557*H557,2)</f>
        <v>0</v>
      </c>
      <c r="K557" s="184" t="s">
        <v>19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0</v>
      </c>
      <c r="R557" s="191">
        <f>Q557*H557</f>
        <v>0</v>
      </c>
      <c r="S557" s="191">
        <v>0</v>
      </c>
      <c r="T557" s="192">
        <f>S557*H557</f>
        <v>0</v>
      </c>
      <c r="AR557" s="18" t="s">
        <v>167</v>
      </c>
      <c r="AT557" s="18" t="s">
        <v>162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2937</v>
      </c>
    </row>
    <row r="558" spans="2:65" s="12" customFormat="1" x14ac:dyDescent="0.3">
      <c r="B558" s="206"/>
      <c r="C558" s="207"/>
      <c r="D558" s="196" t="s">
        <v>169</v>
      </c>
      <c r="E558" s="208" t="s">
        <v>19</v>
      </c>
      <c r="F558" s="209" t="s">
        <v>2751</v>
      </c>
      <c r="G558" s="207"/>
      <c r="H558" s="210">
        <v>239.54599999999999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2" customFormat="1" x14ac:dyDescent="0.3">
      <c r="B559" s="206"/>
      <c r="C559" s="207"/>
      <c r="D559" s="196" t="s">
        <v>169</v>
      </c>
      <c r="E559" s="208" t="s">
        <v>19</v>
      </c>
      <c r="F559" s="209" t="s">
        <v>2938</v>
      </c>
      <c r="G559" s="207"/>
      <c r="H559" s="210">
        <v>-42.585999999999999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169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160</v>
      </c>
    </row>
    <row r="560" spans="2:65" s="13" customFormat="1" x14ac:dyDescent="0.3">
      <c r="B560" s="217"/>
      <c r="C560" s="218"/>
      <c r="D560" s="219" t="s">
        <v>169</v>
      </c>
      <c r="E560" s="220" t="s">
        <v>19</v>
      </c>
      <c r="F560" s="221" t="s">
        <v>182</v>
      </c>
      <c r="G560" s="218"/>
      <c r="H560" s="222">
        <v>196.96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169</v>
      </c>
      <c r="AU560" s="228" t="s">
        <v>81</v>
      </c>
      <c r="AV560" s="13" t="s">
        <v>167</v>
      </c>
      <c r="AW560" s="13" t="s">
        <v>35</v>
      </c>
      <c r="AX560" s="13" t="s">
        <v>78</v>
      </c>
      <c r="AY560" s="228" t="s">
        <v>160</v>
      </c>
    </row>
    <row r="561" spans="2:65" s="1" customFormat="1" ht="22.5" customHeight="1" x14ac:dyDescent="0.3">
      <c r="B561" s="35"/>
      <c r="C561" s="182" t="s">
        <v>746</v>
      </c>
      <c r="D561" s="182" t="s">
        <v>162</v>
      </c>
      <c r="E561" s="183" t="s">
        <v>2939</v>
      </c>
      <c r="F561" s="184" t="s">
        <v>2940</v>
      </c>
      <c r="G561" s="185" t="s">
        <v>212</v>
      </c>
      <c r="H561" s="186">
        <v>42.375</v>
      </c>
      <c r="I561" s="187"/>
      <c r="J561" s="188">
        <f>ROUND(I561*H561,2)</f>
        <v>0</v>
      </c>
      <c r="K561" s="184" t="s">
        <v>166</v>
      </c>
      <c r="L561" s="55"/>
      <c r="M561" s="189" t="s">
        <v>19</v>
      </c>
      <c r="N561" s="190" t="s">
        <v>42</v>
      </c>
      <c r="O561" s="36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AR561" s="18" t="s">
        <v>167</v>
      </c>
      <c r="AT561" s="18" t="s">
        <v>162</v>
      </c>
      <c r="AU561" s="18" t="s">
        <v>81</v>
      </c>
      <c r="AY561" s="18" t="s">
        <v>160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8" t="s">
        <v>78</v>
      </c>
      <c r="BK561" s="193">
        <f>ROUND(I561*H561,2)</f>
        <v>0</v>
      </c>
      <c r="BL561" s="18" t="s">
        <v>167</v>
      </c>
      <c r="BM561" s="18" t="s">
        <v>2941</v>
      </c>
    </row>
    <row r="562" spans="2:65" s="11" customFormat="1" x14ac:dyDescent="0.3">
      <c r="B562" s="194"/>
      <c r="C562" s="195"/>
      <c r="D562" s="196" t="s">
        <v>169</v>
      </c>
      <c r="E562" s="197" t="s">
        <v>19</v>
      </c>
      <c r="F562" s="198" t="s">
        <v>2760</v>
      </c>
      <c r="G562" s="195"/>
      <c r="H562" s="199" t="s">
        <v>19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169</v>
      </c>
      <c r="AU562" s="205" t="s">
        <v>81</v>
      </c>
      <c r="AV562" s="11" t="s">
        <v>78</v>
      </c>
      <c r="AW562" s="11" t="s">
        <v>35</v>
      </c>
      <c r="AX562" s="11" t="s">
        <v>71</v>
      </c>
      <c r="AY562" s="205" t="s">
        <v>160</v>
      </c>
    </row>
    <row r="563" spans="2:65" s="12" customFormat="1" x14ac:dyDescent="0.3">
      <c r="B563" s="206"/>
      <c r="C563" s="207"/>
      <c r="D563" s="196" t="s">
        <v>169</v>
      </c>
      <c r="E563" s="208" t="s">
        <v>19</v>
      </c>
      <c r="F563" s="209" t="s">
        <v>2942</v>
      </c>
      <c r="G563" s="207"/>
      <c r="H563" s="210">
        <v>3.99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169</v>
      </c>
      <c r="AU563" s="216" t="s">
        <v>81</v>
      </c>
      <c r="AV563" s="12" t="s">
        <v>81</v>
      </c>
      <c r="AW563" s="12" t="s">
        <v>35</v>
      </c>
      <c r="AX563" s="12" t="s">
        <v>71</v>
      </c>
      <c r="AY563" s="216" t="s">
        <v>160</v>
      </c>
    </row>
    <row r="564" spans="2:65" s="12" customFormat="1" x14ac:dyDescent="0.3">
      <c r="B564" s="206"/>
      <c r="C564" s="207"/>
      <c r="D564" s="196" t="s">
        <v>169</v>
      </c>
      <c r="E564" s="208" t="s">
        <v>19</v>
      </c>
      <c r="F564" s="209" t="s">
        <v>2943</v>
      </c>
      <c r="G564" s="207"/>
      <c r="H564" s="210">
        <v>11.895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2" customFormat="1" x14ac:dyDescent="0.3">
      <c r="B565" s="206"/>
      <c r="C565" s="207"/>
      <c r="D565" s="196" t="s">
        <v>169</v>
      </c>
      <c r="E565" s="208" t="s">
        <v>19</v>
      </c>
      <c r="F565" s="209" t="s">
        <v>2944</v>
      </c>
      <c r="G565" s="207"/>
      <c r="H565" s="210">
        <v>7.05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169</v>
      </c>
      <c r="AU565" s="216" t="s">
        <v>81</v>
      </c>
      <c r="AV565" s="12" t="s">
        <v>81</v>
      </c>
      <c r="AW565" s="12" t="s">
        <v>35</v>
      </c>
      <c r="AX565" s="12" t="s">
        <v>71</v>
      </c>
      <c r="AY565" s="216" t="s">
        <v>160</v>
      </c>
    </row>
    <row r="566" spans="2:65" s="12" customFormat="1" x14ac:dyDescent="0.3">
      <c r="B566" s="206"/>
      <c r="C566" s="207"/>
      <c r="D566" s="196" t="s">
        <v>169</v>
      </c>
      <c r="E566" s="208" t="s">
        <v>19</v>
      </c>
      <c r="F566" s="209" t="s">
        <v>2945</v>
      </c>
      <c r="G566" s="207"/>
      <c r="H566" s="210">
        <v>6.24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2" customFormat="1" x14ac:dyDescent="0.3">
      <c r="B567" s="206"/>
      <c r="C567" s="207"/>
      <c r="D567" s="196" t="s">
        <v>169</v>
      </c>
      <c r="E567" s="208" t="s">
        <v>19</v>
      </c>
      <c r="F567" s="209" t="s">
        <v>2946</v>
      </c>
      <c r="G567" s="207"/>
      <c r="H567" s="210">
        <v>3.45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x14ac:dyDescent="0.3">
      <c r="B568" s="206"/>
      <c r="C568" s="207"/>
      <c r="D568" s="196" t="s">
        <v>169</v>
      </c>
      <c r="E568" s="208" t="s">
        <v>19</v>
      </c>
      <c r="F568" s="209" t="s">
        <v>2947</v>
      </c>
      <c r="G568" s="207"/>
      <c r="H568" s="210">
        <v>9.75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3" customFormat="1" x14ac:dyDescent="0.3">
      <c r="B569" s="217"/>
      <c r="C569" s="218"/>
      <c r="D569" s="219" t="s">
        <v>169</v>
      </c>
      <c r="E569" s="220" t="s">
        <v>19</v>
      </c>
      <c r="F569" s="221" t="s">
        <v>182</v>
      </c>
      <c r="G569" s="218"/>
      <c r="H569" s="222">
        <v>42.375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169</v>
      </c>
      <c r="AU569" s="228" t="s">
        <v>81</v>
      </c>
      <c r="AV569" s="13" t="s">
        <v>167</v>
      </c>
      <c r="AW569" s="13" t="s">
        <v>35</v>
      </c>
      <c r="AX569" s="13" t="s">
        <v>78</v>
      </c>
      <c r="AY569" s="228" t="s">
        <v>160</v>
      </c>
    </row>
    <row r="570" spans="2:65" s="1" customFormat="1" ht="22.5" customHeight="1" x14ac:dyDescent="0.3">
      <c r="B570" s="35"/>
      <c r="C570" s="182" t="s">
        <v>750</v>
      </c>
      <c r="D570" s="182" t="s">
        <v>162</v>
      </c>
      <c r="E570" s="183" t="s">
        <v>670</v>
      </c>
      <c r="F570" s="184" t="s">
        <v>671</v>
      </c>
      <c r="G570" s="185" t="s">
        <v>248</v>
      </c>
      <c r="H570" s="186">
        <v>2022.835</v>
      </c>
      <c r="I570" s="187"/>
      <c r="J570" s="188">
        <f>ROUND(I570*H570,2)</f>
        <v>0</v>
      </c>
      <c r="K570" s="184" t="s">
        <v>166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1.6694E-4</v>
      </c>
      <c r="R570" s="191">
        <f>Q570*H570</f>
        <v>0.33769207490000003</v>
      </c>
      <c r="S570" s="191">
        <v>0</v>
      </c>
      <c r="T570" s="192">
        <f>S570*H570</f>
        <v>0</v>
      </c>
      <c r="AR570" s="18" t="s">
        <v>167</v>
      </c>
      <c r="AT570" s="18" t="s">
        <v>162</v>
      </c>
      <c r="AU570" s="18" t="s">
        <v>81</v>
      </c>
      <c r="AY570" s="18" t="s">
        <v>160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167</v>
      </c>
      <c r="BM570" s="18" t="s">
        <v>2948</v>
      </c>
    </row>
    <row r="571" spans="2:65" s="12" customFormat="1" x14ac:dyDescent="0.3">
      <c r="B571" s="206"/>
      <c r="C571" s="207"/>
      <c r="D571" s="196" t="s">
        <v>169</v>
      </c>
      <c r="E571" s="208" t="s">
        <v>19</v>
      </c>
      <c r="F571" s="209" t="s">
        <v>2949</v>
      </c>
      <c r="G571" s="207"/>
      <c r="H571" s="210">
        <v>2022.835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3" customFormat="1" x14ac:dyDescent="0.3">
      <c r="B572" s="217"/>
      <c r="C572" s="218"/>
      <c r="D572" s="219" t="s">
        <v>169</v>
      </c>
      <c r="E572" s="220" t="s">
        <v>19</v>
      </c>
      <c r="F572" s="221" t="s">
        <v>182</v>
      </c>
      <c r="G572" s="218"/>
      <c r="H572" s="222">
        <v>2022.835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169</v>
      </c>
      <c r="AU572" s="228" t="s">
        <v>81</v>
      </c>
      <c r="AV572" s="13" t="s">
        <v>167</v>
      </c>
      <c r="AW572" s="13" t="s">
        <v>35</v>
      </c>
      <c r="AX572" s="13" t="s">
        <v>78</v>
      </c>
      <c r="AY572" s="228" t="s">
        <v>160</v>
      </c>
    </row>
    <row r="573" spans="2:65" s="1" customFormat="1" ht="22.5" customHeight="1" x14ac:dyDescent="0.3">
      <c r="B573" s="35"/>
      <c r="C573" s="247" t="s">
        <v>755</v>
      </c>
      <c r="D573" s="247" t="s">
        <v>548</v>
      </c>
      <c r="E573" s="248" t="s">
        <v>675</v>
      </c>
      <c r="F573" s="249" t="s">
        <v>676</v>
      </c>
      <c r="G573" s="250" t="s">
        <v>248</v>
      </c>
      <c r="H573" s="251">
        <v>2225.1190000000001</v>
      </c>
      <c r="I573" s="252"/>
      <c r="J573" s="253">
        <f>ROUND(I573*H573,2)</f>
        <v>0</v>
      </c>
      <c r="K573" s="249" t="s">
        <v>19</v>
      </c>
      <c r="L573" s="254"/>
      <c r="M573" s="255" t="s">
        <v>19</v>
      </c>
      <c r="N573" s="256" t="s">
        <v>42</v>
      </c>
      <c r="O573" s="36"/>
      <c r="P573" s="191">
        <f>O573*H573</f>
        <v>0</v>
      </c>
      <c r="Q573" s="191">
        <v>2.9999999999999997E-4</v>
      </c>
      <c r="R573" s="191">
        <f>Q573*H573</f>
        <v>0.66753569999999995</v>
      </c>
      <c r="S573" s="191">
        <v>0</v>
      </c>
      <c r="T573" s="192">
        <f>S573*H573</f>
        <v>0</v>
      </c>
      <c r="AR573" s="18" t="s">
        <v>235</v>
      </c>
      <c r="AT573" s="18" t="s">
        <v>548</v>
      </c>
      <c r="AU573" s="18" t="s">
        <v>81</v>
      </c>
      <c r="AY573" s="18" t="s">
        <v>160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78</v>
      </c>
      <c r="BK573" s="193">
        <f>ROUND(I573*H573,2)</f>
        <v>0</v>
      </c>
      <c r="BL573" s="18" t="s">
        <v>167</v>
      </c>
      <c r="BM573" s="18" t="s">
        <v>2950</v>
      </c>
    </row>
    <row r="574" spans="2:65" s="12" customFormat="1" x14ac:dyDescent="0.3">
      <c r="B574" s="206"/>
      <c r="C574" s="207"/>
      <c r="D574" s="196" t="s">
        <v>169</v>
      </c>
      <c r="E574" s="208" t="s">
        <v>19</v>
      </c>
      <c r="F574" s="209" t="s">
        <v>2951</v>
      </c>
      <c r="G574" s="207"/>
      <c r="H574" s="210">
        <v>2225.1190000000001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3" customFormat="1" x14ac:dyDescent="0.3">
      <c r="B575" s="217"/>
      <c r="C575" s="218"/>
      <c r="D575" s="219" t="s">
        <v>169</v>
      </c>
      <c r="E575" s="220" t="s">
        <v>19</v>
      </c>
      <c r="F575" s="221" t="s">
        <v>182</v>
      </c>
      <c r="G575" s="218"/>
      <c r="H575" s="222">
        <v>2225.1190000000001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169</v>
      </c>
      <c r="AU575" s="228" t="s">
        <v>81</v>
      </c>
      <c r="AV575" s="13" t="s">
        <v>167</v>
      </c>
      <c r="AW575" s="13" t="s">
        <v>35</v>
      </c>
      <c r="AX575" s="13" t="s">
        <v>78</v>
      </c>
      <c r="AY575" s="228" t="s">
        <v>160</v>
      </c>
    </row>
    <row r="576" spans="2:65" s="1" customFormat="1" ht="31.5" customHeight="1" x14ac:dyDescent="0.3">
      <c r="B576" s="35"/>
      <c r="C576" s="182" t="s">
        <v>759</v>
      </c>
      <c r="D576" s="182" t="s">
        <v>162</v>
      </c>
      <c r="E576" s="183" t="s">
        <v>2952</v>
      </c>
      <c r="F576" s="184" t="s">
        <v>2953</v>
      </c>
      <c r="G576" s="185" t="s">
        <v>248</v>
      </c>
      <c r="H576" s="186">
        <v>494.375</v>
      </c>
      <c r="I576" s="187"/>
      <c r="J576" s="188">
        <f>ROUND(I576*H576,2)</f>
        <v>0</v>
      </c>
      <c r="K576" s="184" t="s">
        <v>166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2.6668599999999997E-4</v>
      </c>
      <c r="R576" s="191">
        <f>Q576*H576</f>
        <v>0.13184289124999998</v>
      </c>
      <c r="S576" s="191">
        <v>0</v>
      </c>
      <c r="T576" s="192">
        <f>S576*H576</f>
        <v>0</v>
      </c>
      <c r="AR576" s="18" t="s">
        <v>167</v>
      </c>
      <c r="AT576" s="18" t="s">
        <v>162</v>
      </c>
      <c r="AU576" s="18" t="s">
        <v>81</v>
      </c>
      <c r="AY576" s="18" t="s">
        <v>160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167</v>
      </c>
      <c r="BM576" s="18" t="s">
        <v>2954</v>
      </c>
    </row>
    <row r="577" spans="2:65" s="11" customFormat="1" x14ac:dyDescent="0.3">
      <c r="B577" s="194"/>
      <c r="C577" s="195"/>
      <c r="D577" s="196" t="s">
        <v>169</v>
      </c>
      <c r="E577" s="197" t="s">
        <v>19</v>
      </c>
      <c r="F577" s="198" t="s">
        <v>2760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x14ac:dyDescent="0.3">
      <c r="B578" s="206"/>
      <c r="C578" s="207"/>
      <c r="D578" s="196" t="s">
        <v>169</v>
      </c>
      <c r="E578" s="208" t="s">
        <v>19</v>
      </c>
      <c r="F578" s="209" t="s">
        <v>2955</v>
      </c>
      <c r="G578" s="207"/>
      <c r="H578" s="210">
        <v>46.55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2" customFormat="1" x14ac:dyDescent="0.3">
      <c r="B579" s="206"/>
      <c r="C579" s="207"/>
      <c r="D579" s="196" t="s">
        <v>169</v>
      </c>
      <c r="E579" s="208" t="s">
        <v>19</v>
      </c>
      <c r="F579" s="209" t="s">
        <v>2956</v>
      </c>
      <c r="G579" s="207"/>
      <c r="H579" s="210">
        <v>138.77500000000001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2" customFormat="1" x14ac:dyDescent="0.3">
      <c r="B580" s="206"/>
      <c r="C580" s="207"/>
      <c r="D580" s="196" t="s">
        <v>169</v>
      </c>
      <c r="E580" s="208" t="s">
        <v>19</v>
      </c>
      <c r="F580" s="209" t="s">
        <v>2957</v>
      </c>
      <c r="G580" s="207"/>
      <c r="H580" s="210">
        <v>82.25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2" customFormat="1" x14ac:dyDescent="0.3">
      <c r="B581" s="206"/>
      <c r="C581" s="207"/>
      <c r="D581" s="196" t="s">
        <v>169</v>
      </c>
      <c r="E581" s="208" t="s">
        <v>19</v>
      </c>
      <c r="F581" s="209" t="s">
        <v>2958</v>
      </c>
      <c r="G581" s="207"/>
      <c r="H581" s="210">
        <v>72.8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169</v>
      </c>
      <c r="AU581" s="216" t="s">
        <v>81</v>
      </c>
      <c r="AV581" s="12" t="s">
        <v>81</v>
      </c>
      <c r="AW581" s="12" t="s">
        <v>35</v>
      </c>
      <c r="AX581" s="12" t="s">
        <v>71</v>
      </c>
      <c r="AY581" s="216" t="s">
        <v>160</v>
      </c>
    </row>
    <row r="582" spans="2:65" s="12" customFormat="1" x14ac:dyDescent="0.3">
      <c r="B582" s="206"/>
      <c r="C582" s="207"/>
      <c r="D582" s="196" t="s">
        <v>169</v>
      </c>
      <c r="E582" s="208" t="s">
        <v>19</v>
      </c>
      <c r="F582" s="209" t="s">
        <v>2959</v>
      </c>
      <c r="G582" s="207"/>
      <c r="H582" s="210">
        <v>40.25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169</v>
      </c>
      <c r="AU582" s="216" t="s">
        <v>81</v>
      </c>
      <c r="AV582" s="12" t="s">
        <v>81</v>
      </c>
      <c r="AW582" s="12" t="s">
        <v>35</v>
      </c>
      <c r="AX582" s="12" t="s">
        <v>71</v>
      </c>
      <c r="AY582" s="216" t="s">
        <v>160</v>
      </c>
    </row>
    <row r="583" spans="2:65" s="12" customFormat="1" x14ac:dyDescent="0.3">
      <c r="B583" s="206"/>
      <c r="C583" s="207"/>
      <c r="D583" s="196" t="s">
        <v>169</v>
      </c>
      <c r="E583" s="208" t="s">
        <v>19</v>
      </c>
      <c r="F583" s="209" t="s">
        <v>2960</v>
      </c>
      <c r="G583" s="207"/>
      <c r="H583" s="210">
        <v>113.75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3" customFormat="1" x14ac:dyDescent="0.3">
      <c r="B584" s="217"/>
      <c r="C584" s="218"/>
      <c r="D584" s="219" t="s">
        <v>169</v>
      </c>
      <c r="E584" s="220" t="s">
        <v>19</v>
      </c>
      <c r="F584" s="221" t="s">
        <v>182</v>
      </c>
      <c r="G584" s="218"/>
      <c r="H584" s="222">
        <v>494.375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169</v>
      </c>
      <c r="AU584" s="228" t="s">
        <v>81</v>
      </c>
      <c r="AV584" s="13" t="s">
        <v>167</v>
      </c>
      <c r="AW584" s="13" t="s">
        <v>35</v>
      </c>
      <c r="AX584" s="13" t="s">
        <v>78</v>
      </c>
      <c r="AY584" s="228" t="s">
        <v>160</v>
      </c>
    </row>
    <row r="585" spans="2:65" s="1" customFormat="1" ht="22.5" customHeight="1" x14ac:dyDescent="0.3">
      <c r="B585" s="35"/>
      <c r="C585" s="247" t="s">
        <v>763</v>
      </c>
      <c r="D585" s="247" t="s">
        <v>548</v>
      </c>
      <c r="E585" s="248" t="s">
        <v>675</v>
      </c>
      <c r="F585" s="249" t="s">
        <v>676</v>
      </c>
      <c r="G585" s="250" t="s">
        <v>248</v>
      </c>
      <c r="H585" s="251">
        <v>543.81299999999999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2.9999999999999997E-4</v>
      </c>
      <c r="R585" s="191">
        <f>Q585*H585</f>
        <v>0.16314389999999998</v>
      </c>
      <c r="S585" s="191">
        <v>0</v>
      </c>
      <c r="T585" s="192">
        <f>S585*H585</f>
        <v>0</v>
      </c>
      <c r="AR585" s="18" t="s">
        <v>235</v>
      </c>
      <c r="AT585" s="18" t="s">
        <v>548</v>
      </c>
      <c r="AU585" s="18" t="s">
        <v>81</v>
      </c>
      <c r="AY585" s="18" t="s">
        <v>160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167</v>
      </c>
      <c r="BM585" s="18" t="s">
        <v>2961</v>
      </c>
    </row>
    <row r="586" spans="2:65" s="12" customFormat="1" x14ac:dyDescent="0.3">
      <c r="B586" s="206"/>
      <c r="C586" s="207"/>
      <c r="D586" s="196" t="s">
        <v>169</v>
      </c>
      <c r="E586" s="208" t="s">
        <v>19</v>
      </c>
      <c r="F586" s="209" t="s">
        <v>2962</v>
      </c>
      <c r="G586" s="207"/>
      <c r="H586" s="210">
        <v>543.81299999999999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169</v>
      </c>
      <c r="AU586" s="216" t="s">
        <v>81</v>
      </c>
      <c r="AV586" s="12" t="s">
        <v>81</v>
      </c>
      <c r="AW586" s="12" t="s">
        <v>35</v>
      </c>
      <c r="AX586" s="12" t="s">
        <v>71</v>
      </c>
      <c r="AY586" s="216" t="s">
        <v>160</v>
      </c>
    </row>
    <row r="587" spans="2:65" s="13" customFormat="1" x14ac:dyDescent="0.3">
      <c r="B587" s="217"/>
      <c r="C587" s="218"/>
      <c r="D587" s="219" t="s">
        <v>169</v>
      </c>
      <c r="E587" s="220" t="s">
        <v>19</v>
      </c>
      <c r="F587" s="221" t="s">
        <v>182</v>
      </c>
      <c r="G587" s="218"/>
      <c r="H587" s="222">
        <v>543.81299999999999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169</v>
      </c>
      <c r="AU587" s="228" t="s">
        <v>81</v>
      </c>
      <c r="AV587" s="13" t="s">
        <v>167</v>
      </c>
      <c r="AW587" s="13" t="s">
        <v>35</v>
      </c>
      <c r="AX587" s="13" t="s">
        <v>78</v>
      </c>
      <c r="AY587" s="228" t="s">
        <v>160</v>
      </c>
    </row>
    <row r="588" spans="2:65" s="1" customFormat="1" ht="22.5" customHeight="1" x14ac:dyDescent="0.3">
      <c r="B588" s="35"/>
      <c r="C588" s="182" t="s">
        <v>767</v>
      </c>
      <c r="D588" s="182" t="s">
        <v>162</v>
      </c>
      <c r="E588" s="183" t="s">
        <v>680</v>
      </c>
      <c r="F588" s="184" t="s">
        <v>681</v>
      </c>
      <c r="G588" s="185" t="s">
        <v>212</v>
      </c>
      <c r="H588" s="186">
        <v>42.585999999999999</v>
      </c>
      <c r="I588" s="187"/>
      <c r="J588" s="188">
        <f>ROUND(I588*H588,2)</f>
        <v>0</v>
      </c>
      <c r="K588" s="184" t="s">
        <v>166</v>
      </c>
      <c r="L588" s="55"/>
      <c r="M588" s="189" t="s">
        <v>19</v>
      </c>
      <c r="N588" s="190" t="s">
        <v>42</v>
      </c>
      <c r="O588" s="3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AR588" s="18" t="s">
        <v>167</v>
      </c>
      <c r="AT588" s="18" t="s">
        <v>162</v>
      </c>
      <c r="AU588" s="18" t="s">
        <v>81</v>
      </c>
      <c r="AY588" s="18" t="s">
        <v>160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78</v>
      </c>
      <c r="BK588" s="193">
        <f>ROUND(I588*H588,2)</f>
        <v>0</v>
      </c>
      <c r="BL588" s="18" t="s">
        <v>167</v>
      </c>
      <c r="BM588" s="18" t="s">
        <v>2963</v>
      </c>
    </row>
    <row r="589" spans="2:65" s="12" customFormat="1" x14ac:dyDescent="0.3">
      <c r="B589" s="206"/>
      <c r="C589" s="207"/>
      <c r="D589" s="196" t="s">
        <v>169</v>
      </c>
      <c r="E589" s="208" t="s">
        <v>19</v>
      </c>
      <c r="F589" s="209" t="s">
        <v>2964</v>
      </c>
      <c r="G589" s="207"/>
      <c r="H589" s="210">
        <v>42.585999999999999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65" s="13" customFormat="1" x14ac:dyDescent="0.3">
      <c r="B590" s="217"/>
      <c r="C590" s="218"/>
      <c r="D590" s="219" t="s">
        <v>169</v>
      </c>
      <c r="E590" s="220" t="s">
        <v>19</v>
      </c>
      <c r="F590" s="221" t="s">
        <v>182</v>
      </c>
      <c r="G590" s="218"/>
      <c r="H590" s="222">
        <v>42.585999999999999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169</v>
      </c>
      <c r="AU590" s="228" t="s">
        <v>81</v>
      </c>
      <c r="AV590" s="13" t="s">
        <v>167</v>
      </c>
      <c r="AW590" s="13" t="s">
        <v>35</v>
      </c>
      <c r="AX590" s="13" t="s">
        <v>78</v>
      </c>
      <c r="AY590" s="228" t="s">
        <v>160</v>
      </c>
    </row>
    <row r="591" spans="2:65" s="1" customFormat="1" ht="22.5" customHeight="1" x14ac:dyDescent="0.3">
      <c r="B591" s="35"/>
      <c r="C591" s="182" t="s">
        <v>771</v>
      </c>
      <c r="D591" s="182" t="s">
        <v>162</v>
      </c>
      <c r="E591" s="183" t="s">
        <v>685</v>
      </c>
      <c r="F591" s="184" t="s">
        <v>686</v>
      </c>
      <c r="G591" s="185" t="s">
        <v>189</v>
      </c>
      <c r="H591" s="186">
        <v>1064.6500000000001</v>
      </c>
      <c r="I591" s="187"/>
      <c r="J591" s="188">
        <f>ROUND(I591*H591,2)</f>
        <v>0</v>
      </c>
      <c r="K591" s="184" t="s">
        <v>166</v>
      </c>
      <c r="L591" s="55"/>
      <c r="M591" s="189" t="s">
        <v>19</v>
      </c>
      <c r="N591" s="190" t="s">
        <v>42</v>
      </c>
      <c r="O591" s="36"/>
      <c r="P591" s="191">
        <f>O591*H591</f>
        <v>0</v>
      </c>
      <c r="Q591" s="191">
        <v>1.1628000000000001E-3</v>
      </c>
      <c r="R591" s="191">
        <f>Q591*H591</f>
        <v>1.2379750200000001</v>
      </c>
      <c r="S591" s="191">
        <v>0</v>
      </c>
      <c r="T591" s="192">
        <f>S591*H591</f>
        <v>0</v>
      </c>
      <c r="AR591" s="18" t="s">
        <v>167</v>
      </c>
      <c r="AT591" s="18" t="s">
        <v>162</v>
      </c>
      <c r="AU591" s="18" t="s">
        <v>81</v>
      </c>
      <c r="AY591" s="18" t="s">
        <v>160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78</v>
      </c>
      <c r="BK591" s="193">
        <f>ROUND(I591*H591,2)</f>
        <v>0</v>
      </c>
      <c r="BL591" s="18" t="s">
        <v>167</v>
      </c>
      <c r="BM591" s="18" t="s">
        <v>2965</v>
      </c>
    </row>
    <row r="592" spans="2:65" s="12" customFormat="1" x14ac:dyDescent="0.3">
      <c r="B592" s="206"/>
      <c r="C592" s="207"/>
      <c r="D592" s="196" t="s">
        <v>169</v>
      </c>
      <c r="E592" s="208" t="s">
        <v>19</v>
      </c>
      <c r="F592" s="209" t="s">
        <v>2966</v>
      </c>
      <c r="G592" s="207"/>
      <c r="H592" s="210">
        <v>1064.6500000000001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169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160</v>
      </c>
    </row>
    <row r="593" spans="2:65" s="13" customFormat="1" x14ac:dyDescent="0.3">
      <c r="B593" s="217"/>
      <c r="C593" s="218"/>
      <c r="D593" s="196" t="s">
        <v>169</v>
      </c>
      <c r="E593" s="240" t="s">
        <v>19</v>
      </c>
      <c r="F593" s="241" t="s">
        <v>182</v>
      </c>
      <c r="G593" s="218"/>
      <c r="H593" s="242">
        <v>1064.6500000000001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169</v>
      </c>
      <c r="AU593" s="228" t="s">
        <v>81</v>
      </c>
      <c r="AV593" s="13" t="s">
        <v>167</v>
      </c>
      <c r="AW593" s="13" t="s">
        <v>35</v>
      </c>
      <c r="AX593" s="13" t="s">
        <v>78</v>
      </c>
      <c r="AY593" s="228" t="s">
        <v>160</v>
      </c>
    </row>
    <row r="594" spans="2:65" s="10" customFormat="1" ht="29.85" customHeight="1" x14ac:dyDescent="0.3">
      <c r="B594" s="165"/>
      <c r="C594" s="166"/>
      <c r="D594" s="179" t="s">
        <v>70</v>
      </c>
      <c r="E594" s="180" t="s">
        <v>186</v>
      </c>
      <c r="F594" s="180" t="s">
        <v>1439</v>
      </c>
      <c r="G594" s="166"/>
      <c r="H594" s="166"/>
      <c r="I594" s="169"/>
      <c r="J594" s="181">
        <f>BK594</f>
        <v>0</v>
      </c>
      <c r="K594" s="166"/>
      <c r="L594" s="171"/>
      <c r="M594" s="172"/>
      <c r="N594" s="173"/>
      <c r="O594" s="173"/>
      <c r="P594" s="174">
        <f>SUM(P595:P604)</f>
        <v>0</v>
      </c>
      <c r="Q594" s="173"/>
      <c r="R594" s="174">
        <f>SUM(R595:R604)</f>
        <v>8.5517712400000008</v>
      </c>
      <c r="S594" s="173"/>
      <c r="T594" s="175">
        <f>SUM(T595:T604)</f>
        <v>0</v>
      </c>
      <c r="AR594" s="176" t="s">
        <v>78</v>
      </c>
      <c r="AT594" s="177" t="s">
        <v>70</v>
      </c>
      <c r="AU594" s="177" t="s">
        <v>78</v>
      </c>
      <c r="AY594" s="176" t="s">
        <v>160</v>
      </c>
      <c r="BK594" s="178">
        <f>SUM(BK595:BK604)</f>
        <v>0</v>
      </c>
    </row>
    <row r="595" spans="2:65" s="1" customFormat="1" ht="31.5" customHeight="1" x14ac:dyDescent="0.3">
      <c r="B595" s="35"/>
      <c r="C595" s="182" t="s">
        <v>775</v>
      </c>
      <c r="D595" s="182" t="s">
        <v>162</v>
      </c>
      <c r="E595" s="183" t="s">
        <v>2967</v>
      </c>
      <c r="F595" s="184" t="s">
        <v>2968</v>
      </c>
      <c r="G595" s="185" t="s">
        <v>189</v>
      </c>
      <c r="H595" s="186">
        <v>2.08</v>
      </c>
      <c r="I595" s="187"/>
      <c r="J595" s="188">
        <f>ROUND(I595*H595,2)</f>
        <v>0</v>
      </c>
      <c r="K595" s="184" t="s">
        <v>19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0.131166</v>
      </c>
      <c r="R595" s="191">
        <f>Q595*H595</f>
        <v>0.27282528</v>
      </c>
      <c r="S595" s="191">
        <v>0</v>
      </c>
      <c r="T595" s="192">
        <f>S595*H595</f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167</v>
      </c>
      <c r="BM595" s="18" t="s">
        <v>2969</v>
      </c>
    </row>
    <row r="596" spans="2:65" s="12" customFormat="1" x14ac:dyDescent="0.3">
      <c r="B596" s="206"/>
      <c r="C596" s="207"/>
      <c r="D596" s="196" t="s">
        <v>169</v>
      </c>
      <c r="E596" s="208" t="s">
        <v>19</v>
      </c>
      <c r="F596" s="209" t="s">
        <v>2970</v>
      </c>
      <c r="G596" s="207"/>
      <c r="H596" s="210">
        <v>2.08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3" customFormat="1" x14ac:dyDescent="0.3">
      <c r="B597" s="217"/>
      <c r="C597" s="218"/>
      <c r="D597" s="219" t="s">
        <v>169</v>
      </c>
      <c r="E597" s="220" t="s">
        <v>19</v>
      </c>
      <c r="F597" s="221" t="s">
        <v>182</v>
      </c>
      <c r="G597" s="218"/>
      <c r="H597" s="222">
        <v>2.08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169</v>
      </c>
      <c r="AU597" s="228" t="s">
        <v>81</v>
      </c>
      <c r="AV597" s="13" t="s">
        <v>167</v>
      </c>
      <c r="AW597" s="13" t="s">
        <v>35</v>
      </c>
      <c r="AX597" s="13" t="s">
        <v>78</v>
      </c>
      <c r="AY597" s="228" t="s">
        <v>160</v>
      </c>
    </row>
    <row r="598" spans="2:65" s="1" customFormat="1" ht="22.5" customHeight="1" x14ac:dyDescent="0.3">
      <c r="B598" s="35"/>
      <c r="C598" s="247" t="s">
        <v>781</v>
      </c>
      <c r="D598" s="247" t="s">
        <v>548</v>
      </c>
      <c r="E598" s="248" t="s">
        <v>2971</v>
      </c>
      <c r="F598" s="249" t="s">
        <v>2972</v>
      </c>
      <c r="G598" s="250" t="s">
        <v>165</v>
      </c>
      <c r="H598" s="251">
        <v>13.13</v>
      </c>
      <c r="I598" s="252"/>
      <c r="J598" s="253">
        <f>ROUND(I598*H598,2)</f>
        <v>0</v>
      </c>
      <c r="K598" s="249" t="s">
        <v>19</v>
      </c>
      <c r="L598" s="254"/>
      <c r="M598" s="255" t="s">
        <v>19</v>
      </c>
      <c r="N598" s="256" t="s">
        <v>42</v>
      </c>
      <c r="O598" s="36"/>
      <c r="P598" s="191">
        <f>O598*H598</f>
        <v>0</v>
      </c>
      <c r="Q598" s="191">
        <v>2.3699999999999999E-2</v>
      </c>
      <c r="R598" s="191">
        <f>Q598*H598</f>
        <v>0.31118099999999999</v>
      </c>
      <c r="S598" s="191">
        <v>0</v>
      </c>
      <c r="T598" s="192">
        <f>S598*H598</f>
        <v>0</v>
      </c>
      <c r="AR598" s="18" t="s">
        <v>235</v>
      </c>
      <c r="AT598" s="18" t="s">
        <v>548</v>
      </c>
      <c r="AU598" s="18" t="s">
        <v>81</v>
      </c>
      <c r="AY598" s="18" t="s">
        <v>160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78</v>
      </c>
      <c r="BK598" s="193">
        <f>ROUND(I598*H598,2)</f>
        <v>0</v>
      </c>
      <c r="BL598" s="18" t="s">
        <v>167</v>
      </c>
      <c r="BM598" s="18" t="s">
        <v>2973</v>
      </c>
    </row>
    <row r="599" spans="2:65" s="1" customFormat="1" ht="31.5" customHeight="1" x14ac:dyDescent="0.3">
      <c r="B599" s="35"/>
      <c r="C599" s="182" t="s">
        <v>786</v>
      </c>
      <c r="D599" s="182" t="s">
        <v>162</v>
      </c>
      <c r="E599" s="183" t="s">
        <v>1448</v>
      </c>
      <c r="F599" s="184" t="s">
        <v>1449</v>
      </c>
      <c r="G599" s="185" t="s">
        <v>189</v>
      </c>
      <c r="H599" s="186">
        <v>13.28</v>
      </c>
      <c r="I599" s="187"/>
      <c r="J599" s="188">
        <f>ROUND(I599*H599,2)</f>
        <v>0</v>
      </c>
      <c r="K599" s="184" t="s">
        <v>19</v>
      </c>
      <c r="L599" s="55"/>
      <c r="M599" s="189" t="s">
        <v>19</v>
      </c>
      <c r="N599" s="190" t="s">
        <v>42</v>
      </c>
      <c r="O599" s="36"/>
      <c r="P599" s="191">
        <f>O599*H599</f>
        <v>0</v>
      </c>
      <c r="Q599" s="191">
        <v>0.26233200000000001</v>
      </c>
      <c r="R599" s="191">
        <f>Q599*H599</f>
        <v>3.4837689599999999</v>
      </c>
      <c r="S599" s="191">
        <v>0</v>
      </c>
      <c r="T599" s="192">
        <f>S599*H599</f>
        <v>0</v>
      </c>
      <c r="AR599" s="18" t="s">
        <v>167</v>
      </c>
      <c r="AT599" s="18" t="s">
        <v>162</v>
      </c>
      <c r="AU599" s="18" t="s">
        <v>81</v>
      </c>
      <c r="AY599" s="18" t="s">
        <v>160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78</v>
      </c>
      <c r="BK599" s="193">
        <f>ROUND(I599*H599,2)</f>
        <v>0</v>
      </c>
      <c r="BL599" s="18" t="s">
        <v>167</v>
      </c>
      <c r="BM599" s="18" t="s">
        <v>2974</v>
      </c>
    </row>
    <row r="600" spans="2:65" s="12" customFormat="1" x14ac:dyDescent="0.3">
      <c r="B600" s="206"/>
      <c r="C600" s="207"/>
      <c r="D600" s="196" t="s">
        <v>169</v>
      </c>
      <c r="E600" s="208" t="s">
        <v>19</v>
      </c>
      <c r="F600" s="209" t="s">
        <v>2975</v>
      </c>
      <c r="G600" s="207"/>
      <c r="H600" s="210">
        <v>3.2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x14ac:dyDescent="0.3">
      <c r="B601" s="206"/>
      <c r="C601" s="207"/>
      <c r="D601" s="196" t="s">
        <v>169</v>
      </c>
      <c r="E601" s="208" t="s">
        <v>19</v>
      </c>
      <c r="F601" s="209" t="s">
        <v>2976</v>
      </c>
      <c r="G601" s="207"/>
      <c r="H601" s="210">
        <v>10.08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3" customFormat="1" x14ac:dyDescent="0.3">
      <c r="B602" s="217"/>
      <c r="C602" s="218"/>
      <c r="D602" s="219" t="s">
        <v>169</v>
      </c>
      <c r="E602" s="220" t="s">
        <v>19</v>
      </c>
      <c r="F602" s="221" t="s">
        <v>182</v>
      </c>
      <c r="G602" s="218"/>
      <c r="H602" s="222">
        <v>13.28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169</v>
      </c>
      <c r="AU602" s="228" t="s">
        <v>81</v>
      </c>
      <c r="AV602" s="13" t="s">
        <v>167</v>
      </c>
      <c r="AW602" s="13" t="s">
        <v>35</v>
      </c>
      <c r="AX602" s="13" t="s">
        <v>78</v>
      </c>
      <c r="AY602" s="228" t="s">
        <v>160</v>
      </c>
    </row>
    <row r="603" spans="2:65" s="1" customFormat="1" ht="22.5" customHeight="1" x14ac:dyDescent="0.3">
      <c r="B603" s="35"/>
      <c r="C603" s="247" t="s">
        <v>791</v>
      </c>
      <c r="D603" s="247" t="s">
        <v>548</v>
      </c>
      <c r="E603" s="248" t="s">
        <v>2977</v>
      </c>
      <c r="F603" s="249" t="s">
        <v>2978</v>
      </c>
      <c r="G603" s="250" t="s">
        <v>165</v>
      </c>
      <c r="H603" s="251">
        <v>20.2</v>
      </c>
      <c r="I603" s="252"/>
      <c r="J603" s="253">
        <f>ROUND(I603*H603,2)</f>
        <v>0</v>
      </c>
      <c r="K603" s="249" t="s">
        <v>19</v>
      </c>
      <c r="L603" s="254"/>
      <c r="M603" s="255" t="s">
        <v>19</v>
      </c>
      <c r="N603" s="256" t="s">
        <v>42</v>
      </c>
      <c r="O603" s="36"/>
      <c r="P603" s="191">
        <f>O603*H603</f>
        <v>0</v>
      </c>
      <c r="Q603" s="191">
        <v>3.5499999999999997E-2</v>
      </c>
      <c r="R603" s="191">
        <f>Q603*H603</f>
        <v>0.71709999999999996</v>
      </c>
      <c r="S603" s="191">
        <v>0</v>
      </c>
      <c r="T603" s="192">
        <f>S603*H603</f>
        <v>0</v>
      </c>
      <c r="AR603" s="18" t="s">
        <v>235</v>
      </c>
      <c r="AT603" s="18" t="s">
        <v>548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2979</v>
      </c>
    </row>
    <row r="604" spans="2:65" s="1" customFormat="1" ht="22.5" customHeight="1" x14ac:dyDescent="0.3">
      <c r="B604" s="35"/>
      <c r="C604" s="247" t="s">
        <v>800</v>
      </c>
      <c r="D604" s="247" t="s">
        <v>548</v>
      </c>
      <c r="E604" s="248" t="s">
        <v>2980</v>
      </c>
      <c r="F604" s="249" t="s">
        <v>2981</v>
      </c>
      <c r="G604" s="250" t="s">
        <v>165</v>
      </c>
      <c r="H604" s="251">
        <v>63.63</v>
      </c>
      <c r="I604" s="252"/>
      <c r="J604" s="253">
        <f>ROUND(I604*H604,2)</f>
        <v>0</v>
      </c>
      <c r="K604" s="249" t="s">
        <v>19</v>
      </c>
      <c r="L604" s="254"/>
      <c r="M604" s="255" t="s">
        <v>19</v>
      </c>
      <c r="N604" s="256" t="s">
        <v>42</v>
      </c>
      <c r="O604" s="36"/>
      <c r="P604" s="191">
        <f>O604*H604</f>
        <v>0</v>
      </c>
      <c r="Q604" s="191">
        <v>5.9200000000000003E-2</v>
      </c>
      <c r="R604" s="191">
        <f>Q604*H604</f>
        <v>3.7668960000000005</v>
      </c>
      <c r="S604" s="191">
        <v>0</v>
      </c>
      <c r="T604" s="192">
        <f>S604*H604</f>
        <v>0</v>
      </c>
      <c r="AR604" s="18" t="s">
        <v>235</v>
      </c>
      <c r="AT604" s="18" t="s">
        <v>548</v>
      </c>
      <c r="AU604" s="18" t="s">
        <v>81</v>
      </c>
      <c r="AY604" s="18" t="s">
        <v>160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78</v>
      </c>
      <c r="BK604" s="193">
        <f>ROUND(I604*H604,2)</f>
        <v>0</v>
      </c>
      <c r="BL604" s="18" t="s">
        <v>167</v>
      </c>
      <c r="BM604" s="18" t="s">
        <v>2982</v>
      </c>
    </row>
    <row r="605" spans="2:65" s="10" customFormat="1" ht="29.85" customHeight="1" x14ac:dyDescent="0.3">
      <c r="B605" s="165"/>
      <c r="C605" s="166"/>
      <c r="D605" s="179" t="s">
        <v>70</v>
      </c>
      <c r="E605" s="180" t="s">
        <v>167</v>
      </c>
      <c r="F605" s="180" t="s">
        <v>689</v>
      </c>
      <c r="G605" s="166"/>
      <c r="H605" s="166"/>
      <c r="I605" s="169"/>
      <c r="J605" s="181">
        <f>BK605</f>
        <v>0</v>
      </c>
      <c r="K605" s="166"/>
      <c r="L605" s="171"/>
      <c r="M605" s="172"/>
      <c r="N605" s="173"/>
      <c r="O605" s="173"/>
      <c r="P605" s="174">
        <f>SUM(P606:P630)</f>
        <v>0</v>
      </c>
      <c r="Q605" s="173"/>
      <c r="R605" s="174">
        <f>SUM(R606:R630)</f>
        <v>0</v>
      </c>
      <c r="S605" s="173"/>
      <c r="T605" s="175">
        <f>SUM(T606:T630)</f>
        <v>0</v>
      </c>
      <c r="AR605" s="176" t="s">
        <v>78</v>
      </c>
      <c r="AT605" s="177" t="s">
        <v>70</v>
      </c>
      <c r="AU605" s="177" t="s">
        <v>78</v>
      </c>
      <c r="AY605" s="176" t="s">
        <v>160</v>
      </c>
      <c r="BK605" s="178">
        <f>SUM(BK606:BK630)</f>
        <v>0</v>
      </c>
    </row>
    <row r="606" spans="2:65" s="1" customFormat="1" ht="22.5" customHeight="1" x14ac:dyDescent="0.3">
      <c r="B606" s="35"/>
      <c r="C606" s="182" t="s">
        <v>809</v>
      </c>
      <c r="D606" s="182" t="s">
        <v>162</v>
      </c>
      <c r="E606" s="183" t="s">
        <v>691</v>
      </c>
      <c r="F606" s="184" t="s">
        <v>692</v>
      </c>
      <c r="G606" s="185" t="s">
        <v>212</v>
      </c>
      <c r="H606" s="186">
        <v>8.0129999999999999</v>
      </c>
      <c r="I606" s="187"/>
      <c r="J606" s="188">
        <f>ROUND(I606*H606,2)</f>
        <v>0</v>
      </c>
      <c r="K606" s="184" t="s">
        <v>166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167</v>
      </c>
      <c r="AT606" s="18" t="s">
        <v>162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2983</v>
      </c>
    </row>
    <row r="607" spans="2:65" s="11" customFormat="1" x14ac:dyDescent="0.3">
      <c r="B607" s="194"/>
      <c r="C607" s="195"/>
      <c r="D607" s="196" t="s">
        <v>169</v>
      </c>
      <c r="E607" s="197" t="s">
        <v>19</v>
      </c>
      <c r="F607" s="198" t="s">
        <v>2767</v>
      </c>
      <c r="G607" s="195"/>
      <c r="H607" s="199" t="s">
        <v>19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169</v>
      </c>
      <c r="AU607" s="205" t="s">
        <v>81</v>
      </c>
      <c r="AV607" s="11" t="s">
        <v>78</v>
      </c>
      <c r="AW607" s="11" t="s">
        <v>35</v>
      </c>
      <c r="AX607" s="11" t="s">
        <v>71</v>
      </c>
      <c r="AY607" s="205" t="s">
        <v>160</v>
      </c>
    </row>
    <row r="608" spans="2:65" s="12" customFormat="1" x14ac:dyDescent="0.3">
      <c r="B608" s="206"/>
      <c r="C608" s="207"/>
      <c r="D608" s="196" t="s">
        <v>169</v>
      </c>
      <c r="E608" s="208" t="s">
        <v>19</v>
      </c>
      <c r="F608" s="209" t="s">
        <v>2984</v>
      </c>
      <c r="G608" s="207"/>
      <c r="H608" s="210">
        <v>0.57899999999999996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169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160</v>
      </c>
    </row>
    <row r="609" spans="2:51" s="12" customFormat="1" x14ac:dyDescent="0.3">
      <c r="B609" s="206"/>
      <c r="C609" s="207"/>
      <c r="D609" s="196" t="s">
        <v>169</v>
      </c>
      <c r="E609" s="208" t="s">
        <v>19</v>
      </c>
      <c r="F609" s="209" t="s">
        <v>2985</v>
      </c>
      <c r="G609" s="207"/>
      <c r="H609" s="210">
        <v>0.371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51" s="12" customFormat="1" x14ac:dyDescent="0.3">
      <c r="B610" s="206"/>
      <c r="C610" s="207"/>
      <c r="D610" s="196" t="s">
        <v>169</v>
      </c>
      <c r="E610" s="208" t="s">
        <v>19</v>
      </c>
      <c r="F610" s="209" t="s">
        <v>2986</v>
      </c>
      <c r="G610" s="207"/>
      <c r="H610" s="210">
        <v>0.19400000000000001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51" s="12" customFormat="1" x14ac:dyDescent="0.3">
      <c r="B611" s="206"/>
      <c r="C611" s="207"/>
      <c r="D611" s="196" t="s">
        <v>169</v>
      </c>
      <c r="E611" s="208" t="s">
        <v>19</v>
      </c>
      <c r="F611" s="209" t="s">
        <v>2987</v>
      </c>
      <c r="G611" s="207"/>
      <c r="H611" s="210">
        <v>0.40600000000000003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51" s="12" customFormat="1" x14ac:dyDescent="0.3">
      <c r="B612" s="206"/>
      <c r="C612" s="207"/>
      <c r="D612" s="196" t="s">
        <v>169</v>
      </c>
      <c r="E612" s="208" t="s">
        <v>19</v>
      </c>
      <c r="F612" s="209" t="s">
        <v>2988</v>
      </c>
      <c r="G612" s="207"/>
      <c r="H612" s="210">
        <v>0.14399999999999999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169</v>
      </c>
      <c r="AU612" s="216" t="s">
        <v>81</v>
      </c>
      <c r="AV612" s="12" t="s">
        <v>81</v>
      </c>
      <c r="AW612" s="12" t="s">
        <v>35</v>
      </c>
      <c r="AX612" s="12" t="s">
        <v>71</v>
      </c>
      <c r="AY612" s="216" t="s">
        <v>160</v>
      </c>
    </row>
    <row r="613" spans="2:51" s="12" customFormat="1" x14ac:dyDescent="0.3">
      <c r="B613" s="206"/>
      <c r="C613" s="207"/>
      <c r="D613" s="196" t="s">
        <v>169</v>
      </c>
      <c r="E613" s="208" t="s">
        <v>19</v>
      </c>
      <c r="F613" s="209" t="s">
        <v>2989</v>
      </c>
      <c r="G613" s="207"/>
      <c r="H613" s="210">
        <v>0.51400000000000001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169</v>
      </c>
      <c r="AU613" s="216" t="s">
        <v>81</v>
      </c>
      <c r="AV613" s="12" t="s">
        <v>81</v>
      </c>
      <c r="AW613" s="12" t="s">
        <v>35</v>
      </c>
      <c r="AX613" s="12" t="s">
        <v>71</v>
      </c>
      <c r="AY613" s="216" t="s">
        <v>160</v>
      </c>
    </row>
    <row r="614" spans="2:51" s="12" customFormat="1" x14ac:dyDescent="0.3">
      <c r="B614" s="206"/>
      <c r="C614" s="207"/>
      <c r="D614" s="196" t="s">
        <v>169</v>
      </c>
      <c r="E614" s="208" t="s">
        <v>19</v>
      </c>
      <c r="F614" s="209" t="s">
        <v>2990</v>
      </c>
      <c r="G614" s="207"/>
      <c r="H614" s="210">
        <v>0.14699999999999999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51" s="12" customFormat="1" x14ac:dyDescent="0.3">
      <c r="B615" s="206"/>
      <c r="C615" s="207"/>
      <c r="D615" s="196" t="s">
        <v>169</v>
      </c>
      <c r="E615" s="208" t="s">
        <v>19</v>
      </c>
      <c r="F615" s="209" t="s">
        <v>2991</v>
      </c>
      <c r="G615" s="207"/>
      <c r="H615" s="210">
        <v>0.51400000000000001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169</v>
      </c>
      <c r="AU615" s="216" t="s">
        <v>81</v>
      </c>
      <c r="AV615" s="12" t="s">
        <v>81</v>
      </c>
      <c r="AW615" s="12" t="s">
        <v>35</v>
      </c>
      <c r="AX615" s="12" t="s">
        <v>71</v>
      </c>
      <c r="AY615" s="216" t="s">
        <v>160</v>
      </c>
    </row>
    <row r="616" spans="2:51" s="12" customFormat="1" x14ac:dyDescent="0.3">
      <c r="B616" s="206"/>
      <c r="C616" s="207"/>
      <c r="D616" s="196" t="s">
        <v>169</v>
      </c>
      <c r="E616" s="208" t="s">
        <v>19</v>
      </c>
      <c r="F616" s="209" t="s">
        <v>2992</v>
      </c>
      <c r="G616" s="207"/>
      <c r="H616" s="210">
        <v>1.2250000000000001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169</v>
      </c>
      <c r="AU616" s="216" t="s">
        <v>81</v>
      </c>
      <c r="AV616" s="12" t="s">
        <v>81</v>
      </c>
      <c r="AW616" s="12" t="s">
        <v>35</v>
      </c>
      <c r="AX616" s="12" t="s">
        <v>71</v>
      </c>
      <c r="AY616" s="216" t="s">
        <v>160</v>
      </c>
    </row>
    <row r="617" spans="2:51" s="12" customFormat="1" x14ac:dyDescent="0.3">
      <c r="B617" s="206"/>
      <c r="C617" s="207"/>
      <c r="D617" s="196" t="s">
        <v>169</v>
      </c>
      <c r="E617" s="208" t="s">
        <v>19</v>
      </c>
      <c r="F617" s="209" t="s">
        <v>2993</v>
      </c>
      <c r="G617" s="207"/>
      <c r="H617" s="210">
        <v>0.28199999999999997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169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160</v>
      </c>
    </row>
    <row r="618" spans="2:51" s="12" customFormat="1" x14ac:dyDescent="0.3">
      <c r="B618" s="206"/>
      <c r="C618" s="207"/>
      <c r="D618" s="196" t="s">
        <v>169</v>
      </c>
      <c r="E618" s="208" t="s">
        <v>19</v>
      </c>
      <c r="F618" s="209" t="s">
        <v>2994</v>
      </c>
      <c r="G618" s="207"/>
      <c r="H618" s="210">
        <v>0.32300000000000001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51" s="12" customFormat="1" x14ac:dyDescent="0.3">
      <c r="B619" s="206"/>
      <c r="C619" s="207"/>
      <c r="D619" s="196" t="s">
        <v>169</v>
      </c>
      <c r="E619" s="208" t="s">
        <v>19</v>
      </c>
      <c r="F619" s="209" t="s">
        <v>2995</v>
      </c>
      <c r="G619" s="207"/>
      <c r="H619" s="210">
        <v>0.22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169</v>
      </c>
      <c r="AU619" s="216" t="s">
        <v>81</v>
      </c>
      <c r="AV619" s="12" t="s">
        <v>81</v>
      </c>
      <c r="AW619" s="12" t="s">
        <v>35</v>
      </c>
      <c r="AX619" s="12" t="s">
        <v>71</v>
      </c>
      <c r="AY619" s="216" t="s">
        <v>160</v>
      </c>
    </row>
    <row r="620" spans="2:51" s="12" customFormat="1" x14ac:dyDescent="0.3">
      <c r="B620" s="206"/>
      <c r="C620" s="207"/>
      <c r="D620" s="196" t="s">
        <v>169</v>
      </c>
      <c r="E620" s="208" t="s">
        <v>19</v>
      </c>
      <c r="F620" s="209" t="s">
        <v>2996</v>
      </c>
      <c r="G620" s="207"/>
      <c r="H620" s="210">
        <v>0.30399999999999999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169</v>
      </c>
      <c r="AU620" s="216" t="s">
        <v>81</v>
      </c>
      <c r="AV620" s="12" t="s">
        <v>81</v>
      </c>
      <c r="AW620" s="12" t="s">
        <v>35</v>
      </c>
      <c r="AX620" s="12" t="s">
        <v>71</v>
      </c>
      <c r="AY620" s="216" t="s">
        <v>160</v>
      </c>
    </row>
    <row r="621" spans="2:51" s="12" customFormat="1" x14ac:dyDescent="0.3">
      <c r="B621" s="206"/>
      <c r="C621" s="207"/>
      <c r="D621" s="196" t="s">
        <v>169</v>
      </c>
      <c r="E621" s="208" t="s">
        <v>19</v>
      </c>
      <c r="F621" s="209" t="s">
        <v>2994</v>
      </c>
      <c r="G621" s="207"/>
      <c r="H621" s="210">
        <v>0.32300000000000001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169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160</v>
      </c>
    </row>
    <row r="622" spans="2:51" s="12" customFormat="1" x14ac:dyDescent="0.3">
      <c r="B622" s="206"/>
      <c r="C622" s="207"/>
      <c r="D622" s="196" t="s">
        <v>169</v>
      </c>
      <c r="E622" s="208" t="s">
        <v>19</v>
      </c>
      <c r="F622" s="209" t="s">
        <v>2997</v>
      </c>
      <c r="G622" s="207"/>
      <c r="H622" s="210">
        <v>0.29399999999999998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51" s="12" customFormat="1" x14ac:dyDescent="0.3">
      <c r="B623" s="206"/>
      <c r="C623" s="207"/>
      <c r="D623" s="196" t="s">
        <v>169</v>
      </c>
      <c r="E623" s="208" t="s">
        <v>19</v>
      </c>
      <c r="F623" s="209" t="s">
        <v>2998</v>
      </c>
      <c r="G623" s="207"/>
      <c r="H623" s="210">
        <v>0.33800000000000002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169</v>
      </c>
      <c r="AU623" s="216" t="s">
        <v>81</v>
      </c>
      <c r="AV623" s="12" t="s">
        <v>81</v>
      </c>
      <c r="AW623" s="12" t="s">
        <v>35</v>
      </c>
      <c r="AX623" s="12" t="s">
        <v>71</v>
      </c>
      <c r="AY623" s="216" t="s">
        <v>160</v>
      </c>
    </row>
    <row r="624" spans="2:51" s="12" customFormat="1" x14ac:dyDescent="0.3">
      <c r="B624" s="206"/>
      <c r="C624" s="207"/>
      <c r="D624" s="196" t="s">
        <v>169</v>
      </c>
      <c r="E624" s="208" t="s">
        <v>19</v>
      </c>
      <c r="F624" s="209" t="s">
        <v>2999</v>
      </c>
      <c r="G624" s="207"/>
      <c r="H624" s="210">
        <v>0.23400000000000001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169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160</v>
      </c>
    </row>
    <row r="625" spans="2:65" s="12" customFormat="1" x14ac:dyDescent="0.3">
      <c r="B625" s="206"/>
      <c r="C625" s="207"/>
      <c r="D625" s="196" t="s">
        <v>169</v>
      </c>
      <c r="E625" s="208" t="s">
        <v>19</v>
      </c>
      <c r="F625" s="209" t="s">
        <v>3000</v>
      </c>
      <c r="G625" s="207"/>
      <c r="H625" s="210">
        <v>0.78500000000000003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169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160</v>
      </c>
    </row>
    <row r="626" spans="2:65" s="11" customFormat="1" x14ac:dyDescent="0.3">
      <c r="B626" s="194"/>
      <c r="C626" s="195"/>
      <c r="D626" s="196" t="s">
        <v>169</v>
      </c>
      <c r="E626" s="197" t="s">
        <v>19</v>
      </c>
      <c r="F626" s="198" t="s">
        <v>2752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169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160</v>
      </c>
    </row>
    <row r="627" spans="2:65" s="12" customFormat="1" x14ac:dyDescent="0.3">
      <c r="B627" s="206"/>
      <c r="C627" s="207"/>
      <c r="D627" s="196" t="s">
        <v>169</v>
      </c>
      <c r="E627" s="208" t="s">
        <v>19</v>
      </c>
      <c r="F627" s="209" t="s">
        <v>3001</v>
      </c>
      <c r="G627" s="207"/>
      <c r="H627" s="210">
        <v>0.24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1" customFormat="1" x14ac:dyDescent="0.3">
      <c r="B628" s="194"/>
      <c r="C628" s="195"/>
      <c r="D628" s="196" t="s">
        <v>169</v>
      </c>
      <c r="E628" s="197" t="s">
        <v>19</v>
      </c>
      <c r="F628" s="198" t="s">
        <v>2786</v>
      </c>
      <c r="G628" s="195"/>
      <c r="H628" s="199" t="s">
        <v>19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169</v>
      </c>
      <c r="AU628" s="205" t="s">
        <v>81</v>
      </c>
      <c r="AV628" s="11" t="s">
        <v>78</v>
      </c>
      <c r="AW628" s="11" t="s">
        <v>35</v>
      </c>
      <c r="AX628" s="11" t="s">
        <v>71</v>
      </c>
      <c r="AY628" s="205" t="s">
        <v>160</v>
      </c>
    </row>
    <row r="629" spans="2:65" s="12" customFormat="1" x14ac:dyDescent="0.3">
      <c r="B629" s="206"/>
      <c r="C629" s="207"/>
      <c r="D629" s="196" t="s">
        <v>169</v>
      </c>
      <c r="E629" s="208" t="s">
        <v>19</v>
      </c>
      <c r="F629" s="209" t="s">
        <v>3002</v>
      </c>
      <c r="G629" s="207"/>
      <c r="H629" s="210">
        <v>0.57599999999999996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169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160</v>
      </c>
    </row>
    <row r="630" spans="2:65" s="13" customFormat="1" x14ac:dyDescent="0.3">
      <c r="B630" s="217"/>
      <c r="C630" s="218"/>
      <c r="D630" s="196" t="s">
        <v>169</v>
      </c>
      <c r="E630" s="240" t="s">
        <v>19</v>
      </c>
      <c r="F630" s="241" t="s">
        <v>182</v>
      </c>
      <c r="G630" s="218"/>
      <c r="H630" s="242">
        <v>8.0129999999999999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169</v>
      </c>
      <c r="AU630" s="228" t="s">
        <v>81</v>
      </c>
      <c r="AV630" s="13" t="s">
        <v>167</v>
      </c>
      <c r="AW630" s="13" t="s">
        <v>35</v>
      </c>
      <c r="AX630" s="13" t="s">
        <v>78</v>
      </c>
      <c r="AY630" s="228" t="s">
        <v>160</v>
      </c>
    </row>
    <row r="631" spans="2:65" s="10" customFormat="1" ht="29.85" customHeight="1" x14ac:dyDescent="0.3">
      <c r="B631" s="165"/>
      <c r="C631" s="166"/>
      <c r="D631" s="179" t="s">
        <v>70</v>
      </c>
      <c r="E631" s="180" t="s">
        <v>201</v>
      </c>
      <c r="F631" s="180" t="s">
        <v>699</v>
      </c>
      <c r="G631" s="166"/>
      <c r="H631" s="166"/>
      <c r="I631" s="169"/>
      <c r="J631" s="181">
        <f>BK631</f>
        <v>0</v>
      </c>
      <c r="K631" s="166"/>
      <c r="L631" s="171"/>
      <c r="M631" s="172"/>
      <c r="N631" s="173"/>
      <c r="O631" s="173"/>
      <c r="P631" s="174">
        <f>SUM(P632:P858)</f>
        <v>0</v>
      </c>
      <c r="Q631" s="173"/>
      <c r="R631" s="174">
        <f>SUM(R632:R858)</f>
        <v>95.794387349999994</v>
      </c>
      <c r="S631" s="173"/>
      <c r="T631" s="175">
        <f>SUM(T632:T858)</f>
        <v>0</v>
      </c>
      <c r="AR631" s="176" t="s">
        <v>78</v>
      </c>
      <c r="AT631" s="177" t="s">
        <v>70</v>
      </c>
      <c r="AU631" s="177" t="s">
        <v>78</v>
      </c>
      <c r="AY631" s="176" t="s">
        <v>160</v>
      </c>
      <c r="BK631" s="178">
        <f>SUM(BK632:BK858)</f>
        <v>0</v>
      </c>
    </row>
    <row r="632" spans="2:65" s="1" customFormat="1" ht="22.5" customHeight="1" x14ac:dyDescent="0.3">
      <c r="B632" s="35"/>
      <c r="C632" s="182" t="s">
        <v>813</v>
      </c>
      <c r="D632" s="182" t="s">
        <v>162</v>
      </c>
      <c r="E632" s="183" t="s">
        <v>701</v>
      </c>
      <c r="F632" s="184" t="s">
        <v>702</v>
      </c>
      <c r="G632" s="185" t="s">
        <v>248</v>
      </c>
      <c r="H632" s="186">
        <v>45.16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167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3003</v>
      </c>
    </row>
    <row r="633" spans="2:65" s="11" customFormat="1" x14ac:dyDescent="0.3">
      <c r="B633" s="194"/>
      <c r="C633" s="195"/>
      <c r="D633" s="196" t="s">
        <v>169</v>
      </c>
      <c r="E633" s="197" t="s">
        <v>19</v>
      </c>
      <c r="F633" s="198" t="s">
        <v>3004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169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160</v>
      </c>
    </row>
    <row r="634" spans="2:65" s="12" customFormat="1" x14ac:dyDescent="0.3">
      <c r="B634" s="206"/>
      <c r="C634" s="207"/>
      <c r="D634" s="196" t="s">
        <v>169</v>
      </c>
      <c r="E634" s="208" t="s">
        <v>19</v>
      </c>
      <c r="F634" s="209" t="s">
        <v>3005</v>
      </c>
      <c r="G634" s="207"/>
      <c r="H634" s="210">
        <v>45.16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169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160</v>
      </c>
    </row>
    <row r="635" spans="2:65" s="13" customFormat="1" x14ac:dyDescent="0.3">
      <c r="B635" s="217"/>
      <c r="C635" s="218"/>
      <c r="D635" s="219" t="s">
        <v>169</v>
      </c>
      <c r="E635" s="220" t="s">
        <v>19</v>
      </c>
      <c r="F635" s="221" t="s">
        <v>182</v>
      </c>
      <c r="G635" s="218"/>
      <c r="H635" s="222">
        <v>45.16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169</v>
      </c>
      <c r="AU635" s="228" t="s">
        <v>81</v>
      </c>
      <c r="AV635" s="13" t="s">
        <v>167</v>
      </c>
      <c r="AW635" s="13" t="s">
        <v>35</v>
      </c>
      <c r="AX635" s="13" t="s">
        <v>78</v>
      </c>
      <c r="AY635" s="228" t="s">
        <v>160</v>
      </c>
    </row>
    <row r="636" spans="2:65" s="1" customFormat="1" ht="22.5" customHeight="1" x14ac:dyDescent="0.3">
      <c r="B636" s="35"/>
      <c r="C636" s="182" t="s">
        <v>818</v>
      </c>
      <c r="D636" s="182" t="s">
        <v>162</v>
      </c>
      <c r="E636" s="183" t="s">
        <v>706</v>
      </c>
      <c r="F636" s="184" t="s">
        <v>707</v>
      </c>
      <c r="G636" s="185" t="s">
        <v>248</v>
      </c>
      <c r="H636" s="186">
        <v>319.10000000000002</v>
      </c>
      <c r="I636" s="187"/>
      <c r="J636" s="188">
        <f>ROUND(I636*H636,2)</f>
        <v>0</v>
      </c>
      <c r="K636" s="184" t="s">
        <v>166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3006</v>
      </c>
    </row>
    <row r="637" spans="2:65" s="11" customFormat="1" x14ac:dyDescent="0.3">
      <c r="B637" s="194"/>
      <c r="C637" s="195"/>
      <c r="D637" s="196" t="s">
        <v>169</v>
      </c>
      <c r="E637" s="197" t="s">
        <v>19</v>
      </c>
      <c r="F637" s="198" t="s">
        <v>1730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x14ac:dyDescent="0.3">
      <c r="B638" s="206"/>
      <c r="C638" s="207"/>
      <c r="D638" s="196" t="s">
        <v>169</v>
      </c>
      <c r="E638" s="208" t="s">
        <v>19</v>
      </c>
      <c r="F638" s="209" t="s">
        <v>2683</v>
      </c>
      <c r="G638" s="207"/>
      <c r="H638" s="210">
        <v>29.66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4" customFormat="1" x14ac:dyDescent="0.3">
      <c r="B639" s="229"/>
      <c r="C639" s="230"/>
      <c r="D639" s="196" t="s">
        <v>169</v>
      </c>
      <c r="E639" s="231" t="s">
        <v>19</v>
      </c>
      <c r="F639" s="232" t="s">
        <v>234</v>
      </c>
      <c r="G639" s="230"/>
      <c r="H639" s="233">
        <v>29.66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169</v>
      </c>
      <c r="AU639" s="239" t="s">
        <v>81</v>
      </c>
      <c r="AV639" s="14" t="s">
        <v>186</v>
      </c>
      <c r="AW639" s="14" t="s">
        <v>35</v>
      </c>
      <c r="AX639" s="14" t="s">
        <v>71</v>
      </c>
      <c r="AY639" s="239" t="s">
        <v>160</v>
      </c>
    </row>
    <row r="640" spans="2:65" s="11" customFormat="1" x14ac:dyDescent="0.3">
      <c r="B640" s="194"/>
      <c r="C640" s="195"/>
      <c r="D640" s="196" t="s">
        <v>169</v>
      </c>
      <c r="E640" s="197" t="s">
        <v>19</v>
      </c>
      <c r="F640" s="198" t="s">
        <v>1728</v>
      </c>
      <c r="G640" s="195"/>
      <c r="H640" s="199" t="s">
        <v>19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169</v>
      </c>
      <c r="AU640" s="205" t="s">
        <v>81</v>
      </c>
      <c r="AV640" s="11" t="s">
        <v>78</v>
      </c>
      <c r="AW640" s="11" t="s">
        <v>35</v>
      </c>
      <c r="AX640" s="11" t="s">
        <v>71</v>
      </c>
      <c r="AY640" s="205" t="s">
        <v>160</v>
      </c>
    </row>
    <row r="641" spans="2:65" s="12" customFormat="1" x14ac:dyDescent="0.3">
      <c r="B641" s="206"/>
      <c r="C641" s="207"/>
      <c r="D641" s="196" t="s">
        <v>169</v>
      </c>
      <c r="E641" s="208" t="s">
        <v>19</v>
      </c>
      <c r="F641" s="209" t="s">
        <v>3007</v>
      </c>
      <c r="G641" s="207"/>
      <c r="H641" s="210">
        <v>136.71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4" customFormat="1" x14ac:dyDescent="0.3">
      <c r="B642" s="229"/>
      <c r="C642" s="230"/>
      <c r="D642" s="196" t="s">
        <v>169</v>
      </c>
      <c r="E642" s="231" t="s">
        <v>19</v>
      </c>
      <c r="F642" s="232" t="s">
        <v>234</v>
      </c>
      <c r="G642" s="230"/>
      <c r="H642" s="233">
        <v>136.71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169</v>
      </c>
      <c r="AU642" s="239" t="s">
        <v>81</v>
      </c>
      <c r="AV642" s="14" t="s">
        <v>186</v>
      </c>
      <c r="AW642" s="14" t="s">
        <v>35</v>
      </c>
      <c r="AX642" s="14" t="s">
        <v>71</v>
      </c>
      <c r="AY642" s="239" t="s">
        <v>160</v>
      </c>
    </row>
    <row r="643" spans="2:65" s="11" customFormat="1" x14ac:dyDescent="0.3">
      <c r="B643" s="194"/>
      <c r="C643" s="195"/>
      <c r="D643" s="196" t="s">
        <v>169</v>
      </c>
      <c r="E643" s="197" t="s">
        <v>19</v>
      </c>
      <c r="F643" s="198" t="s">
        <v>2741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1" customFormat="1" x14ac:dyDescent="0.3">
      <c r="B644" s="194"/>
      <c r="C644" s="195"/>
      <c r="D644" s="196" t="s">
        <v>169</v>
      </c>
      <c r="E644" s="197" t="s">
        <v>19</v>
      </c>
      <c r="F644" s="198" t="s">
        <v>3008</v>
      </c>
      <c r="G644" s="195"/>
      <c r="H644" s="199" t="s">
        <v>19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169</v>
      </c>
      <c r="AU644" s="205" t="s">
        <v>81</v>
      </c>
      <c r="AV644" s="11" t="s">
        <v>78</v>
      </c>
      <c r="AW644" s="11" t="s">
        <v>35</v>
      </c>
      <c r="AX644" s="11" t="s">
        <v>71</v>
      </c>
      <c r="AY644" s="205" t="s">
        <v>160</v>
      </c>
    </row>
    <row r="645" spans="2:65" s="11" customFormat="1" x14ac:dyDescent="0.3">
      <c r="B645" s="194"/>
      <c r="C645" s="195"/>
      <c r="D645" s="196" t="s">
        <v>169</v>
      </c>
      <c r="E645" s="197" t="s">
        <v>19</v>
      </c>
      <c r="F645" s="198" t="s">
        <v>3009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169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160</v>
      </c>
    </row>
    <row r="646" spans="2:65" s="12" customFormat="1" x14ac:dyDescent="0.3">
      <c r="B646" s="206"/>
      <c r="C646" s="207"/>
      <c r="D646" s="196" t="s">
        <v>169</v>
      </c>
      <c r="E646" s="208" t="s">
        <v>19</v>
      </c>
      <c r="F646" s="209" t="s">
        <v>3010</v>
      </c>
      <c r="G646" s="207"/>
      <c r="H646" s="210">
        <v>93.06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4" customFormat="1" x14ac:dyDescent="0.3">
      <c r="B647" s="229"/>
      <c r="C647" s="230"/>
      <c r="D647" s="196" t="s">
        <v>169</v>
      </c>
      <c r="E647" s="231" t="s">
        <v>19</v>
      </c>
      <c r="F647" s="232" t="s">
        <v>234</v>
      </c>
      <c r="G647" s="230"/>
      <c r="H647" s="233">
        <v>93.06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169</v>
      </c>
      <c r="AU647" s="239" t="s">
        <v>81</v>
      </c>
      <c r="AV647" s="14" t="s">
        <v>186</v>
      </c>
      <c r="AW647" s="14" t="s">
        <v>35</v>
      </c>
      <c r="AX647" s="14" t="s">
        <v>71</v>
      </c>
      <c r="AY647" s="239" t="s">
        <v>160</v>
      </c>
    </row>
    <row r="648" spans="2:65" s="11" customFormat="1" x14ac:dyDescent="0.3">
      <c r="B648" s="194"/>
      <c r="C648" s="195"/>
      <c r="D648" s="196" t="s">
        <v>169</v>
      </c>
      <c r="E648" s="197" t="s">
        <v>19</v>
      </c>
      <c r="F648" s="198" t="s">
        <v>3011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169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160</v>
      </c>
    </row>
    <row r="649" spans="2:65" s="12" customFormat="1" x14ac:dyDescent="0.3">
      <c r="B649" s="206"/>
      <c r="C649" s="207"/>
      <c r="D649" s="196" t="s">
        <v>169</v>
      </c>
      <c r="E649" s="208" t="s">
        <v>19</v>
      </c>
      <c r="F649" s="209" t="s">
        <v>3012</v>
      </c>
      <c r="G649" s="207"/>
      <c r="H649" s="210">
        <v>28.37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4" customFormat="1" x14ac:dyDescent="0.3">
      <c r="B650" s="229"/>
      <c r="C650" s="230"/>
      <c r="D650" s="196" t="s">
        <v>169</v>
      </c>
      <c r="E650" s="231" t="s">
        <v>19</v>
      </c>
      <c r="F650" s="232" t="s">
        <v>234</v>
      </c>
      <c r="G650" s="230"/>
      <c r="H650" s="233">
        <v>28.37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169</v>
      </c>
      <c r="AU650" s="239" t="s">
        <v>81</v>
      </c>
      <c r="AV650" s="14" t="s">
        <v>186</v>
      </c>
      <c r="AW650" s="14" t="s">
        <v>35</v>
      </c>
      <c r="AX650" s="14" t="s">
        <v>71</v>
      </c>
      <c r="AY650" s="239" t="s">
        <v>160</v>
      </c>
    </row>
    <row r="651" spans="2:65" s="11" customFormat="1" x14ac:dyDescent="0.3">
      <c r="B651" s="194"/>
      <c r="C651" s="195"/>
      <c r="D651" s="196" t="s">
        <v>169</v>
      </c>
      <c r="E651" s="197" t="s">
        <v>19</v>
      </c>
      <c r="F651" s="198" t="s">
        <v>3013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169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160</v>
      </c>
    </row>
    <row r="652" spans="2:65" s="12" customFormat="1" x14ac:dyDescent="0.3">
      <c r="B652" s="206"/>
      <c r="C652" s="207"/>
      <c r="D652" s="196" t="s">
        <v>169</v>
      </c>
      <c r="E652" s="208" t="s">
        <v>19</v>
      </c>
      <c r="F652" s="209" t="s">
        <v>3014</v>
      </c>
      <c r="G652" s="207"/>
      <c r="H652" s="210">
        <v>31.3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169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160</v>
      </c>
    </row>
    <row r="653" spans="2:65" s="14" customFormat="1" x14ac:dyDescent="0.3">
      <c r="B653" s="229"/>
      <c r="C653" s="230"/>
      <c r="D653" s="196" t="s">
        <v>169</v>
      </c>
      <c r="E653" s="231" t="s">
        <v>19</v>
      </c>
      <c r="F653" s="232" t="s">
        <v>234</v>
      </c>
      <c r="G653" s="230"/>
      <c r="H653" s="233">
        <v>31.3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169</v>
      </c>
      <c r="AU653" s="239" t="s">
        <v>81</v>
      </c>
      <c r="AV653" s="14" t="s">
        <v>186</v>
      </c>
      <c r="AW653" s="14" t="s">
        <v>35</v>
      </c>
      <c r="AX653" s="14" t="s">
        <v>71</v>
      </c>
      <c r="AY653" s="239" t="s">
        <v>160</v>
      </c>
    </row>
    <row r="654" spans="2:65" s="13" customFormat="1" x14ac:dyDescent="0.3">
      <c r="B654" s="217"/>
      <c r="C654" s="218"/>
      <c r="D654" s="219" t="s">
        <v>169</v>
      </c>
      <c r="E654" s="220" t="s">
        <v>19</v>
      </c>
      <c r="F654" s="221" t="s">
        <v>182</v>
      </c>
      <c r="G654" s="218"/>
      <c r="H654" s="222">
        <v>319.10000000000002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169</v>
      </c>
      <c r="AU654" s="228" t="s">
        <v>81</v>
      </c>
      <c r="AV654" s="13" t="s">
        <v>167</v>
      </c>
      <c r="AW654" s="13" t="s">
        <v>35</v>
      </c>
      <c r="AX654" s="13" t="s">
        <v>78</v>
      </c>
      <c r="AY654" s="228" t="s">
        <v>160</v>
      </c>
    </row>
    <row r="655" spans="2:65" s="1" customFormat="1" ht="22.5" customHeight="1" x14ac:dyDescent="0.3">
      <c r="B655" s="35"/>
      <c r="C655" s="182" t="s">
        <v>824</v>
      </c>
      <c r="D655" s="182" t="s">
        <v>162</v>
      </c>
      <c r="E655" s="183" t="s">
        <v>718</v>
      </c>
      <c r="F655" s="184" t="s">
        <v>719</v>
      </c>
      <c r="G655" s="185" t="s">
        <v>248</v>
      </c>
      <c r="H655" s="186">
        <v>65.680000000000007</v>
      </c>
      <c r="I655" s="187"/>
      <c r="J655" s="188">
        <f>ROUND(I655*H655,2)</f>
        <v>0</v>
      </c>
      <c r="K655" s="184" t="s">
        <v>166</v>
      </c>
      <c r="L655" s="55"/>
      <c r="M655" s="189" t="s">
        <v>19</v>
      </c>
      <c r="N655" s="190" t="s">
        <v>42</v>
      </c>
      <c r="O655" s="36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AR655" s="18" t="s">
        <v>167</v>
      </c>
      <c r="AT655" s="18" t="s">
        <v>162</v>
      </c>
      <c r="AU655" s="18" t="s">
        <v>81</v>
      </c>
      <c r="AY655" s="18" t="s">
        <v>160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8" t="s">
        <v>78</v>
      </c>
      <c r="BK655" s="193">
        <f>ROUND(I655*H655,2)</f>
        <v>0</v>
      </c>
      <c r="BL655" s="18" t="s">
        <v>167</v>
      </c>
      <c r="BM655" s="18" t="s">
        <v>3015</v>
      </c>
    </row>
    <row r="656" spans="2:65" s="11" customFormat="1" x14ac:dyDescent="0.3">
      <c r="B656" s="194"/>
      <c r="C656" s="195"/>
      <c r="D656" s="196" t="s">
        <v>169</v>
      </c>
      <c r="E656" s="197" t="s">
        <v>19</v>
      </c>
      <c r="F656" s="198" t="s">
        <v>1732</v>
      </c>
      <c r="G656" s="195"/>
      <c r="H656" s="199" t="s">
        <v>19</v>
      </c>
      <c r="I656" s="200"/>
      <c r="J656" s="195"/>
      <c r="K656" s="195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169</v>
      </c>
      <c r="AU656" s="205" t="s">
        <v>81</v>
      </c>
      <c r="AV656" s="11" t="s">
        <v>78</v>
      </c>
      <c r="AW656" s="11" t="s">
        <v>35</v>
      </c>
      <c r="AX656" s="11" t="s">
        <v>71</v>
      </c>
      <c r="AY656" s="205" t="s">
        <v>160</v>
      </c>
    </row>
    <row r="657" spans="2:65" s="12" customFormat="1" x14ac:dyDescent="0.3">
      <c r="B657" s="206"/>
      <c r="C657" s="207"/>
      <c r="D657" s="196" t="s">
        <v>169</v>
      </c>
      <c r="E657" s="208" t="s">
        <v>19</v>
      </c>
      <c r="F657" s="209" t="s">
        <v>3016</v>
      </c>
      <c r="G657" s="207"/>
      <c r="H657" s="210">
        <v>65.680000000000007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169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160</v>
      </c>
    </row>
    <row r="658" spans="2:65" s="13" customFormat="1" x14ac:dyDescent="0.3">
      <c r="B658" s="217"/>
      <c r="C658" s="218"/>
      <c r="D658" s="219" t="s">
        <v>169</v>
      </c>
      <c r="E658" s="220" t="s">
        <v>19</v>
      </c>
      <c r="F658" s="221" t="s">
        <v>182</v>
      </c>
      <c r="G658" s="218"/>
      <c r="H658" s="222">
        <v>65.680000000000007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169</v>
      </c>
      <c r="AU658" s="228" t="s">
        <v>81</v>
      </c>
      <c r="AV658" s="13" t="s">
        <v>167</v>
      </c>
      <c r="AW658" s="13" t="s">
        <v>35</v>
      </c>
      <c r="AX658" s="13" t="s">
        <v>78</v>
      </c>
      <c r="AY658" s="228" t="s">
        <v>160</v>
      </c>
    </row>
    <row r="659" spans="2:65" s="1" customFormat="1" ht="22.5" customHeight="1" x14ac:dyDescent="0.3">
      <c r="B659" s="35"/>
      <c r="C659" s="182" t="s">
        <v>830</v>
      </c>
      <c r="D659" s="182" t="s">
        <v>162</v>
      </c>
      <c r="E659" s="183" t="s">
        <v>722</v>
      </c>
      <c r="F659" s="184" t="s">
        <v>723</v>
      </c>
      <c r="G659" s="185" t="s">
        <v>248</v>
      </c>
      <c r="H659" s="186">
        <v>5392.1750000000002</v>
      </c>
      <c r="I659" s="187"/>
      <c r="J659" s="188">
        <f>ROUND(I659*H659,2)</f>
        <v>0</v>
      </c>
      <c r="K659" s="184" t="s">
        <v>166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167</v>
      </c>
      <c r="AT659" s="18" t="s">
        <v>162</v>
      </c>
      <c r="AU659" s="18" t="s">
        <v>81</v>
      </c>
      <c r="AY659" s="18" t="s">
        <v>160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167</v>
      </c>
      <c r="BM659" s="18" t="s">
        <v>3017</v>
      </c>
    </row>
    <row r="660" spans="2:65" s="11" customFormat="1" x14ac:dyDescent="0.3">
      <c r="B660" s="194"/>
      <c r="C660" s="195"/>
      <c r="D660" s="196" t="s">
        <v>169</v>
      </c>
      <c r="E660" s="197" t="s">
        <v>19</v>
      </c>
      <c r="F660" s="198" t="s">
        <v>352</v>
      </c>
      <c r="G660" s="195"/>
      <c r="H660" s="199" t="s">
        <v>19</v>
      </c>
      <c r="I660" s="200"/>
      <c r="J660" s="195"/>
      <c r="K660" s="195"/>
      <c r="L660" s="201"/>
      <c r="M660" s="202"/>
      <c r="N660" s="203"/>
      <c r="O660" s="203"/>
      <c r="P660" s="203"/>
      <c r="Q660" s="203"/>
      <c r="R660" s="203"/>
      <c r="S660" s="203"/>
      <c r="T660" s="204"/>
      <c r="AT660" s="205" t="s">
        <v>169</v>
      </c>
      <c r="AU660" s="205" t="s">
        <v>81</v>
      </c>
      <c r="AV660" s="11" t="s">
        <v>78</v>
      </c>
      <c r="AW660" s="11" t="s">
        <v>35</v>
      </c>
      <c r="AX660" s="11" t="s">
        <v>71</v>
      </c>
      <c r="AY660" s="205" t="s">
        <v>160</v>
      </c>
    </row>
    <row r="661" spans="2:65" s="12" customFormat="1" x14ac:dyDescent="0.3">
      <c r="B661" s="206"/>
      <c r="C661" s="207"/>
      <c r="D661" s="196" t="s">
        <v>169</v>
      </c>
      <c r="E661" s="208" t="s">
        <v>19</v>
      </c>
      <c r="F661" s="209" t="s">
        <v>2697</v>
      </c>
      <c r="G661" s="207"/>
      <c r="H661" s="210">
        <v>5073.92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169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160</v>
      </c>
    </row>
    <row r="662" spans="2:65" s="14" customFormat="1" x14ac:dyDescent="0.3">
      <c r="B662" s="229"/>
      <c r="C662" s="230"/>
      <c r="D662" s="196" t="s">
        <v>169</v>
      </c>
      <c r="E662" s="231" t="s">
        <v>19</v>
      </c>
      <c r="F662" s="232" t="s">
        <v>234</v>
      </c>
      <c r="G662" s="230"/>
      <c r="H662" s="233">
        <v>5073.92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169</v>
      </c>
      <c r="AU662" s="239" t="s">
        <v>81</v>
      </c>
      <c r="AV662" s="14" t="s">
        <v>186</v>
      </c>
      <c r="AW662" s="14" t="s">
        <v>35</v>
      </c>
      <c r="AX662" s="14" t="s">
        <v>71</v>
      </c>
      <c r="AY662" s="239" t="s">
        <v>160</v>
      </c>
    </row>
    <row r="663" spans="2:65" s="11" customFormat="1" x14ac:dyDescent="0.3">
      <c r="B663" s="194"/>
      <c r="C663" s="195"/>
      <c r="D663" s="196" t="s">
        <v>169</v>
      </c>
      <c r="E663" s="197" t="s">
        <v>19</v>
      </c>
      <c r="F663" s="198" t="s">
        <v>420</v>
      </c>
      <c r="G663" s="195"/>
      <c r="H663" s="199" t="s">
        <v>19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169</v>
      </c>
      <c r="AU663" s="205" t="s">
        <v>81</v>
      </c>
      <c r="AV663" s="11" t="s">
        <v>78</v>
      </c>
      <c r="AW663" s="11" t="s">
        <v>35</v>
      </c>
      <c r="AX663" s="11" t="s">
        <v>71</v>
      </c>
      <c r="AY663" s="205" t="s">
        <v>160</v>
      </c>
    </row>
    <row r="664" spans="2:65" s="12" customFormat="1" x14ac:dyDescent="0.3">
      <c r="B664" s="206"/>
      <c r="C664" s="207"/>
      <c r="D664" s="196" t="s">
        <v>169</v>
      </c>
      <c r="E664" s="208" t="s">
        <v>19</v>
      </c>
      <c r="F664" s="209" t="s">
        <v>3018</v>
      </c>
      <c r="G664" s="207"/>
      <c r="H664" s="210">
        <v>31.125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169</v>
      </c>
      <c r="AU664" s="216" t="s">
        <v>81</v>
      </c>
      <c r="AV664" s="12" t="s">
        <v>81</v>
      </c>
      <c r="AW664" s="12" t="s">
        <v>35</v>
      </c>
      <c r="AX664" s="12" t="s">
        <v>71</v>
      </c>
      <c r="AY664" s="216" t="s">
        <v>160</v>
      </c>
    </row>
    <row r="665" spans="2:65" s="12" customFormat="1" x14ac:dyDescent="0.3">
      <c r="B665" s="206"/>
      <c r="C665" s="207"/>
      <c r="D665" s="196" t="s">
        <v>169</v>
      </c>
      <c r="E665" s="208" t="s">
        <v>19</v>
      </c>
      <c r="F665" s="209" t="s">
        <v>3019</v>
      </c>
      <c r="G665" s="207"/>
      <c r="H665" s="210">
        <v>287.13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169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160</v>
      </c>
    </row>
    <row r="666" spans="2:65" s="14" customFormat="1" x14ac:dyDescent="0.3">
      <c r="B666" s="229"/>
      <c r="C666" s="230"/>
      <c r="D666" s="196" t="s">
        <v>169</v>
      </c>
      <c r="E666" s="231" t="s">
        <v>19</v>
      </c>
      <c r="F666" s="232" t="s">
        <v>234</v>
      </c>
      <c r="G666" s="230"/>
      <c r="H666" s="233">
        <v>318.255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169</v>
      </c>
      <c r="AU666" s="239" t="s">
        <v>81</v>
      </c>
      <c r="AV666" s="14" t="s">
        <v>186</v>
      </c>
      <c r="AW666" s="14" t="s">
        <v>35</v>
      </c>
      <c r="AX666" s="14" t="s">
        <v>71</v>
      </c>
      <c r="AY666" s="239" t="s">
        <v>160</v>
      </c>
    </row>
    <row r="667" spans="2:65" s="13" customFormat="1" x14ac:dyDescent="0.3">
      <c r="B667" s="217"/>
      <c r="C667" s="218"/>
      <c r="D667" s="219" t="s">
        <v>169</v>
      </c>
      <c r="E667" s="220" t="s">
        <v>19</v>
      </c>
      <c r="F667" s="221" t="s">
        <v>182</v>
      </c>
      <c r="G667" s="218"/>
      <c r="H667" s="222">
        <v>5392.1750000000002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169</v>
      </c>
      <c r="AU667" s="228" t="s">
        <v>81</v>
      </c>
      <c r="AV667" s="13" t="s">
        <v>167</v>
      </c>
      <c r="AW667" s="13" t="s">
        <v>35</v>
      </c>
      <c r="AX667" s="13" t="s">
        <v>78</v>
      </c>
      <c r="AY667" s="228" t="s">
        <v>160</v>
      </c>
    </row>
    <row r="668" spans="2:65" s="1" customFormat="1" ht="22.5" customHeight="1" x14ac:dyDescent="0.3">
      <c r="B668" s="35"/>
      <c r="C668" s="182" t="s">
        <v>834</v>
      </c>
      <c r="D668" s="182" t="s">
        <v>162</v>
      </c>
      <c r="E668" s="183" t="s">
        <v>728</v>
      </c>
      <c r="F668" s="184" t="s">
        <v>729</v>
      </c>
      <c r="G668" s="185" t="s">
        <v>248</v>
      </c>
      <c r="H668" s="186">
        <v>4426.32</v>
      </c>
      <c r="I668" s="187"/>
      <c r="J668" s="188">
        <f>ROUND(I668*H668,2)</f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167</v>
      </c>
      <c r="BM668" s="18" t="s">
        <v>3020</v>
      </c>
    </row>
    <row r="669" spans="2:65" s="11" customFormat="1" x14ac:dyDescent="0.3">
      <c r="B669" s="194"/>
      <c r="C669" s="195"/>
      <c r="D669" s="196" t="s">
        <v>169</v>
      </c>
      <c r="E669" s="197" t="s">
        <v>19</v>
      </c>
      <c r="F669" s="198" t="s">
        <v>352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169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160</v>
      </c>
    </row>
    <row r="670" spans="2:65" s="12" customFormat="1" x14ac:dyDescent="0.3">
      <c r="B670" s="206"/>
      <c r="C670" s="207"/>
      <c r="D670" s="196" t="s">
        <v>169</v>
      </c>
      <c r="E670" s="208" t="s">
        <v>19</v>
      </c>
      <c r="F670" s="209" t="s">
        <v>2697</v>
      </c>
      <c r="G670" s="207"/>
      <c r="H670" s="210">
        <v>5073.92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1" customFormat="1" x14ac:dyDescent="0.3">
      <c r="B671" s="194"/>
      <c r="C671" s="195"/>
      <c r="D671" s="196" t="s">
        <v>169</v>
      </c>
      <c r="E671" s="197" t="s">
        <v>19</v>
      </c>
      <c r="F671" s="198" t="s">
        <v>731</v>
      </c>
      <c r="G671" s="195"/>
      <c r="H671" s="199" t="s">
        <v>19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169</v>
      </c>
      <c r="AU671" s="205" t="s">
        <v>81</v>
      </c>
      <c r="AV671" s="11" t="s">
        <v>78</v>
      </c>
      <c r="AW671" s="11" t="s">
        <v>35</v>
      </c>
      <c r="AX671" s="11" t="s">
        <v>71</v>
      </c>
      <c r="AY671" s="205" t="s">
        <v>160</v>
      </c>
    </row>
    <row r="672" spans="2:65" s="12" customFormat="1" x14ac:dyDescent="0.3">
      <c r="B672" s="206"/>
      <c r="C672" s="207"/>
      <c r="D672" s="196" t="s">
        <v>169</v>
      </c>
      <c r="E672" s="208" t="s">
        <v>19</v>
      </c>
      <c r="F672" s="209" t="s">
        <v>3021</v>
      </c>
      <c r="G672" s="207"/>
      <c r="H672" s="210">
        <v>-532.32500000000005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169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160</v>
      </c>
    </row>
    <row r="673" spans="2:65" s="11" customFormat="1" x14ac:dyDescent="0.3">
      <c r="B673" s="194"/>
      <c r="C673" s="195"/>
      <c r="D673" s="196" t="s">
        <v>169</v>
      </c>
      <c r="E673" s="197" t="s">
        <v>19</v>
      </c>
      <c r="F673" s="198" t="s">
        <v>2698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169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160</v>
      </c>
    </row>
    <row r="674" spans="2:65" s="12" customFormat="1" x14ac:dyDescent="0.3">
      <c r="B674" s="206"/>
      <c r="C674" s="207"/>
      <c r="D674" s="196" t="s">
        <v>169</v>
      </c>
      <c r="E674" s="208" t="s">
        <v>19</v>
      </c>
      <c r="F674" s="209" t="s">
        <v>3022</v>
      </c>
      <c r="G674" s="207"/>
      <c r="H674" s="210">
        <v>-115.27500000000001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65" s="13" customFormat="1" x14ac:dyDescent="0.3">
      <c r="B675" s="217"/>
      <c r="C675" s="218"/>
      <c r="D675" s="219" t="s">
        <v>169</v>
      </c>
      <c r="E675" s="220" t="s">
        <v>19</v>
      </c>
      <c r="F675" s="221" t="s">
        <v>182</v>
      </c>
      <c r="G675" s="218"/>
      <c r="H675" s="222">
        <v>4426.32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169</v>
      </c>
      <c r="AU675" s="228" t="s">
        <v>81</v>
      </c>
      <c r="AV675" s="13" t="s">
        <v>167</v>
      </c>
      <c r="AW675" s="13" t="s">
        <v>35</v>
      </c>
      <c r="AX675" s="13" t="s">
        <v>78</v>
      </c>
      <c r="AY675" s="228" t="s">
        <v>160</v>
      </c>
    </row>
    <row r="676" spans="2:65" s="1" customFormat="1" ht="22.5" customHeight="1" x14ac:dyDescent="0.3">
      <c r="B676" s="35"/>
      <c r="C676" s="182" t="s">
        <v>843</v>
      </c>
      <c r="D676" s="182" t="s">
        <v>162</v>
      </c>
      <c r="E676" s="183" t="s">
        <v>735</v>
      </c>
      <c r="F676" s="184" t="s">
        <v>736</v>
      </c>
      <c r="G676" s="185" t="s">
        <v>248</v>
      </c>
      <c r="H676" s="186">
        <v>136.71</v>
      </c>
      <c r="I676" s="187"/>
      <c r="J676" s="188">
        <f>ROUND(I676*H676,2)</f>
        <v>0</v>
      </c>
      <c r="K676" s="184" t="s">
        <v>166</v>
      </c>
      <c r="L676" s="55"/>
      <c r="M676" s="189" t="s">
        <v>19</v>
      </c>
      <c r="N676" s="190" t="s">
        <v>42</v>
      </c>
      <c r="O676" s="36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AR676" s="18" t="s">
        <v>167</v>
      </c>
      <c r="AT676" s="18" t="s">
        <v>162</v>
      </c>
      <c r="AU676" s="18" t="s">
        <v>81</v>
      </c>
      <c r="AY676" s="18" t="s">
        <v>160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78</v>
      </c>
      <c r="BK676" s="193">
        <f>ROUND(I676*H676,2)</f>
        <v>0</v>
      </c>
      <c r="BL676" s="18" t="s">
        <v>167</v>
      </c>
      <c r="BM676" s="18" t="s">
        <v>3023</v>
      </c>
    </row>
    <row r="677" spans="2:65" s="11" customFormat="1" x14ac:dyDescent="0.3">
      <c r="B677" s="194"/>
      <c r="C677" s="195"/>
      <c r="D677" s="196" t="s">
        <v>169</v>
      </c>
      <c r="E677" s="197" t="s">
        <v>19</v>
      </c>
      <c r="F677" s="198" t="s">
        <v>1728</v>
      </c>
      <c r="G677" s="195"/>
      <c r="H677" s="199" t="s">
        <v>19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169</v>
      </c>
      <c r="AU677" s="205" t="s">
        <v>81</v>
      </c>
      <c r="AV677" s="11" t="s">
        <v>78</v>
      </c>
      <c r="AW677" s="11" t="s">
        <v>35</v>
      </c>
      <c r="AX677" s="11" t="s">
        <v>71</v>
      </c>
      <c r="AY677" s="205" t="s">
        <v>160</v>
      </c>
    </row>
    <row r="678" spans="2:65" s="12" customFormat="1" x14ac:dyDescent="0.3">
      <c r="B678" s="206"/>
      <c r="C678" s="207"/>
      <c r="D678" s="196" t="s">
        <v>169</v>
      </c>
      <c r="E678" s="208" t="s">
        <v>19</v>
      </c>
      <c r="F678" s="209" t="s">
        <v>3007</v>
      </c>
      <c r="G678" s="207"/>
      <c r="H678" s="210">
        <v>136.71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65" s="13" customFormat="1" x14ac:dyDescent="0.3">
      <c r="B679" s="217"/>
      <c r="C679" s="218"/>
      <c r="D679" s="219" t="s">
        <v>169</v>
      </c>
      <c r="E679" s="220" t="s">
        <v>19</v>
      </c>
      <c r="F679" s="221" t="s">
        <v>182</v>
      </c>
      <c r="G679" s="218"/>
      <c r="H679" s="222">
        <v>136.71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169</v>
      </c>
      <c r="AU679" s="228" t="s">
        <v>81</v>
      </c>
      <c r="AV679" s="13" t="s">
        <v>167</v>
      </c>
      <c r="AW679" s="13" t="s">
        <v>35</v>
      </c>
      <c r="AX679" s="13" t="s">
        <v>78</v>
      </c>
      <c r="AY679" s="228" t="s">
        <v>160</v>
      </c>
    </row>
    <row r="680" spans="2:65" s="1" customFormat="1" ht="22.5" customHeight="1" x14ac:dyDescent="0.3">
      <c r="B680" s="35"/>
      <c r="C680" s="182" t="s">
        <v>847</v>
      </c>
      <c r="D680" s="182" t="s">
        <v>162</v>
      </c>
      <c r="E680" s="183" t="s">
        <v>739</v>
      </c>
      <c r="F680" s="184" t="s">
        <v>740</v>
      </c>
      <c r="G680" s="185" t="s">
        <v>248</v>
      </c>
      <c r="H680" s="186">
        <v>5392.1750000000002</v>
      </c>
      <c r="I680" s="187"/>
      <c r="J680" s="188">
        <f>ROUND(I680*H680,2)</f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167</v>
      </c>
      <c r="AT680" s="18" t="s">
        <v>162</v>
      </c>
      <c r="AU680" s="18" t="s">
        <v>81</v>
      </c>
      <c r="AY680" s="18" t="s">
        <v>160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167</v>
      </c>
      <c r="BM680" s="18" t="s">
        <v>3024</v>
      </c>
    </row>
    <row r="681" spans="2:65" s="11" customFormat="1" x14ac:dyDescent="0.3">
      <c r="B681" s="194"/>
      <c r="C681" s="195"/>
      <c r="D681" s="196" t="s">
        <v>169</v>
      </c>
      <c r="E681" s="197" t="s">
        <v>19</v>
      </c>
      <c r="F681" s="198" t="s">
        <v>352</v>
      </c>
      <c r="G681" s="195"/>
      <c r="H681" s="199" t="s">
        <v>19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169</v>
      </c>
      <c r="AU681" s="205" t="s">
        <v>81</v>
      </c>
      <c r="AV681" s="11" t="s">
        <v>78</v>
      </c>
      <c r="AW681" s="11" t="s">
        <v>35</v>
      </c>
      <c r="AX681" s="11" t="s">
        <v>71</v>
      </c>
      <c r="AY681" s="205" t="s">
        <v>160</v>
      </c>
    </row>
    <row r="682" spans="2:65" s="12" customFormat="1" x14ac:dyDescent="0.3">
      <c r="B682" s="206"/>
      <c r="C682" s="207"/>
      <c r="D682" s="196" t="s">
        <v>169</v>
      </c>
      <c r="E682" s="208" t="s">
        <v>19</v>
      </c>
      <c r="F682" s="209" t="s">
        <v>2697</v>
      </c>
      <c r="G682" s="207"/>
      <c r="H682" s="210">
        <v>5073.92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169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160</v>
      </c>
    </row>
    <row r="683" spans="2:65" s="14" customFormat="1" x14ac:dyDescent="0.3">
      <c r="B683" s="229"/>
      <c r="C683" s="230"/>
      <c r="D683" s="196" t="s">
        <v>169</v>
      </c>
      <c r="E683" s="231" t="s">
        <v>19</v>
      </c>
      <c r="F683" s="232" t="s">
        <v>234</v>
      </c>
      <c r="G683" s="230"/>
      <c r="H683" s="233">
        <v>5073.92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169</v>
      </c>
      <c r="AU683" s="239" t="s">
        <v>81</v>
      </c>
      <c r="AV683" s="14" t="s">
        <v>186</v>
      </c>
      <c r="AW683" s="14" t="s">
        <v>35</v>
      </c>
      <c r="AX683" s="14" t="s">
        <v>71</v>
      </c>
      <c r="AY683" s="239" t="s">
        <v>160</v>
      </c>
    </row>
    <row r="684" spans="2:65" s="11" customFormat="1" x14ac:dyDescent="0.3">
      <c r="B684" s="194"/>
      <c r="C684" s="195"/>
      <c r="D684" s="196" t="s">
        <v>169</v>
      </c>
      <c r="E684" s="197" t="s">
        <v>19</v>
      </c>
      <c r="F684" s="198" t="s">
        <v>420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169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160</v>
      </c>
    </row>
    <row r="685" spans="2:65" s="12" customFormat="1" x14ac:dyDescent="0.3">
      <c r="B685" s="206"/>
      <c r="C685" s="207"/>
      <c r="D685" s="196" t="s">
        <v>169</v>
      </c>
      <c r="E685" s="208" t="s">
        <v>19</v>
      </c>
      <c r="F685" s="209" t="s">
        <v>3018</v>
      </c>
      <c r="G685" s="207"/>
      <c r="H685" s="210">
        <v>31.125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65" s="12" customFormat="1" x14ac:dyDescent="0.3">
      <c r="B686" s="206"/>
      <c r="C686" s="207"/>
      <c r="D686" s="196" t="s">
        <v>169</v>
      </c>
      <c r="E686" s="208" t="s">
        <v>19</v>
      </c>
      <c r="F686" s="209" t="s">
        <v>3019</v>
      </c>
      <c r="G686" s="207"/>
      <c r="H686" s="210">
        <v>287.13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65" s="14" customFormat="1" x14ac:dyDescent="0.3">
      <c r="B687" s="229"/>
      <c r="C687" s="230"/>
      <c r="D687" s="196" t="s">
        <v>169</v>
      </c>
      <c r="E687" s="231" t="s">
        <v>19</v>
      </c>
      <c r="F687" s="232" t="s">
        <v>234</v>
      </c>
      <c r="G687" s="230"/>
      <c r="H687" s="233">
        <v>318.255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169</v>
      </c>
      <c r="AU687" s="239" t="s">
        <v>81</v>
      </c>
      <c r="AV687" s="14" t="s">
        <v>186</v>
      </c>
      <c r="AW687" s="14" t="s">
        <v>35</v>
      </c>
      <c r="AX687" s="14" t="s">
        <v>71</v>
      </c>
      <c r="AY687" s="239" t="s">
        <v>160</v>
      </c>
    </row>
    <row r="688" spans="2:65" s="13" customFormat="1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5392.1750000000002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22.5" customHeight="1" x14ac:dyDescent="0.3">
      <c r="B689" s="35"/>
      <c r="C689" s="182" t="s">
        <v>851</v>
      </c>
      <c r="D689" s="182" t="s">
        <v>162</v>
      </c>
      <c r="E689" s="183" t="s">
        <v>743</v>
      </c>
      <c r="F689" s="184" t="s">
        <v>744</v>
      </c>
      <c r="G689" s="185" t="s">
        <v>248</v>
      </c>
      <c r="H689" s="186">
        <v>5073.92</v>
      </c>
      <c r="I689" s="187"/>
      <c r="J689" s="188">
        <f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167</v>
      </c>
      <c r="AT689" s="18" t="s">
        <v>162</v>
      </c>
      <c r="AU689" s="18" t="s">
        <v>81</v>
      </c>
      <c r="AY689" s="18" t="s">
        <v>160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167</v>
      </c>
      <c r="BM689" s="18" t="s">
        <v>3025</v>
      </c>
    </row>
    <row r="690" spans="2:65" s="11" customFormat="1" x14ac:dyDescent="0.3">
      <c r="B690" s="194"/>
      <c r="C690" s="195"/>
      <c r="D690" s="196" t="s">
        <v>169</v>
      </c>
      <c r="E690" s="197" t="s">
        <v>19</v>
      </c>
      <c r="F690" s="198" t="s">
        <v>352</v>
      </c>
      <c r="G690" s="195"/>
      <c r="H690" s="199" t="s">
        <v>19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169</v>
      </c>
      <c r="AU690" s="205" t="s">
        <v>81</v>
      </c>
      <c r="AV690" s="11" t="s">
        <v>78</v>
      </c>
      <c r="AW690" s="11" t="s">
        <v>35</v>
      </c>
      <c r="AX690" s="11" t="s">
        <v>71</v>
      </c>
      <c r="AY690" s="205" t="s">
        <v>160</v>
      </c>
    </row>
    <row r="691" spans="2:65" s="12" customFormat="1" x14ac:dyDescent="0.3">
      <c r="B691" s="206"/>
      <c r="C691" s="207"/>
      <c r="D691" s="196" t="s">
        <v>169</v>
      </c>
      <c r="E691" s="208" t="s">
        <v>19</v>
      </c>
      <c r="F691" s="209" t="s">
        <v>2697</v>
      </c>
      <c r="G691" s="207"/>
      <c r="H691" s="210">
        <v>5073.92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65" s="13" customFormat="1" x14ac:dyDescent="0.3">
      <c r="B692" s="217"/>
      <c r="C692" s="218"/>
      <c r="D692" s="219" t="s">
        <v>169</v>
      </c>
      <c r="E692" s="220" t="s">
        <v>19</v>
      </c>
      <c r="F692" s="221" t="s">
        <v>182</v>
      </c>
      <c r="G692" s="218"/>
      <c r="H692" s="222">
        <v>5073.92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169</v>
      </c>
      <c r="AU692" s="228" t="s">
        <v>81</v>
      </c>
      <c r="AV692" s="13" t="s">
        <v>167</v>
      </c>
      <c r="AW692" s="13" t="s">
        <v>35</v>
      </c>
      <c r="AX692" s="13" t="s">
        <v>78</v>
      </c>
      <c r="AY692" s="228" t="s">
        <v>160</v>
      </c>
    </row>
    <row r="693" spans="2:65" s="1" customFormat="1" ht="22.5" customHeight="1" x14ac:dyDescent="0.3">
      <c r="B693" s="35"/>
      <c r="C693" s="182" t="s">
        <v>855</v>
      </c>
      <c r="D693" s="182" t="s">
        <v>162</v>
      </c>
      <c r="E693" s="183" t="s">
        <v>1937</v>
      </c>
      <c r="F693" s="184" t="s">
        <v>1938</v>
      </c>
      <c r="G693" s="185" t="s">
        <v>248</v>
      </c>
      <c r="H693" s="186">
        <v>65.680000000000007</v>
      </c>
      <c r="I693" s="187"/>
      <c r="J693" s="188">
        <f>ROUND(I693*H693,2)</f>
        <v>0</v>
      </c>
      <c r="K693" s="184" t="s">
        <v>166</v>
      </c>
      <c r="L693" s="55"/>
      <c r="M693" s="189" t="s">
        <v>19</v>
      </c>
      <c r="N693" s="190" t="s">
        <v>42</v>
      </c>
      <c r="O693" s="36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18" t="s">
        <v>167</v>
      </c>
      <c r="AT693" s="18" t="s">
        <v>162</v>
      </c>
      <c r="AU693" s="18" t="s">
        <v>81</v>
      </c>
      <c r="AY693" s="18" t="s">
        <v>160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167</v>
      </c>
      <c r="BM693" s="18" t="s">
        <v>3026</v>
      </c>
    </row>
    <row r="694" spans="2:65" s="11" customFormat="1" x14ac:dyDescent="0.3">
      <c r="B694" s="194"/>
      <c r="C694" s="195"/>
      <c r="D694" s="196" t="s">
        <v>169</v>
      </c>
      <c r="E694" s="197" t="s">
        <v>19</v>
      </c>
      <c r="F694" s="198" t="s">
        <v>1732</v>
      </c>
      <c r="G694" s="195"/>
      <c r="H694" s="199" t="s">
        <v>19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169</v>
      </c>
      <c r="AU694" s="205" t="s">
        <v>81</v>
      </c>
      <c r="AV694" s="11" t="s">
        <v>78</v>
      </c>
      <c r="AW694" s="11" t="s">
        <v>35</v>
      </c>
      <c r="AX694" s="11" t="s">
        <v>71</v>
      </c>
      <c r="AY694" s="205" t="s">
        <v>160</v>
      </c>
    </row>
    <row r="695" spans="2:65" s="12" customFormat="1" x14ac:dyDescent="0.3">
      <c r="B695" s="206"/>
      <c r="C695" s="207"/>
      <c r="D695" s="196" t="s">
        <v>169</v>
      </c>
      <c r="E695" s="208" t="s">
        <v>19</v>
      </c>
      <c r="F695" s="209" t="s">
        <v>3016</v>
      </c>
      <c r="G695" s="207"/>
      <c r="H695" s="210">
        <v>65.680000000000007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3" customFormat="1" x14ac:dyDescent="0.3">
      <c r="B696" s="217"/>
      <c r="C696" s="218"/>
      <c r="D696" s="219" t="s">
        <v>169</v>
      </c>
      <c r="E696" s="220" t="s">
        <v>19</v>
      </c>
      <c r="F696" s="221" t="s">
        <v>182</v>
      </c>
      <c r="G696" s="218"/>
      <c r="H696" s="222">
        <v>65.680000000000007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169</v>
      </c>
      <c r="AU696" s="228" t="s">
        <v>81</v>
      </c>
      <c r="AV696" s="13" t="s">
        <v>167</v>
      </c>
      <c r="AW696" s="13" t="s">
        <v>35</v>
      </c>
      <c r="AX696" s="13" t="s">
        <v>78</v>
      </c>
      <c r="AY696" s="228" t="s">
        <v>160</v>
      </c>
    </row>
    <row r="697" spans="2:65" s="1" customFormat="1" ht="31.5" customHeight="1" x14ac:dyDescent="0.3">
      <c r="B697" s="35"/>
      <c r="C697" s="182" t="s">
        <v>859</v>
      </c>
      <c r="D697" s="182" t="s">
        <v>162</v>
      </c>
      <c r="E697" s="183" t="s">
        <v>751</v>
      </c>
      <c r="F697" s="184" t="s">
        <v>752</v>
      </c>
      <c r="G697" s="185" t="s">
        <v>248</v>
      </c>
      <c r="H697" s="186">
        <v>128.215</v>
      </c>
      <c r="I697" s="187"/>
      <c r="J697" s="188">
        <f>ROUND(I697*H697,2)</f>
        <v>0</v>
      </c>
      <c r="K697" s="184" t="s">
        <v>166</v>
      </c>
      <c r="L697" s="55"/>
      <c r="M697" s="189" t="s">
        <v>19</v>
      </c>
      <c r="N697" s="190" t="s">
        <v>42</v>
      </c>
      <c r="O697" s="36"/>
      <c r="P697" s="191">
        <f>O697*H697</f>
        <v>0</v>
      </c>
      <c r="Q697" s="191">
        <v>0.17726</v>
      </c>
      <c r="R697" s="191">
        <f>Q697*H697</f>
        <v>22.7273909</v>
      </c>
      <c r="S697" s="191">
        <v>0</v>
      </c>
      <c r="T697" s="192">
        <f>S697*H697</f>
        <v>0</v>
      </c>
      <c r="AR697" s="18" t="s">
        <v>167</v>
      </c>
      <c r="AT697" s="18" t="s">
        <v>162</v>
      </c>
      <c r="AU697" s="18" t="s">
        <v>81</v>
      </c>
      <c r="AY697" s="18" t="s">
        <v>160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78</v>
      </c>
      <c r="BK697" s="193">
        <f>ROUND(I697*H697,2)</f>
        <v>0</v>
      </c>
      <c r="BL697" s="18" t="s">
        <v>167</v>
      </c>
      <c r="BM697" s="18" t="s">
        <v>3027</v>
      </c>
    </row>
    <row r="698" spans="2:65" s="11" customFormat="1" x14ac:dyDescent="0.3">
      <c r="B698" s="194"/>
      <c r="C698" s="195"/>
      <c r="D698" s="196" t="s">
        <v>169</v>
      </c>
      <c r="E698" s="197" t="s">
        <v>19</v>
      </c>
      <c r="F698" s="198" t="s">
        <v>347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169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160</v>
      </c>
    </row>
    <row r="699" spans="2:65" s="12" customFormat="1" x14ac:dyDescent="0.3">
      <c r="B699" s="206"/>
      <c r="C699" s="207"/>
      <c r="D699" s="196" t="s">
        <v>169</v>
      </c>
      <c r="E699" s="208" t="s">
        <v>19</v>
      </c>
      <c r="F699" s="209" t="s">
        <v>2663</v>
      </c>
      <c r="G699" s="207"/>
      <c r="H699" s="210">
        <v>15.1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2" customFormat="1" x14ac:dyDescent="0.3">
      <c r="B700" s="206"/>
      <c r="C700" s="207"/>
      <c r="D700" s="196" t="s">
        <v>169</v>
      </c>
      <c r="E700" s="208" t="s">
        <v>19</v>
      </c>
      <c r="F700" s="209" t="s">
        <v>2664</v>
      </c>
      <c r="G700" s="207"/>
      <c r="H700" s="210">
        <v>1.8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169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160</v>
      </c>
    </row>
    <row r="701" spans="2:65" s="12" customFormat="1" x14ac:dyDescent="0.3">
      <c r="B701" s="206"/>
      <c r="C701" s="207"/>
      <c r="D701" s="196" t="s">
        <v>169</v>
      </c>
      <c r="E701" s="208" t="s">
        <v>19</v>
      </c>
      <c r="F701" s="209" t="s">
        <v>344</v>
      </c>
      <c r="G701" s="207"/>
      <c r="H701" s="210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169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160</v>
      </c>
    </row>
    <row r="702" spans="2:65" s="12" customFormat="1" x14ac:dyDescent="0.3">
      <c r="B702" s="206"/>
      <c r="C702" s="207"/>
      <c r="D702" s="196" t="s">
        <v>169</v>
      </c>
      <c r="E702" s="208" t="s">
        <v>19</v>
      </c>
      <c r="F702" s="209" t="s">
        <v>2665</v>
      </c>
      <c r="G702" s="207"/>
      <c r="H702" s="210">
        <v>2.1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65" s="12" customFormat="1" x14ac:dyDescent="0.3">
      <c r="B703" s="206"/>
      <c r="C703" s="207"/>
      <c r="D703" s="196" t="s">
        <v>169</v>
      </c>
      <c r="E703" s="208" t="s">
        <v>19</v>
      </c>
      <c r="F703" s="209" t="s">
        <v>2666</v>
      </c>
      <c r="G703" s="207"/>
      <c r="H703" s="210">
        <v>0.7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2" customFormat="1" x14ac:dyDescent="0.3">
      <c r="B704" s="206"/>
      <c r="C704" s="207"/>
      <c r="D704" s="196" t="s">
        <v>169</v>
      </c>
      <c r="E704" s="208" t="s">
        <v>19</v>
      </c>
      <c r="F704" s="209" t="s">
        <v>2667</v>
      </c>
      <c r="G704" s="207"/>
      <c r="H704" s="210">
        <v>6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169</v>
      </c>
      <c r="AU704" s="216" t="s">
        <v>81</v>
      </c>
      <c r="AV704" s="12" t="s">
        <v>81</v>
      </c>
      <c r="AW704" s="12" t="s">
        <v>35</v>
      </c>
      <c r="AX704" s="12" t="s">
        <v>71</v>
      </c>
      <c r="AY704" s="216" t="s">
        <v>160</v>
      </c>
    </row>
    <row r="705" spans="2:51" s="12" customFormat="1" x14ac:dyDescent="0.3">
      <c r="B705" s="206"/>
      <c r="C705" s="207"/>
      <c r="D705" s="196" t="s">
        <v>169</v>
      </c>
      <c r="E705" s="208" t="s">
        <v>19</v>
      </c>
      <c r="F705" s="209" t="s">
        <v>2668</v>
      </c>
      <c r="G705" s="207"/>
      <c r="H705" s="210">
        <v>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51" s="14" customFormat="1" x14ac:dyDescent="0.3">
      <c r="B706" s="229"/>
      <c r="C706" s="230"/>
      <c r="D706" s="196" t="s">
        <v>169</v>
      </c>
      <c r="E706" s="231" t="s">
        <v>19</v>
      </c>
      <c r="F706" s="232" t="s">
        <v>234</v>
      </c>
      <c r="G706" s="230"/>
      <c r="H706" s="233">
        <v>28.7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169</v>
      </c>
      <c r="AU706" s="239" t="s">
        <v>81</v>
      </c>
      <c r="AV706" s="14" t="s">
        <v>186</v>
      </c>
      <c r="AW706" s="14" t="s">
        <v>35</v>
      </c>
      <c r="AX706" s="14" t="s">
        <v>71</v>
      </c>
      <c r="AY706" s="239" t="s">
        <v>160</v>
      </c>
    </row>
    <row r="707" spans="2:51" s="11" customFormat="1" x14ac:dyDescent="0.3">
      <c r="B707" s="194"/>
      <c r="C707" s="195"/>
      <c r="D707" s="196" t="s">
        <v>169</v>
      </c>
      <c r="E707" s="197" t="s">
        <v>19</v>
      </c>
      <c r="F707" s="198" t="s">
        <v>1669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169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160</v>
      </c>
    </row>
    <row r="708" spans="2:51" s="12" customFormat="1" x14ac:dyDescent="0.3">
      <c r="B708" s="206"/>
      <c r="C708" s="207"/>
      <c r="D708" s="196" t="s">
        <v>169</v>
      </c>
      <c r="E708" s="208" t="s">
        <v>19</v>
      </c>
      <c r="F708" s="209" t="s">
        <v>2669</v>
      </c>
      <c r="G708" s="207"/>
      <c r="H708" s="210">
        <v>12.574999999999999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169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160</v>
      </c>
    </row>
    <row r="709" spans="2:51" s="12" customFormat="1" x14ac:dyDescent="0.3">
      <c r="B709" s="206"/>
      <c r="C709" s="207"/>
      <c r="D709" s="196" t="s">
        <v>169</v>
      </c>
      <c r="E709" s="208" t="s">
        <v>19</v>
      </c>
      <c r="F709" s="209" t="s">
        <v>2668</v>
      </c>
      <c r="G709" s="207"/>
      <c r="H709" s="210">
        <v>2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169</v>
      </c>
      <c r="AU709" s="216" t="s">
        <v>81</v>
      </c>
      <c r="AV709" s="12" t="s">
        <v>81</v>
      </c>
      <c r="AW709" s="12" t="s">
        <v>35</v>
      </c>
      <c r="AX709" s="12" t="s">
        <v>71</v>
      </c>
      <c r="AY709" s="216" t="s">
        <v>160</v>
      </c>
    </row>
    <row r="710" spans="2:51" s="12" customFormat="1" x14ac:dyDescent="0.3">
      <c r="B710" s="206"/>
      <c r="C710" s="207"/>
      <c r="D710" s="196" t="s">
        <v>169</v>
      </c>
      <c r="E710" s="208" t="s">
        <v>19</v>
      </c>
      <c r="F710" s="209" t="s">
        <v>344</v>
      </c>
      <c r="G710" s="207"/>
      <c r="H710" s="210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169</v>
      </c>
      <c r="AU710" s="216" t="s">
        <v>81</v>
      </c>
      <c r="AV710" s="12" t="s">
        <v>81</v>
      </c>
      <c r="AW710" s="12" t="s">
        <v>35</v>
      </c>
      <c r="AX710" s="12" t="s">
        <v>71</v>
      </c>
      <c r="AY710" s="216" t="s">
        <v>160</v>
      </c>
    </row>
    <row r="711" spans="2:51" s="12" customFormat="1" x14ac:dyDescent="0.3">
      <c r="B711" s="206"/>
      <c r="C711" s="207"/>
      <c r="D711" s="196" t="s">
        <v>169</v>
      </c>
      <c r="E711" s="208" t="s">
        <v>19</v>
      </c>
      <c r="F711" s="209" t="s">
        <v>2670</v>
      </c>
      <c r="G711" s="207"/>
      <c r="H711" s="210">
        <v>0.6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169</v>
      </c>
      <c r="AU711" s="216" t="s">
        <v>81</v>
      </c>
      <c r="AV711" s="12" t="s">
        <v>81</v>
      </c>
      <c r="AW711" s="12" t="s">
        <v>35</v>
      </c>
      <c r="AX711" s="12" t="s">
        <v>71</v>
      </c>
      <c r="AY711" s="216" t="s">
        <v>160</v>
      </c>
    </row>
    <row r="712" spans="2:51" s="12" customFormat="1" x14ac:dyDescent="0.3">
      <c r="B712" s="206"/>
      <c r="C712" s="207"/>
      <c r="D712" s="196" t="s">
        <v>169</v>
      </c>
      <c r="E712" s="208" t="s">
        <v>19</v>
      </c>
      <c r="F712" s="209" t="s">
        <v>2668</v>
      </c>
      <c r="G712" s="207"/>
      <c r="H712" s="210">
        <v>2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51" s="12" customFormat="1" x14ac:dyDescent="0.3">
      <c r="B713" s="206"/>
      <c r="C713" s="207"/>
      <c r="D713" s="196" t="s">
        <v>169</v>
      </c>
      <c r="E713" s="208" t="s">
        <v>19</v>
      </c>
      <c r="F713" s="209" t="s">
        <v>2668</v>
      </c>
      <c r="G713" s="207"/>
      <c r="H713" s="210">
        <v>2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169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160</v>
      </c>
    </row>
    <row r="714" spans="2:51" s="14" customFormat="1" x14ac:dyDescent="0.3">
      <c r="B714" s="229"/>
      <c r="C714" s="230"/>
      <c r="D714" s="196" t="s">
        <v>169</v>
      </c>
      <c r="E714" s="231" t="s">
        <v>19</v>
      </c>
      <c r="F714" s="232" t="s">
        <v>234</v>
      </c>
      <c r="G714" s="230"/>
      <c r="H714" s="233">
        <v>20.175000000000001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169</v>
      </c>
      <c r="AU714" s="239" t="s">
        <v>81</v>
      </c>
      <c r="AV714" s="14" t="s">
        <v>186</v>
      </c>
      <c r="AW714" s="14" t="s">
        <v>35</v>
      </c>
      <c r="AX714" s="14" t="s">
        <v>71</v>
      </c>
      <c r="AY714" s="239" t="s">
        <v>160</v>
      </c>
    </row>
    <row r="715" spans="2:51" s="11" customFormat="1" x14ac:dyDescent="0.3">
      <c r="B715" s="194"/>
      <c r="C715" s="195"/>
      <c r="D715" s="196" t="s">
        <v>169</v>
      </c>
      <c r="E715" s="197" t="s">
        <v>19</v>
      </c>
      <c r="F715" s="198" t="s">
        <v>2213</v>
      </c>
      <c r="G715" s="195"/>
      <c r="H715" s="199" t="s">
        <v>19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169</v>
      </c>
      <c r="AU715" s="205" t="s">
        <v>81</v>
      </c>
      <c r="AV715" s="11" t="s">
        <v>78</v>
      </c>
      <c r="AW715" s="11" t="s">
        <v>35</v>
      </c>
      <c r="AX715" s="11" t="s">
        <v>71</v>
      </c>
      <c r="AY715" s="205" t="s">
        <v>160</v>
      </c>
    </row>
    <row r="716" spans="2:51" s="12" customFormat="1" x14ac:dyDescent="0.3">
      <c r="B716" s="206"/>
      <c r="C716" s="207"/>
      <c r="D716" s="196" t="s">
        <v>169</v>
      </c>
      <c r="E716" s="208" t="s">
        <v>19</v>
      </c>
      <c r="F716" s="209" t="s">
        <v>2671</v>
      </c>
      <c r="G716" s="207"/>
      <c r="H716" s="210">
        <v>5.45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169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160</v>
      </c>
    </row>
    <row r="717" spans="2:51" s="12" customFormat="1" x14ac:dyDescent="0.3">
      <c r="B717" s="206"/>
      <c r="C717" s="207"/>
      <c r="D717" s="196" t="s">
        <v>169</v>
      </c>
      <c r="E717" s="208" t="s">
        <v>19</v>
      </c>
      <c r="F717" s="209" t="s">
        <v>2672</v>
      </c>
      <c r="G717" s="207"/>
      <c r="H717" s="210">
        <v>2.7749999999999999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169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160</v>
      </c>
    </row>
    <row r="718" spans="2:51" s="14" customFormat="1" x14ac:dyDescent="0.3">
      <c r="B718" s="229"/>
      <c r="C718" s="230"/>
      <c r="D718" s="196" t="s">
        <v>169</v>
      </c>
      <c r="E718" s="231" t="s">
        <v>19</v>
      </c>
      <c r="F718" s="232" t="s">
        <v>234</v>
      </c>
      <c r="G718" s="230"/>
      <c r="H718" s="233">
        <v>8.2249999999999996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169</v>
      </c>
      <c r="AU718" s="239" t="s">
        <v>81</v>
      </c>
      <c r="AV718" s="14" t="s">
        <v>186</v>
      </c>
      <c r="AW718" s="14" t="s">
        <v>35</v>
      </c>
      <c r="AX718" s="14" t="s">
        <v>71</v>
      </c>
      <c r="AY718" s="239" t="s">
        <v>160</v>
      </c>
    </row>
    <row r="719" spans="2:51" s="11" customFormat="1" x14ac:dyDescent="0.3">
      <c r="B719" s="194"/>
      <c r="C719" s="195"/>
      <c r="D719" s="196" t="s">
        <v>169</v>
      </c>
      <c r="E719" s="197" t="s">
        <v>19</v>
      </c>
      <c r="F719" s="198" t="s">
        <v>2217</v>
      </c>
      <c r="G719" s="195"/>
      <c r="H719" s="199" t="s">
        <v>19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169</v>
      </c>
      <c r="AU719" s="205" t="s">
        <v>81</v>
      </c>
      <c r="AV719" s="11" t="s">
        <v>78</v>
      </c>
      <c r="AW719" s="11" t="s">
        <v>35</v>
      </c>
      <c r="AX719" s="11" t="s">
        <v>71</v>
      </c>
      <c r="AY719" s="205" t="s">
        <v>160</v>
      </c>
    </row>
    <row r="720" spans="2:51" s="12" customFormat="1" x14ac:dyDescent="0.3">
      <c r="B720" s="206"/>
      <c r="C720" s="207"/>
      <c r="D720" s="196" t="s">
        <v>169</v>
      </c>
      <c r="E720" s="208" t="s">
        <v>19</v>
      </c>
      <c r="F720" s="209" t="s">
        <v>2673</v>
      </c>
      <c r="G720" s="207"/>
      <c r="H720" s="210">
        <v>7.9749999999999996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169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160</v>
      </c>
    </row>
    <row r="721" spans="2:65" s="12" customFormat="1" x14ac:dyDescent="0.3">
      <c r="B721" s="206"/>
      <c r="C721" s="207"/>
      <c r="D721" s="196" t="s">
        <v>169</v>
      </c>
      <c r="E721" s="208" t="s">
        <v>19</v>
      </c>
      <c r="F721" s="209" t="s">
        <v>2674</v>
      </c>
      <c r="G721" s="207"/>
      <c r="H721" s="210">
        <v>14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4" customFormat="1" x14ac:dyDescent="0.3">
      <c r="B722" s="229"/>
      <c r="C722" s="230"/>
      <c r="D722" s="196" t="s">
        <v>169</v>
      </c>
      <c r="E722" s="231" t="s">
        <v>19</v>
      </c>
      <c r="F722" s="232" t="s">
        <v>234</v>
      </c>
      <c r="G722" s="230"/>
      <c r="H722" s="233">
        <v>21.975000000000001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169</v>
      </c>
      <c r="AU722" s="239" t="s">
        <v>81</v>
      </c>
      <c r="AV722" s="14" t="s">
        <v>186</v>
      </c>
      <c r="AW722" s="14" t="s">
        <v>35</v>
      </c>
      <c r="AX722" s="14" t="s">
        <v>71</v>
      </c>
      <c r="AY722" s="239" t="s">
        <v>160</v>
      </c>
    </row>
    <row r="723" spans="2:65" s="11" customFormat="1" x14ac:dyDescent="0.3">
      <c r="B723" s="194"/>
      <c r="C723" s="195"/>
      <c r="D723" s="196" t="s">
        <v>169</v>
      </c>
      <c r="E723" s="197" t="s">
        <v>19</v>
      </c>
      <c r="F723" s="198" t="s">
        <v>2675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169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160</v>
      </c>
    </row>
    <row r="724" spans="2:65" s="12" customFormat="1" x14ac:dyDescent="0.3">
      <c r="B724" s="206"/>
      <c r="C724" s="207"/>
      <c r="D724" s="196" t="s">
        <v>169</v>
      </c>
      <c r="E724" s="208" t="s">
        <v>19</v>
      </c>
      <c r="F724" s="209" t="s">
        <v>2676</v>
      </c>
      <c r="G724" s="207"/>
      <c r="H724" s="210">
        <v>13.38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169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160</v>
      </c>
    </row>
    <row r="725" spans="2:65" s="12" customFormat="1" x14ac:dyDescent="0.3">
      <c r="B725" s="206"/>
      <c r="C725" s="207"/>
      <c r="D725" s="196" t="s">
        <v>169</v>
      </c>
      <c r="E725" s="208" t="s">
        <v>19</v>
      </c>
      <c r="F725" s="209" t="s">
        <v>2677</v>
      </c>
      <c r="G725" s="207"/>
      <c r="H725" s="210">
        <v>35.76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169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160</v>
      </c>
    </row>
    <row r="726" spans="2:65" s="14" customFormat="1" x14ac:dyDescent="0.3">
      <c r="B726" s="229"/>
      <c r="C726" s="230"/>
      <c r="D726" s="196" t="s">
        <v>169</v>
      </c>
      <c r="E726" s="231" t="s">
        <v>19</v>
      </c>
      <c r="F726" s="232" t="s">
        <v>234</v>
      </c>
      <c r="G726" s="230"/>
      <c r="H726" s="233">
        <v>49.14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169</v>
      </c>
      <c r="AU726" s="239" t="s">
        <v>81</v>
      </c>
      <c r="AV726" s="14" t="s">
        <v>186</v>
      </c>
      <c r="AW726" s="14" t="s">
        <v>35</v>
      </c>
      <c r="AX726" s="14" t="s">
        <v>71</v>
      </c>
      <c r="AY726" s="239" t="s">
        <v>160</v>
      </c>
    </row>
    <row r="727" spans="2:65" s="13" customFormat="1" x14ac:dyDescent="0.3">
      <c r="B727" s="217"/>
      <c r="C727" s="218"/>
      <c r="D727" s="219" t="s">
        <v>169</v>
      </c>
      <c r="E727" s="220" t="s">
        <v>19</v>
      </c>
      <c r="F727" s="221" t="s">
        <v>182</v>
      </c>
      <c r="G727" s="218"/>
      <c r="H727" s="222">
        <v>128.215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169</v>
      </c>
      <c r="AU727" s="228" t="s">
        <v>81</v>
      </c>
      <c r="AV727" s="13" t="s">
        <v>167</v>
      </c>
      <c r="AW727" s="13" t="s">
        <v>35</v>
      </c>
      <c r="AX727" s="13" t="s">
        <v>78</v>
      </c>
      <c r="AY727" s="228" t="s">
        <v>160</v>
      </c>
    </row>
    <row r="728" spans="2:65" s="1" customFormat="1" ht="22.5" customHeight="1" x14ac:dyDescent="0.3">
      <c r="B728" s="35"/>
      <c r="C728" s="182" t="s">
        <v>863</v>
      </c>
      <c r="D728" s="182" t="s">
        <v>162</v>
      </c>
      <c r="E728" s="183" t="s">
        <v>3028</v>
      </c>
      <c r="F728" s="184" t="s">
        <v>3029</v>
      </c>
      <c r="G728" s="185" t="s">
        <v>248</v>
      </c>
      <c r="H728" s="186">
        <v>40.659999999999997</v>
      </c>
      <c r="I728" s="187"/>
      <c r="J728" s="188">
        <f>ROUND(I728*H728,2)</f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0.19800000000000001</v>
      </c>
      <c r="R728" s="191">
        <f>Q728*H728</f>
        <v>8.0506799999999998</v>
      </c>
      <c r="S728" s="191">
        <v>0</v>
      </c>
      <c r="T728" s="192">
        <f>S728*H728</f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167</v>
      </c>
      <c r="BM728" s="18" t="s">
        <v>3030</v>
      </c>
    </row>
    <row r="729" spans="2:65" s="12" customFormat="1" x14ac:dyDescent="0.3">
      <c r="B729" s="206"/>
      <c r="C729" s="207"/>
      <c r="D729" s="196" t="s">
        <v>169</v>
      </c>
      <c r="E729" s="208" t="s">
        <v>19</v>
      </c>
      <c r="F729" s="209" t="s">
        <v>3031</v>
      </c>
      <c r="G729" s="207"/>
      <c r="H729" s="210">
        <v>40.659999999999997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169</v>
      </c>
      <c r="AU729" s="216" t="s">
        <v>81</v>
      </c>
      <c r="AV729" s="12" t="s">
        <v>81</v>
      </c>
      <c r="AW729" s="12" t="s">
        <v>35</v>
      </c>
      <c r="AX729" s="12" t="s">
        <v>71</v>
      </c>
      <c r="AY729" s="216" t="s">
        <v>160</v>
      </c>
    </row>
    <row r="730" spans="2:65" s="13" customFormat="1" x14ac:dyDescent="0.3">
      <c r="B730" s="217"/>
      <c r="C730" s="218"/>
      <c r="D730" s="219" t="s">
        <v>169</v>
      </c>
      <c r="E730" s="220" t="s">
        <v>19</v>
      </c>
      <c r="F730" s="221" t="s">
        <v>182</v>
      </c>
      <c r="G730" s="218"/>
      <c r="H730" s="222">
        <v>40.659999999999997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169</v>
      </c>
      <c r="AU730" s="228" t="s">
        <v>81</v>
      </c>
      <c r="AV730" s="13" t="s">
        <v>167</v>
      </c>
      <c r="AW730" s="13" t="s">
        <v>35</v>
      </c>
      <c r="AX730" s="13" t="s">
        <v>78</v>
      </c>
      <c r="AY730" s="228" t="s">
        <v>160</v>
      </c>
    </row>
    <row r="731" spans="2:65" s="1" customFormat="1" ht="22.5" customHeight="1" x14ac:dyDescent="0.3">
      <c r="B731" s="35"/>
      <c r="C731" s="182" t="s">
        <v>867</v>
      </c>
      <c r="D731" s="182" t="s">
        <v>162</v>
      </c>
      <c r="E731" s="183" t="s">
        <v>760</v>
      </c>
      <c r="F731" s="184" t="s">
        <v>761</v>
      </c>
      <c r="G731" s="185" t="s">
        <v>248</v>
      </c>
      <c r="H731" s="186">
        <v>5139.6000000000004</v>
      </c>
      <c r="I731" s="187"/>
      <c r="J731" s="188">
        <f>ROUND(I731*H731,2)</f>
        <v>0</v>
      </c>
      <c r="K731" s="184" t="s">
        <v>166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3.4000000000000002E-4</v>
      </c>
      <c r="R731" s="191">
        <f>Q731*H731</f>
        <v>1.7474640000000004</v>
      </c>
      <c r="S731" s="191">
        <v>0</v>
      </c>
      <c r="T731" s="192">
        <f>S731*H731</f>
        <v>0</v>
      </c>
      <c r="AR731" s="18" t="s">
        <v>167</v>
      </c>
      <c r="AT731" s="18" t="s">
        <v>162</v>
      </c>
      <c r="AU731" s="18" t="s">
        <v>81</v>
      </c>
      <c r="AY731" s="18" t="s">
        <v>160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167</v>
      </c>
      <c r="BM731" s="18" t="s">
        <v>3032</v>
      </c>
    </row>
    <row r="732" spans="2:65" s="11" customFormat="1" x14ac:dyDescent="0.3">
      <c r="B732" s="194"/>
      <c r="C732" s="195"/>
      <c r="D732" s="196" t="s">
        <v>169</v>
      </c>
      <c r="E732" s="197" t="s">
        <v>19</v>
      </c>
      <c r="F732" s="198" t="s">
        <v>352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x14ac:dyDescent="0.3">
      <c r="B733" s="206"/>
      <c r="C733" s="207"/>
      <c r="D733" s="196" t="s">
        <v>169</v>
      </c>
      <c r="E733" s="208" t="s">
        <v>19</v>
      </c>
      <c r="F733" s="209" t="s">
        <v>2697</v>
      </c>
      <c r="G733" s="207"/>
      <c r="H733" s="210">
        <v>5073.92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4" customFormat="1" x14ac:dyDescent="0.3">
      <c r="B734" s="229"/>
      <c r="C734" s="230"/>
      <c r="D734" s="196" t="s">
        <v>169</v>
      </c>
      <c r="E734" s="231" t="s">
        <v>19</v>
      </c>
      <c r="F734" s="232" t="s">
        <v>234</v>
      </c>
      <c r="G734" s="230"/>
      <c r="H734" s="233">
        <v>5073.92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169</v>
      </c>
      <c r="AU734" s="239" t="s">
        <v>81</v>
      </c>
      <c r="AV734" s="14" t="s">
        <v>186</v>
      </c>
      <c r="AW734" s="14" t="s">
        <v>35</v>
      </c>
      <c r="AX734" s="14" t="s">
        <v>71</v>
      </c>
      <c r="AY734" s="239" t="s">
        <v>160</v>
      </c>
    </row>
    <row r="735" spans="2:65" s="11" customFormat="1" x14ac:dyDescent="0.3">
      <c r="B735" s="194"/>
      <c r="C735" s="195"/>
      <c r="D735" s="196" t="s">
        <v>169</v>
      </c>
      <c r="E735" s="197" t="s">
        <v>19</v>
      </c>
      <c r="F735" s="198" t="s">
        <v>1683</v>
      </c>
      <c r="G735" s="195"/>
      <c r="H735" s="199" t="s">
        <v>19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169</v>
      </c>
      <c r="AU735" s="205" t="s">
        <v>81</v>
      </c>
      <c r="AV735" s="11" t="s">
        <v>78</v>
      </c>
      <c r="AW735" s="11" t="s">
        <v>35</v>
      </c>
      <c r="AX735" s="11" t="s">
        <v>71</v>
      </c>
      <c r="AY735" s="205" t="s">
        <v>160</v>
      </c>
    </row>
    <row r="736" spans="2:65" s="12" customFormat="1" x14ac:dyDescent="0.3">
      <c r="B736" s="206"/>
      <c r="C736" s="207"/>
      <c r="D736" s="196" t="s">
        <v>169</v>
      </c>
      <c r="E736" s="208" t="s">
        <v>19</v>
      </c>
      <c r="F736" s="209" t="s">
        <v>3033</v>
      </c>
      <c r="G736" s="207"/>
      <c r="H736" s="210">
        <v>65.680000000000007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169</v>
      </c>
      <c r="AU736" s="216" t="s">
        <v>81</v>
      </c>
      <c r="AV736" s="12" t="s">
        <v>81</v>
      </c>
      <c r="AW736" s="12" t="s">
        <v>35</v>
      </c>
      <c r="AX736" s="12" t="s">
        <v>71</v>
      </c>
      <c r="AY736" s="216" t="s">
        <v>160</v>
      </c>
    </row>
    <row r="737" spans="2:65" s="14" customFormat="1" x14ac:dyDescent="0.3">
      <c r="B737" s="229"/>
      <c r="C737" s="230"/>
      <c r="D737" s="196" t="s">
        <v>169</v>
      </c>
      <c r="E737" s="231" t="s">
        <v>19</v>
      </c>
      <c r="F737" s="232" t="s">
        <v>234</v>
      </c>
      <c r="G737" s="230"/>
      <c r="H737" s="233">
        <v>65.680000000000007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169</v>
      </c>
      <c r="AU737" s="239" t="s">
        <v>81</v>
      </c>
      <c r="AV737" s="14" t="s">
        <v>186</v>
      </c>
      <c r="AW737" s="14" t="s">
        <v>35</v>
      </c>
      <c r="AX737" s="14" t="s">
        <v>71</v>
      </c>
      <c r="AY737" s="239" t="s">
        <v>160</v>
      </c>
    </row>
    <row r="738" spans="2:65" s="13" customFormat="1" x14ac:dyDescent="0.3">
      <c r="B738" s="217"/>
      <c r="C738" s="218"/>
      <c r="D738" s="219" t="s">
        <v>169</v>
      </c>
      <c r="E738" s="220" t="s">
        <v>19</v>
      </c>
      <c r="F738" s="221" t="s">
        <v>182</v>
      </c>
      <c r="G738" s="218"/>
      <c r="H738" s="222">
        <v>5139.6000000000004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169</v>
      </c>
      <c r="AU738" s="228" t="s">
        <v>81</v>
      </c>
      <c r="AV738" s="13" t="s">
        <v>167</v>
      </c>
      <c r="AW738" s="13" t="s">
        <v>35</v>
      </c>
      <c r="AX738" s="13" t="s">
        <v>78</v>
      </c>
      <c r="AY738" s="228" t="s">
        <v>160</v>
      </c>
    </row>
    <row r="739" spans="2:65" s="1" customFormat="1" ht="22.5" customHeight="1" x14ac:dyDescent="0.3">
      <c r="B739" s="35"/>
      <c r="C739" s="182" t="s">
        <v>871</v>
      </c>
      <c r="D739" s="182" t="s">
        <v>162</v>
      </c>
      <c r="E739" s="183" t="s">
        <v>764</v>
      </c>
      <c r="F739" s="184" t="s">
        <v>765</v>
      </c>
      <c r="G739" s="185" t="s">
        <v>248</v>
      </c>
      <c r="H739" s="186">
        <v>10213.52</v>
      </c>
      <c r="I739" s="187"/>
      <c r="J739" s="188">
        <f>ROUND(I739*H739,2)</f>
        <v>0</v>
      </c>
      <c r="K739" s="184" t="s">
        <v>166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7.1000000000000002E-4</v>
      </c>
      <c r="R739" s="191">
        <f>Q739*H739</f>
        <v>7.2515992000000002</v>
      </c>
      <c r="S739" s="191">
        <v>0</v>
      </c>
      <c r="T739" s="192">
        <f>S739*H739</f>
        <v>0</v>
      </c>
      <c r="AR739" s="18" t="s">
        <v>167</v>
      </c>
      <c r="AT739" s="18" t="s">
        <v>162</v>
      </c>
      <c r="AU739" s="18" t="s">
        <v>81</v>
      </c>
      <c r="AY739" s="18" t="s">
        <v>160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167</v>
      </c>
      <c r="BM739" s="18" t="s">
        <v>3034</v>
      </c>
    </row>
    <row r="740" spans="2:65" s="11" customFormat="1" x14ac:dyDescent="0.3">
      <c r="B740" s="194"/>
      <c r="C740" s="195"/>
      <c r="D740" s="196" t="s">
        <v>169</v>
      </c>
      <c r="E740" s="197" t="s">
        <v>19</v>
      </c>
      <c r="F740" s="198" t="s">
        <v>352</v>
      </c>
      <c r="G740" s="195"/>
      <c r="H740" s="199" t="s">
        <v>19</v>
      </c>
      <c r="I740" s="200"/>
      <c r="J740" s="195"/>
      <c r="K740" s="195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169</v>
      </c>
      <c r="AU740" s="205" t="s">
        <v>81</v>
      </c>
      <c r="AV740" s="11" t="s">
        <v>78</v>
      </c>
      <c r="AW740" s="11" t="s">
        <v>35</v>
      </c>
      <c r="AX740" s="11" t="s">
        <v>71</v>
      </c>
      <c r="AY740" s="205" t="s">
        <v>160</v>
      </c>
    </row>
    <row r="741" spans="2:65" s="12" customFormat="1" x14ac:dyDescent="0.3">
      <c r="B741" s="206"/>
      <c r="C741" s="207"/>
      <c r="D741" s="196" t="s">
        <v>169</v>
      </c>
      <c r="E741" s="208" t="s">
        <v>19</v>
      </c>
      <c r="F741" s="209" t="s">
        <v>3035</v>
      </c>
      <c r="G741" s="207"/>
      <c r="H741" s="210">
        <v>10147.84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169</v>
      </c>
      <c r="AU741" s="216" t="s">
        <v>81</v>
      </c>
      <c r="AV741" s="12" t="s">
        <v>81</v>
      </c>
      <c r="AW741" s="12" t="s">
        <v>35</v>
      </c>
      <c r="AX741" s="12" t="s">
        <v>71</v>
      </c>
      <c r="AY741" s="216" t="s">
        <v>160</v>
      </c>
    </row>
    <row r="742" spans="2:65" s="14" customFormat="1" x14ac:dyDescent="0.3">
      <c r="B742" s="229"/>
      <c r="C742" s="230"/>
      <c r="D742" s="196" t="s">
        <v>169</v>
      </c>
      <c r="E742" s="231" t="s">
        <v>19</v>
      </c>
      <c r="F742" s="232" t="s">
        <v>234</v>
      </c>
      <c r="G742" s="230"/>
      <c r="H742" s="233">
        <v>10147.84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169</v>
      </c>
      <c r="AU742" s="239" t="s">
        <v>81</v>
      </c>
      <c r="AV742" s="14" t="s">
        <v>186</v>
      </c>
      <c r="AW742" s="14" t="s">
        <v>35</v>
      </c>
      <c r="AX742" s="14" t="s">
        <v>71</v>
      </c>
      <c r="AY742" s="239" t="s">
        <v>160</v>
      </c>
    </row>
    <row r="743" spans="2:65" s="11" customFormat="1" x14ac:dyDescent="0.3">
      <c r="B743" s="194"/>
      <c r="C743" s="195"/>
      <c r="D743" s="196" t="s">
        <v>169</v>
      </c>
      <c r="E743" s="197" t="s">
        <v>19</v>
      </c>
      <c r="F743" s="198" t="s">
        <v>1683</v>
      </c>
      <c r="G743" s="195"/>
      <c r="H743" s="199" t="s">
        <v>19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169</v>
      </c>
      <c r="AU743" s="205" t="s">
        <v>81</v>
      </c>
      <c r="AV743" s="11" t="s">
        <v>78</v>
      </c>
      <c r="AW743" s="11" t="s">
        <v>35</v>
      </c>
      <c r="AX743" s="11" t="s">
        <v>71</v>
      </c>
      <c r="AY743" s="205" t="s">
        <v>160</v>
      </c>
    </row>
    <row r="744" spans="2:65" s="12" customFormat="1" x14ac:dyDescent="0.3">
      <c r="B744" s="206"/>
      <c r="C744" s="207"/>
      <c r="D744" s="196" t="s">
        <v>169</v>
      </c>
      <c r="E744" s="208" t="s">
        <v>19</v>
      </c>
      <c r="F744" s="209" t="s">
        <v>3033</v>
      </c>
      <c r="G744" s="207"/>
      <c r="H744" s="210">
        <v>65.680000000000007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169</v>
      </c>
      <c r="AU744" s="216" t="s">
        <v>81</v>
      </c>
      <c r="AV744" s="12" t="s">
        <v>81</v>
      </c>
      <c r="AW744" s="12" t="s">
        <v>35</v>
      </c>
      <c r="AX744" s="12" t="s">
        <v>71</v>
      </c>
      <c r="AY744" s="216" t="s">
        <v>160</v>
      </c>
    </row>
    <row r="745" spans="2:65" s="14" customFormat="1" x14ac:dyDescent="0.3">
      <c r="B745" s="229"/>
      <c r="C745" s="230"/>
      <c r="D745" s="196" t="s">
        <v>169</v>
      </c>
      <c r="E745" s="231" t="s">
        <v>19</v>
      </c>
      <c r="F745" s="232" t="s">
        <v>234</v>
      </c>
      <c r="G745" s="230"/>
      <c r="H745" s="233">
        <v>65.680000000000007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169</v>
      </c>
      <c r="AU745" s="239" t="s">
        <v>81</v>
      </c>
      <c r="AV745" s="14" t="s">
        <v>186</v>
      </c>
      <c r="AW745" s="14" t="s">
        <v>35</v>
      </c>
      <c r="AX745" s="14" t="s">
        <v>71</v>
      </c>
      <c r="AY745" s="239" t="s">
        <v>160</v>
      </c>
    </row>
    <row r="746" spans="2:65" s="13" customFormat="1" x14ac:dyDescent="0.3">
      <c r="B746" s="217"/>
      <c r="C746" s="218"/>
      <c r="D746" s="219" t="s">
        <v>169</v>
      </c>
      <c r="E746" s="220" t="s">
        <v>19</v>
      </c>
      <c r="F746" s="221" t="s">
        <v>182</v>
      </c>
      <c r="G746" s="218"/>
      <c r="H746" s="222">
        <v>10213.52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169</v>
      </c>
      <c r="AU746" s="228" t="s">
        <v>81</v>
      </c>
      <c r="AV746" s="13" t="s">
        <v>167</v>
      </c>
      <c r="AW746" s="13" t="s">
        <v>35</v>
      </c>
      <c r="AX746" s="13" t="s">
        <v>78</v>
      </c>
      <c r="AY746" s="228" t="s">
        <v>160</v>
      </c>
    </row>
    <row r="747" spans="2:65" s="1" customFormat="1" ht="31.5" customHeight="1" x14ac:dyDescent="0.3">
      <c r="B747" s="35"/>
      <c r="C747" s="182" t="s">
        <v>875</v>
      </c>
      <c r="D747" s="182" t="s">
        <v>162</v>
      </c>
      <c r="E747" s="183" t="s">
        <v>1943</v>
      </c>
      <c r="F747" s="184" t="s">
        <v>1944</v>
      </c>
      <c r="G747" s="185" t="s">
        <v>248</v>
      </c>
      <c r="H747" s="186">
        <v>65.680000000000007</v>
      </c>
      <c r="I747" s="187"/>
      <c r="J747" s="188">
        <f>ROUND(I747*H747,2)</f>
        <v>0</v>
      </c>
      <c r="K747" s="184" t="s">
        <v>166</v>
      </c>
      <c r="L747" s="55"/>
      <c r="M747" s="189" t="s">
        <v>19</v>
      </c>
      <c r="N747" s="190" t="s">
        <v>42</v>
      </c>
      <c r="O747" s="36"/>
      <c r="P747" s="191">
        <f>O747*H747</f>
        <v>0</v>
      </c>
      <c r="Q747" s="191">
        <v>0</v>
      </c>
      <c r="R747" s="191">
        <f>Q747*H747</f>
        <v>0</v>
      </c>
      <c r="S747" s="191">
        <v>0</v>
      </c>
      <c r="T747" s="192">
        <f>S747*H747</f>
        <v>0</v>
      </c>
      <c r="AR747" s="18" t="s">
        <v>167</v>
      </c>
      <c r="AT747" s="18" t="s">
        <v>162</v>
      </c>
      <c r="AU747" s="18" t="s">
        <v>81</v>
      </c>
      <c r="AY747" s="18" t="s">
        <v>160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78</v>
      </c>
      <c r="BK747" s="193">
        <f>ROUND(I747*H747,2)</f>
        <v>0</v>
      </c>
      <c r="BL747" s="18" t="s">
        <v>167</v>
      </c>
      <c r="BM747" s="18" t="s">
        <v>3036</v>
      </c>
    </row>
    <row r="748" spans="2:65" s="11" customFormat="1" x14ac:dyDescent="0.3">
      <c r="B748" s="194"/>
      <c r="C748" s="195"/>
      <c r="D748" s="196" t="s">
        <v>169</v>
      </c>
      <c r="E748" s="197" t="s">
        <v>19</v>
      </c>
      <c r="F748" s="198" t="s">
        <v>1688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169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160</v>
      </c>
    </row>
    <row r="749" spans="2:65" s="12" customFormat="1" x14ac:dyDescent="0.3">
      <c r="B749" s="206"/>
      <c r="C749" s="207"/>
      <c r="D749" s="196" t="s">
        <v>169</v>
      </c>
      <c r="E749" s="208" t="s">
        <v>19</v>
      </c>
      <c r="F749" s="209" t="s">
        <v>3016</v>
      </c>
      <c r="G749" s="207"/>
      <c r="H749" s="210">
        <v>65.680000000000007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169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160</v>
      </c>
    </row>
    <row r="750" spans="2:65" s="13" customFormat="1" x14ac:dyDescent="0.3">
      <c r="B750" s="217"/>
      <c r="C750" s="218"/>
      <c r="D750" s="219" t="s">
        <v>169</v>
      </c>
      <c r="E750" s="220" t="s">
        <v>19</v>
      </c>
      <c r="F750" s="221" t="s">
        <v>182</v>
      </c>
      <c r="G750" s="218"/>
      <c r="H750" s="222">
        <v>65.680000000000007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169</v>
      </c>
      <c r="AU750" s="228" t="s">
        <v>81</v>
      </c>
      <c r="AV750" s="13" t="s">
        <v>167</v>
      </c>
      <c r="AW750" s="13" t="s">
        <v>35</v>
      </c>
      <c r="AX750" s="13" t="s">
        <v>78</v>
      </c>
      <c r="AY750" s="228" t="s">
        <v>160</v>
      </c>
    </row>
    <row r="751" spans="2:65" s="1" customFormat="1" ht="31.5" customHeight="1" x14ac:dyDescent="0.3">
      <c r="B751" s="35"/>
      <c r="C751" s="182" t="s">
        <v>879</v>
      </c>
      <c r="D751" s="182" t="s">
        <v>162</v>
      </c>
      <c r="E751" s="183" t="s">
        <v>768</v>
      </c>
      <c r="F751" s="184" t="s">
        <v>769</v>
      </c>
      <c r="G751" s="185" t="s">
        <v>248</v>
      </c>
      <c r="H751" s="186">
        <v>5073.92</v>
      </c>
      <c r="I751" s="187"/>
      <c r="J751" s="188">
        <f>ROUND(I751*H751,2)</f>
        <v>0</v>
      </c>
      <c r="K751" s="184" t="s">
        <v>166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18" t="s">
        <v>167</v>
      </c>
      <c r="AT751" s="18" t="s">
        <v>162</v>
      </c>
      <c r="AU751" s="18" t="s">
        <v>81</v>
      </c>
      <c r="AY751" s="18" t="s">
        <v>160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167</v>
      </c>
      <c r="BM751" s="18" t="s">
        <v>3037</v>
      </c>
    </row>
    <row r="752" spans="2:65" s="11" customFormat="1" x14ac:dyDescent="0.3">
      <c r="B752" s="194"/>
      <c r="C752" s="195"/>
      <c r="D752" s="196" t="s">
        <v>169</v>
      </c>
      <c r="E752" s="197" t="s">
        <v>19</v>
      </c>
      <c r="F752" s="198" t="s">
        <v>352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169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160</v>
      </c>
    </row>
    <row r="753" spans="2:65" s="12" customFormat="1" x14ac:dyDescent="0.3">
      <c r="B753" s="206"/>
      <c r="C753" s="207"/>
      <c r="D753" s="196" t="s">
        <v>169</v>
      </c>
      <c r="E753" s="208" t="s">
        <v>19</v>
      </c>
      <c r="F753" s="209" t="s">
        <v>2697</v>
      </c>
      <c r="G753" s="207"/>
      <c r="H753" s="210">
        <v>5073.92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3" customFormat="1" x14ac:dyDescent="0.3">
      <c r="B754" s="217"/>
      <c r="C754" s="218"/>
      <c r="D754" s="219" t="s">
        <v>169</v>
      </c>
      <c r="E754" s="220" t="s">
        <v>19</v>
      </c>
      <c r="F754" s="221" t="s">
        <v>182</v>
      </c>
      <c r="G754" s="218"/>
      <c r="H754" s="222">
        <v>5073.92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169</v>
      </c>
      <c r="AU754" s="228" t="s">
        <v>81</v>
      </c>
      <c r="AV754" s="13" t="s">
        <v>167</v>
      </c>
      <c r="AW754" s="13" t="s">
        <v>35</v>
      </c>
      <c r="AX754" s="13" t="s">
        <v>78</v>
      </c>
      <c r="AY754" s="228" t="s">
        <v>160</v>
      </c>
    </row>
    <row r="755" spans="2:65" s="1" customFormat="1" ht="22.5" customHeight="1" x14ac:dyDescent="0.3">
      <c r="B755" s="35"/>
      <c r="C755" s="182" t="s">
        <v>883</v>
      </c>
      <c r="D755" s="182" t="s">
        <v>162</v>
      </c>
      <c r="E755" s="183" t="s">
        <v>772</v>
      </c>
      <c r="F755" s="184" t="s">
        <v>773</v>
      </c>
      <c r="G755" s="185" t="s">
        <v>248</v>
      </c>
      <c r="H755" s="186">
        <v>5073.92</v>
      </c>
      <c r="I755" s="187"/>
      <c r="J755" s="188">
        <f>ROUND(I755*H755,2)</f>
        <v>0</v>
      </c>
      <c r="K755" s="184" t="s">
        <v>166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AR755" s="18" t="s">
        <v>167</v>
      </c>
      <c r="AT755" s="18" t="s">
        <v>162</v>
      </c>
      <c r="AU755" s="18" t="s">
        <v>81</v>
      </c>
      <c r="AY755" s="18" t="s">
        <v>160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167</v>
      </c>
      <c r="BM755" s="18" t="s">
        <v>3038</v>
      </c>
    </row>
    <row r="756" spans="2:65" s="11" customFormat="1" x14ac:dyDescent="0.3">
      <c r="B756" s="194"/>
      <c r="C756" s="195"/>
      <c r="D756" s="196" t="s">
        <v>169</v>
      </c>
      <c r="E756" s="197" t="s">
        <v>19</v>
      </c>
      <c r="F756" s="198" t="s">
        <v>352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x14ac:dyDescent="0.3">
      <c r="B757" s="206"/>
      <c r="C757" s="207"/>
      <c r="D757" s="196" t="s">
        <v>169</v>
      </c>
      <c r="E757" s="208" t="s">
        <v>19</v>
      </c>
      <c r="F757" s="209" t="s">
        <v>2697</v>
      </c>
      <c r="G757" s="207"/>
      <c r="H757" s="210">
        <v>5073.92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5073.92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887</v>
      </c>
      <c r="D759" s="182" t="s">
        <v>162</v>
      </c>
      <c r="E759" s="183" t="s">
        <v>1948</v>
      </c>
      <c r="F759" s="184" t="s">
        <v>1949</v>
      </c>
      <c r="G759" s="185" t="s">
        <v>248</v>
      </c>
      <c r="H759" s="186">
        <v>29.66</v>
      </c>
      <c r="I759" s="187"/>
      <c r="J759" s="188">
        <f>ROUND(I759*H759,2)</f>
        <v>0</v>
      </c>
      <c r="K759" s="184" t="s">
        <v>166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3039</v>
      </c>
    </row>
    <row r="760" spans="2:65" s="11" customFormat="1" x14ac:dyDescent="0.3">
      <c r="B760" s="194"/>
      <c r="C760" s="195"/>
      <c r="D760" s="196" t="s">
        <v>169</v>
      </c>
      <c r="E760" s="197" t="s">
        <v>19</v>
      </c>
      <c r="F760" s="198" t="s">
        <v>1730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x14ac:dyDescent="0.3">
      <c r="B761" s="206"/>
      <c r="C761" s="207"/>
      <c r="D761" s="196" t="s">
        <v>169</v>
      </c>
      <c r="E761" s="208" t="s">
        <v>19</v>
      </c>
      <c r="F761" s="209" t="s">
        <v>2683</v>
      </c>
      <c r="G761" s="207"/>
      <c r="H761" s="210">
        <v>29.66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3" customFormat="1" x14ac:dyDescent="0.3">
      <c r="B762" s="217"/>
      <c r="C762" s="218"/>
      <c r="D762" s="219" t="s">
        <v>169</v>
      </c>
      <c r="E762" s="220" t="s">
        <v>19</v>
      </c>
      <c r="F762" s="221" t="s">
        <v>182</v>
      </c>
      <c r="G762" s="218"/>
      <c r="H762" s="222">
        <v>29.66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169</v>
      </c>
      <c r="AU762" s="228" t="s">
        <v>81</v>
      </c>
      <c r="AV762" s="13" t="s">
        <v>167</v>
      </c>
      <c r="AW762" s="13" t="s">
        <v>35</v>
      </c>
      <c r="AX762" s="13" t="s">
        <v>78</v>
      </c>
      <c r="AY762" s="228" t="s">
        <v>160</v>
      </c>
    </row>
    <row r="763" spans="2:65" s="1" customFormat="1" ht="22.5" customHeight="1" x14ac:dyDescent="0.3">
      <c r="B763" s="35"/>
      <c r="C763" s="182" t="s">
        <v>891</v>
      </c>
      <c r="D763" s="182" t="s">
        <v>162</v>
      </c>
      <c r="E763" s="183" t="s">
        <v>1951</v>
      </c>
      <c r="F763" s="184" t="s">
        <v>1952</v>
      </c>
      <c r="G763" s="185" t="s">
        <v>248</v>
      </c>
      <c r="H763" s="186">
        <v>22.75</v>
      </c>
      <c r="I763" s="187"/>
      <c r="J763" s="188">
        <f>ROUND(I763*H763,2)</f>
        <v>0</v>
      </c>
      <c r="K763" s="184" t="s">
        <v>166</v>
      </c>
      <c r="L763" s="55"/>
      <c r="M763" s="189" t="s">
        <v>19</v>
      </c>
      <c r="N763" s="190" t="s">
        <v>42</v>
      </c>
      <c r="O763" s="36"/>
      <c r="P763" s="191">
        <f>O763*H763</f>
        <v>0</v>
      </c>
      <c r="Q763" s="191">
        <v>0.1837</v>
      </c>
      <c r="R763" s="191">
        <f>Q763*H763</f>
        <v>4.1791749999999999</v>
      </c>
      <c r="S763" s="191">
        <v>0</v>
      </c>
      <c r="T763" s="192">
        <f>S763*H763</f>
        <v>0</v>
      </c>
      <c r="AR763" s="18" t="s">
        <v>167</v>
      </c>
      <c r="AT763" s="18" t="s">
        <v>162</v>
      </c>
      <c r="AU763" s="18" t="s">
        <v>81</v>
      </c>
      <c r="AY763" s="18" t="s">
        <v>160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78</v>
      </c>
      <c r="BK763" s="193">
        <f>ROUND(I763*H763,2)</f>
        <v>0</v>
      </c>
      <c r="BL763" s="18" t="s">
        <v>167</v>
      </c>
      <c r="BM763" s="18" t="s">
        <v>3040</v>
      </c>
    </row>
    <row r="764" spans="2:65" s="11" customFormat="1" x14ac:dyDescent="0.3">
      <c r="B764" s="194"/>
      <c r="C764" s="195"/>
      <c r="D764" s="196" t="s">
        <v>169</v>
      </c>
      <c r="E764" s="197" t="s">
        <v>19</v>
      </c>
      <c r="F764" s="198" t="s">
        <v>1676</v>
      </c>
      <c r="G764" s="195"/>
      <c r="H764" s="199" t="s">
        <v>19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169</v>
      </c>
      <c r="AU764" s="205" t="s">
        <v>81</v>
      </c>
      <c r="AV764" s="11" t="s">
        <v>78</v>
      </c>
      <c r="AW764" s="11" t="s">
        <v>35</v>
      </c>
      <c r="AX764" s="11" t="s">
        <v>71</v>
      </c>
      <c r="AY764" s="205" t="s">
        <v>160</v>
      </c>
    </row>
    <row r="765" spans="2:65" s="12" customFormat="1" x14ac:dyDescent="0.3">
      <c r="B765" s="206"/>
      <c r="C765" s="207"/>
      <c r="D765" s="196" t="s">
        <v>169</v>
      </c>
      <c r="E765" s="208" t="s">
        <v>19</v>
      </c>
      <c r="F765" s="209" t="s">
        <v>2680</v>
      </c>
      <c r="G765" s="207"/>
      <c r="H765" s="210">
        <v>22.75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169</v>
      </c>
      <c r="AU765" s="216" t="s">
        <v>81</v>
      </c>
      <c r="AV765" s="12" t="s">
        <v>81</v>
      </c>
      <c r="AW765" s="12" t="s">
        <v>35</v>
      </c>
      <c r="AX765" s="12" t="s">
        <v>71</v>
      </c>
      <c r="AY765" s="216" t="s">
        <v>160</v>
      </c>
    </row>
    <row r="766" spans="2:65" s="13" customFormat="1" x14ac:dyDescent="0.3">
      <c r="B766" s="217"/>
      <c r="C766" s="218"/>
      <c r="D766" s="219" t="s">
        <v>169</v>
      </c>
      <c r="E766" s="220" t="s">
        <v>19</v>
      </c>
      <c r="F766" s="221" t="s">
        <v>182</v>
      </c>
      <c r="G766" s="218"/>
      <c r="H766" s="222">
        <v>22.75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169</v>
      </c>
      <c r="AU766" s="228" t="s">
        <v>81</v>
      </c>
      <c r="AV766" s="13" t="s">
        <v>167</v>
      </c>
      <c r="AW766" s="13" t="s">
        <v>35</v>
      </c>
      <c r="AX766" s="13" t="s">
        <v>78</v>
      </c>
      <c r="AY766" s="228" t="s">
        <v>160</v>
      </c>
    </row>
    <row r="767" spans="2:65" s="1" customFormat="1" ht="22.5" customHeight="1" x14ac:dyDescent="0.3">
      <c r="B767" s="35"/>
      <c r="C767" s="182" t="s">
        <v>895</v>
      </c>
      <c r="D767" s="182" t="s">
        <v>162</v>
      </c>
      <c r="E767" s="183" t="s">
        <v>3041</v>
      </c>
      <c r="F767" s="184" t="s">
        <v>3042</v>
      </c>
      <c r="G767" s="185" t="s">
        <v>248</v>
      </c>
      <c r="H767" s="186">
        <v>24.05</v>
      </c>
      <c r="I767" s="187"/>
      <c r="J767" s="188">
        <f>ROUND(I767*H767,2)</f>
        <v>0</v>
      </c>
      <c r="K767" s="184" t="s">
        <v>166</v>
      </c>
      <c r="L767" s="55"/>
      <c r="M767" s="189" t="s">
        <v>19</v>
      </c>
      <c r="N767" s="190" t="s">
        <v>42</v>
      </c>
      <c r="O767" s="36"/>
      <c r="P767" s="191">
        <f>O767*H767</f>
        <v>0</v>
      </c>
      <c r="Q767" s="191">
        <v>0.16700000000000001</v>
      </c>
      <c r="R767" s="191">
        <f>Q767*H767</f>
        <v>4.0163500000000001</v>
      </c>
      <c r="S767" s="191">
        <v>0</v>
      </c>
      <c r="T767" s="192">
        <f>S767*H767</f>
        <v>0</v>
      </c>
      <c r="AR767" s="18" t="s">
        <v>167</v>
      </c>
      <c r="AT767" s="18" t="s">
        <v>162</v>
      </c>
      <c r="AU767" s="18" t="s">
        <v>81</v>
      </c>
      <c r="AY767" s="18" t="s">
        <v>160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78</v>
      </c>
      <c r="BK767" s="193">
        <f>ROUND(I767*H767,2)</f>
        <v>0</v>
      </c>
      <c r="BL767" s="18" t="s">
        <v>167</v>
      </c>
      <c r="BM767" s="18" t="s">
        <v>3043</v>
      </c>
    </row>
    <row r="768" spans="2:65" s="12" customFormat="1" x14ac:dyDescent="0.3">
      <c r="B768" s="206"/>
      <c r="C768" s="207"/>
      <c r="D768" s="196" t="s">
        <v>169</v>
      </c>
      <c r="E768" s="208" t="s">
        <v>19</v>
      </c>
      <c r="F768" s="209" t="s">
        <v>2654</v>
      </c>
      <c r="G768" s="207"/>
      <c r="H768" s="210">
        <v>9.5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169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160</v>
      </c>
    </row>
    <row r="769" spans="2:65" s="12" customFormat="1" x14ac:dyDescent="0.3">
      <c r="B769" s="206"/>
      <c r="C769" s="207"/>
      <c r="D769" s="196" t="s">
        <v>169</v>
      </c>
      <c r="E769" s="208" t="s">
        <v>19</v>
      </c>
      <c r="F769" s="209" t="s">
        <v>3044</v>
      </c>
      <c r="G769" s="207"/>
      <c r="H769" s="210">
        <v>14.55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3" customFormat="1" x14ac:dyDescent="0.3">
      <c r="B770" s="217"/>
      <c r="C770" s="218"/>
      <c r="D770" s="219" t="s">
        <v>169</v>
      </c>
      <c r="E770" s="220" t="s">
        <v>19</v>
      </c>
      <c r="F770" s="221" t="s">
        <v>182</v>
      </c>
      <c r="G770" s="218"/>
      <c r="H770" s="222">
        <v>24.05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169</v>
      </c>
      <c r="AU770" s="228" t="s">
        <v>81</v>
      </c>
      <c r="AV770" s="13" t="s">
        <v>167</v>
      </c>
      <c r="AW770" s="13" t="s">
        <v>35</v>
      </c>
      <c r="AX770" s="13" t="s">
        <v>78</v>
      </c>
      <c r="AY770" s="228" t="s">
        <v>160</v>
      </c>
    </row>
    <row r="771" spans="2:65" s="1" customFormat="1" ht="22.5" customHeight="1" x14ac:dyDescent="0.3">
      <c r="B771" s="35"/>
      <c r="C771" s="182" t="s">
        <v>899</v>
      </c>
      <c r="D771" s="182" t="s">
        <v>162</v>
      </c>
      <c r="E771" s="183" t="s">
        <v>776</v>
      </c>
      <c r="F771" s="184" t="s">
        <v>777</v>
      </c>
      <c r="G771" s="185" t="s">
        <v>248</v>
      </c>
      <c r="H771" s="186">
        <v>201.60499999999999</v>
      </c>
      <c r="I771" s="187"/>
      <c r="J771" s="188">
        <f>ROUND(I771*H771,2)</f>
        <v>0</v>
      </c>
      <c r="K771" s="184" t="s">
        <v>166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8.4250000000000005E-2</v>
      </c>
      <c r="R771" s="191">
        <f>Q771*H771</f>
        <v>16.985221249999999</v>
      </c>
      <c r="S771" s="191">
        <v>0</v>
      </c>
      <c r="T771" s="192">
        <f>S771*H771</f>
        <v>0</v>
      </c>
      <c r="AR771" s="18" t="s">
        <v>167</v>
      </c>
      <c r="AT771" s="18" t="s">
        <v>162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3045</v>
      </c>
    </row>
    <row r="772" spans="2:65" s="11" customFormat="1" x14ac:dyDescent="0.3">
      <c r="B772" s="194"/>
      <c r="C772" s="195"/>
      <c r="D772" s="196" t="s">
        <v>169</v>
      </c>
      <c r="E772" s="197" t="s">
        <v>19</v>
      </c>
      <c r="F772" s="198" t="s">
        <v>3008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169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160</v>
      </c>
    </row>
    <row r="773" spans="2:65" s="11" customFormat="1" x14ac:dyDescent="0.3">
      <c r="B773" s="194"/>
      <c r="C773" s="195"/>
      <c r="D773" s="196" t="s">
        <v>169</v>
      </c>
      <c r="E773" s="197" t="s">
        <v>19</v>
      </c>
      <c r="F773" s="198" t="s">
        <v>3009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169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160</v>
      </c>
    </row>
    <row r="774" spans="2:65" s="12" customFormat="1" x14ac:dyDescent="0.3">
      <c r="B774" s="206"/>
      <c r="C774" s="207"/>
      <c r="D774" s="196" t="s">
        <v>169</v>
      </c>
      <c r="E774" s="208" t="s">
        <v>19</v>
      </c>
      <c r="F774" s="209" t="s">
        <v>3010</v>
      </c>
      <c r="G774" s="207"/>
      <c r="H774" s="210">
        <v>93.06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4" customFormat="1" x14ac:dyDescent="0.3">
      <c r="B775" s="229"/>
      <c r="C775" s="230"/>
      <c r="D775" s="196" t="s">
        <v>169</v>
      </c>
      <c r="E775" s="231" t="s">
        <v>19</v>
      </c>
      <c r="F775" s="232" t="s">
        <v>234</v>
      </c>
      <c r="G775" s="230"/>
      <c r="H775" s="233">
        <v>93.06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169</v>
      </c>
      <c r="AU775" s="239" t="s">
        <v>81</v>
      </c>
      <c r="AV775" s="14" t="s">
        <v>186</v>
      </c>
      <c r="AW775" s="14" t="s">
        <v>35</v>
      </c>
      <c r="AX775" s="14" t="s">
        <v>71</v>
      </c>
      <c r="AY775" s="239" t="s">
        <v>160</v>
      </c>
    </row>
    <row r="776" spans="2:65" s="11" customFormat="1" x14ac:dyDescent="0.3">
      <c r="B776" s="194"/>
      <c r="C776" s="195"/>
      <c r="D776" s="196" t="s">
        <v>169</v>
      </c>
      <c r="E776" s="197" t="s">
        <v>19</v>
      </c>
      <c r="F776" s="198" t="s">
        <v>3011</v>
      </c>
      <c r="G776" s="195"/>
      <c r="H776" s="199" t="s">
        <v>19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169</v>
      </c>
      <c r="AU776" s="205" t="s">
        <v>81</v>
      </c>
      <c r="AV776" s="11" t="s">
        <v>78</v>
      </c>
      <c r="AW776" s="11" t="s">
        <v>35</v>
      </c>
      <c r="AX776" s="11" t="s">
        <v>71</v>
      </c>
      <c r="AY776" s="205" t="s">
        <v>160</v>
      </c>
    </row>
    <row r="777" spans="2:65" s="12" customFormat="1" x14ac:dyDescent="0.3">
      <c r="B777" s="206"/>
      <c r="C777" s="207"/>
      <c r="D777" s="196" t="s">
        <v>169</v>
      </c>
      <c r="E777" s="208" t="s">
        <v>19</v>
      </c>
      <c r="F777" s="209" t="s">
        <v>3012</v>
      </c>
      <c r="G777" s="207"/>
      <c r="H777" s="210">
        <v>28.37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4" customFormat="1" x14ac:dyDescent="0.3">
      <c r="B778" s="229"/>
      <c r="C778" s="230"/>
      <c r="D778" s="196" t="s">
        <v>169</v>
      </c>
      <c r="E778" s="231" t="s">
        <v>19</v>
      </c>
      <c r="F778" s="232" t="s">
        <v>234</v>
      </c>
      <c r="G778" s="230"/>
      <c r="H778" s="233">
        <v>28.37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169</v>
      </c>
      <c r="AU778" s="239" t="s">
        <v>81</v>
      </c>
      <c r="AV778" s="14" t="s">
        <v>186</v>
      </c>
      <c r="AW778" s="14" t="s">
        <v>35</v>
      </c>
      <c r="AX778" s="14" t="s">
        <v>71</v>
      </c>
      <c r="AY778" s="239" t="s">
        <v>160</v>
      </c>
    </row>
    <row r="779" spans="2:65" s="11" customFormat="1" x14ac:dyDescent="0.3">
      <c r="B779" s="194"/>
      <c r="C779" s="195"/>
      <c r="D779" s="196" t="s">
        <v>169</v>
      </c>
      <c r="E779" s="197" t="s">
        <v>19</v>
      </c>
      <c r="F779" s="198" t="s">
        <v>3013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169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160</v>
      </c>
    </row>
    <row r="780" spans="2:65" s="12" customFormat="1" x14ac:dyDescent="0.3">
      <c r="B780" s="206"/>
      <c r="C780" s="207"/>
      <c r="D780" s="196" t="s">
        <v>169</v>
      </c>
      <c r="E780" s="208" t="s">
        <v>19</v>
      </c>
      <c r="F780" s="209" t="s">
        <v>3014</v>
      </c>
      <c r="G780" s="207"/>
      <c r="H780" s="210">
        <v>31.3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169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160</v>
      </c>
    </row>
    <row r="781" spans="2:65" s="14" customFormat="1" x14ac:dyDescent="0.3">
      <c r="B781" s="229"/>
      <c r="C781" s="230"/>
      <c r="D781" s="196" t="s">
        <v>169</v>
      </c>
      <c r="E781" s="231" t="s">
        <v>19</v>
      </c>
      <c r="F781" s="232" t="s">
        <v>234</v>
      </c>
      <c r="G781" s="230"/>
      <c r="H781" s="233">
        <v>31.3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169</v>
      </c>
      <c r="AU781" s="239" t="s">
        <v>81</v>
      </c>
      <c r="AV781" s="14" t="s">
        <v>186</v>
      </c>
      <c r="AW781" s="14" t="s">
        <v>35</v>
      </c>
      <c r="AX781" s="14" t="s">
        <v>71</v>
      </c>
      <c r="AY781" s="239" t="s">
        <v>160</v>
      </c>
    </row>
    <row r="782" spans="2:65" s="11" customFormat="1" x14ac:dyDescent="0.3">
      <c r="B782" s="194"/>
      <c r="C782" s="195"/>
      <c r="D782" s="196" t="s">
        <v>169</v>
      </c>
      <c r="E782" s="197" t="s">
        <v>19</v>
      </c>
      <c r="F782" s="198" t="s">
        <v>3046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1" customFormat="1" x14ac:dyDescent="0.3">
      <c r="B783" s="194"/>
      <c r="C783" s="195"/>
      <c r="D783" s="196" t="s">
        <v>169</v>
      </c>
      <c r="E783" s="197" t="s">
        <v>19</v>
      </c>
      <c r="F783" s="198" t="s">
        <v>347</v>
      </c>
      <c r="G783" s="195"/>
      <c r="H783" s="199" t="s">
        <v>19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169</v>
      </c>
      <c r="AU783" s="205" t="s">
        <v>81</v>
      </c>
      <c r="AV783" s="11" t="s">
        <v>78</v>
      </c>
      <c r="AW783" s="11" t="s">
        <v>35</v>
      </c>
      <c r="AX783" s="11" t="s">
        <v>71</v>
      </c>
      <c r="AY783" s="205" t="s">
        <v>160</v>
      </c>
    </row>
    <row r="784" spans="2:65" s="12" customFormat="1" x14ac:dyDescent="0.3">
      <c r="B784" s="206"/>
      <c r="C784" s="207"/>
      <c r="D784" s="196" t="s">
        <v>169</v>
      </c>
      <c r="E784" s="208" t="s">
        <v>19</v>
      </c>
      <c r="F784" s="209" t="s">
        <v>2663</v>
      </c>
      <c r="G784" s="207"/>
      <c r="H784" s="210">
        <v>15.1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169</v>
      </c>
      <c r="AU784" s="216" t="s">
        <v>81</v>
      </c>
      <c r="AV784" s="12" t="s">
        <v>81</v>
      </c>
      <c r="AW784" s="12" t="s">
        <v>35</v>
      </c>
      <c r="AX784" s="12" t="s">
        <v>71</v>
      </c>
      <c r="AY784" s="216" t="s">
        <v>160</v>
      </c>
    </row>
    <row r="785" spans="2:51" s="12" customFormat="1" x14ac:dyDescent="0.3">
      <c r="B785" s="206"/>
      <c r="C785" s="207"/>
      <c r="D785" s="196" t="s">
        <v>169</v>
      </c>
      <c r="E785" s="208" t="s">
        <v>19</v>
      </c>
      <c r="F785" s="209" t="s">
        <v>2664</v>
      </c>
      <c r="G785" s="207"/>
      <c r="H785" s="210">
        <v>1.8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169</v>
      </c>
      <c r="AU785" s="216" t="s">
        <v>81</v>
      </c>
      <c r="AV785" s="12" t="s">
        <v>81</v>
      </c>
      <c r="AW785" s="12" t="s">
        <v>35</v>
      </c>
      <c r="AX785" s="12" t="s">
        <v>71</v>
      </c>
      <c r="AY785" s="216" t="s">
        <v>160</v>
      </c>
    </row>
    <row r="786" spans="2:51" s="12" customFormat="1" x14ac:dyDescent="0.3">
      <c r="B786" s="206"/>
      <c r="C786" s="207"/>
      <c r="D786" s="196" t="s">
        <v>169</v>
      </c>
      <c r="E786" s="208" t="s">
        <v>19</v>
      </c>
      <c r="F786" s="209" t="s">
        <v>344</v>
      </c>
      <c r="G786" s="207"/>
      <c r="H786" s="210">
        <v>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169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160</v>
      </c>
    </row>
    <row r="787" spans="2:51" s="12" customFormat="1" x14ac:dyDescent="0.3">
      <c r="B787" s="206"/>
      <c r="C787" s="207"/>
      <c r="D787" s="196" t="s">
        <v>169</v>
      </c>
      <c r="E787" s="208" t="s">
        <v>19</v>
      </c>
      <c r="F787" s="209" t="s">
        <v>2665</v>
      </c>
      <c r="G787" s="207"/>
      <c r="H787" s="210">
        <v>2.1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51" s="12" customFormat="1" x14ac:dyDescent="0.3">
      <c r="B788" s="206"/>
      <c r="C788" s="207"/>
      <c r="D788" s="196" t="s">
        <v>169</v>
      </c>
      <c r="E788" s="208" t="s">
        <v>19</v>
      </c>
      <c r="F788" s="209" t="s">
        <v>2666</v>
      </c>
      <c r="G788" s="207"/>
      <c r="H788" s="210">
        <v>0.7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169</v>
      </c>
      <c r="AU788" s="216" t="s">
        <v>81</v>
      </c>
      <c r="AV788" s="12" t="s">
        <v>81</v>
      </c>
      <c r="AW788" s="12" t="s">
        <v>35</v>
      </c>
      <c r="AX788" s="12" t="s">
        <v>71</v>
      </c>
      <c r="AY788" s="216" t="s">
        <v>160</v>
      </c>
    </row>
    <row r="789" spans="2:51" s="12" customFormat="1" x14ac:dyDescent="0.3">
      <c r="B789" s="206"/>
      <c r="C789" s="207"/>
      <c r="D789" s="196" t="s">
        <v>169</v>
      </c>
      <c r="E789" s="208" t="s">
        <v>19</v>
      </c>
      <c r="F789" s="209" t="s">
        <v>2667</v>
      </c>
      <c r="G789" s="207"/>
      <c r="H789" s="210">
        <v>6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51" s="12" customFormat="1" x14ac:dyDescent="0.3">
      <c r="B790" s="206"/>
      <c r="C790" s="207"/>
      <c r="D790" s="196" t="s">
        <v>169</v>
      </c>
      <c r="E790" s="208" t="s">
        <v>19</v>
      </c>
      <c r="F790" s="209" t="s">
        <v>2668</v>
      </c>
      <c r="G790" s="207"/>
      <c r="H790" s="210">
        <v>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169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160</v>
      </c>
    </row>
    <row r="791" spans="2:51" s="14" customFormat="1" x14ac:dyDescent="0.3">
      <c r="B791" s="229"/>
      <c r="C791" s="230"/>
      <c r="D791" s="196" t="s">
        <v>169</v>
      </c>
      <c r="E791" s="231" t="s">
        <v>19</v>
      </c>
      <c r="F791" s="232" t="s">
        <v>234</v>
      </c>
      <c r="G791" s="230"/>
      <c r="H791" s="233">
        <v>28.7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169</v>
      </c>
      <c r="AU791" s="239" t="s">
        <v>81</v>
      </c>
      <c r="AV791" s="14" t="s">
        <v>186</v>
      </c>
      <c r="AW791" s="14" t="s">
        <v>35</v>
      </c>
      <c r="AX791" s="14" t="s">
        <v>71</v>
      </c>
      <c r="AY791" s="239" t="s">
        <v>160</v>
      </c>
    </row>
    <row r="792" spans="2:51" s="11" customFormat="1" x14ac:dyDescent="0.3">
      <c r="B792" s="194"/>
      <c r="C792" s="195"/>
      <c r="D792" s="196" t="s">
        <v>169</v>
      </c>
      <c r="E792" s="197" t="s">
        <v>19</v>
      </c>
      <c r="F792" s="198" t="s">
        <v>1669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169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160</v>
      </c>
    </row>
    <row r="793" spans="2:51" s="12" customFormat="1" x14ac:dyDescent="0.3">
      <c r="B793" s="206"/>
      <c r="C793" s="207"/>
      <c r="D793" s="196" t="s">
        <v>169</v>
      </c>
      <c r="E793" s="208" t="s">
        <v>19</v>
      </c>
      <c r="F793" s="209" t="s">
        <v>2669</v>
      </c>
      <c r="G793" s="207"/>
      <c r="H793" s="210">
        <v>12.574999999999999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51" s="12" customFormat="1" x14ac:dyDescent="0.3">
      <c r="B794" s="206"/>
      <c r="C794" s="207"/>
      <c r="D794" s="196" t="s">
        <v>169</v>
      </c>
      <c r="E794" s="208" t="s">
        <v>19</v>
      </c>
      <c r="F794" s="209" t="s">
        <v>2668</v>
      </c>
      <c r="G794" s="207"/>
      <c r="H794" s="210">
        <v>2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169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160</v>
      </c>
    </row>
    <row r="795" spans="2:51" s="12" customFormat="1" x14ac:dyDescent="0.3">
      <c r="B795" s="206"/>
      <c r="C795" s="207"/>
      <c r="D795" s="196" t="s">
        <v>169</v>
      </c>
      <c r="E795" s="208" t="s">
        <v>19</v>
      </c>
      <c r="F795" s="209" t="s">
        <v>344</v>
      </c>
      <c r="G795" s="207"/>
      <c r="H795" s="210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51" s="12" customFormat="1" x14ac:dyDescent="0.3">
      <c r="B796" s="206"/>
      <c r="C796" s="207"/>
      <c r="D796" s="196" t="s">
        <v>169</v>
      </c>
      <c r="E796" s="208" t="s">
        <v>19</v>
      </c>
      <c r="F796" s="209" t="s">
        <v>2670</v>
      </c>
      <c r="G796" s="207"/>
      <c r="H796" s="210">
        <v>0.6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169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160</v>
      </c>
    </row>
    <row r="797" spans="2:51" s="12" customFormat="1" x14ac:dyDescent="0.3">
      <c r="B797" s="206"/>
      <c r="C797" s="207"/>
      <c r="D797" s="196" t="s">
        <v>169</v>
      </c>
      <c r="E797" s="208" t="s">
        <v>19</v>
      </c>
      <c r="F797" s="209" t="s">
        <v>2668</v>
      </c>
      <c r="G797" s="207"/>
      <c r="H797" s="210">
        <v>2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169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160</v>
      </c>
    </row>
    <row r="798" spans="2:51" s="12" customFormat="1" x14ac:dyDescent="0.3">
      <c r="B798" s="206"/>
      <c r="C798" s="207"/>
      <c r="D798" s="196" t="s">
        <v>169</v>
      </c>
      <c r="E798" s="208" t="s">
        <v>19</v>
      </c>
      <c r="F798" s="209" t="s">
        <v>2668</v>
      </c>
      <c r="G798" s="207"/>
      <c r="H798" s="210">
        <v>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169</v>
      </c>
      <c r="AU798" s="216" t="s">
        <v>81</v>
      </c>
      <c r="AV798" s="12" t="s">
        <v>81</v>
      </c>
      <c r="AW798" s="12" t="s">
        <v>35</v>
      </c>
      <c r="AX798" s="12" t="s">
        <v>71</v>
      </c>
      <c r="AY798" s="216" t="s">
        <v>160</v>
      </c>
    </row>
    <row r="799" spans="2:51" s="14" customFormat="1" x14ac:dyDescent="0.3">
      <c r="B799" s="229"/>
      <c r="C799" s="230"/>
      <c r="D799" s="196" t="s">
        <v>169</v>
      </c>
      <c r="E799" s="231" t="s">
        <v>19</v>
      </c>
      <c r="F799" s="232" t="s">
        <v>234</v>
      </c>
      <c r="G799" s="230"/>
      <c r="H799" s="233">
        <v>20.175000000000001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169</v>
      </c>
      <c r="AU799" s="239" t="s">
        <v>81</v>
      </c>
      <c r="AV799" s="14" t="s">
        <v>186</v>
      </c>
      <c r="AW799" s="14" t="s">
        <v>35</v>
      </c>
      <c r="AX799" s="14" t="s">
        <v>71</v>
      </c>
      <c r="AY799" s="239" t="s">
        <v>160</v>
      </c>
    </row>
    <row r="800" spans="2:51" s="13" customFormat="1" x14ac:dyDescent="0.3">
      <c r="B800" s="217"/>
      <c r="C800" s="218"/>
      <c r="D800" s="219" t="s">
        <v>169</v>
      </c>
      <c r="E800" s="220" t="s">
        <v>19</v>
      </c>
      <c r="F800" s="221" t="s">
        <v>182</v>
      </c>
      <c r="G800" s="218"/>
      <c r="H800" s="222">
        <v>201.60499999999999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169</v>
      </c>
      <c r="AU800" s="228" t="s">
        <v>81</v>
      </c>
      <c r="AV800" s="13" t="s">
        <v>167</v>
      </c>
      <c r="AW800" s="13" t="s">
        <v>35</v>
      </c>
      <c r="AX800" s="13" t="s">
        <v>78</v>
      </c>
      <c r="AY800" s="228" t="s">
        <v>160</v>
      </c>
    </row>
    <row r="801" spans="2:65" s="1" customFormat="1" ht="22.5" customHeight="1" x14ac:dyDescent="0.3">
      <c r="B801" s="35"/>
      <c r="C801" s="247" t="s">
        <v>903</v>
      </c>
      <c r="D801" s="247" t="s">
        <v>548</v>
      </c>
      <c r="E801" s="248" t="s">
        <v>787</v>
      </c>
      <c r="F801" s="249" t="s">
        <v>788</v>
      </c>
      <c r="G801" s="250" t="s">
        <v>248</v>
      </c>
      <c r="H801" s="251">
        <v>32.238999999999997</v>
      </c>
      <c r="I801" s="252"/>
      <c r="J801" s="253">
        <f>ROUND(I801*H801,2)</f>
        <v>0</v>
      </c>
      <c r="K801" s="249" t="s">
        <v>19</v>
      </c>
      <c r="L801" s="254"/>
      <c r="M801" s="255" t="s">
        <v>19</v>
      </c>
      <c r="N801" s="256" t="s">
        <v>42</v>
      </c>
      <c r="O801" s="36"/>
      <c r="P801" s="191">
        <f>O801*H801</f>
        <v>0</v>
      </c>
      <c r="Q801" s="191">
        <v>0.13100000000000001</v>
      </c>
      <c r="R801" s="191">
        <f>Q801*H801</f>
        <v>4.2233089999999995</v>
      </c>
      <c r="S801" s="191">
        <v>0</v>
      </c>
      <c r="T801" s="192">
        <f>S801*H801</f>
        <v>0</v>
      </c>
      <c r="AR801" s="18" t="s">
        <v>235</v>
      </c>
      <c r="AT801" s="18" t="s">
        <v>548</v>
      </c>
      <c r="AU801" s="18" t="s">
        <v>81</v>
      </c>
      <c r="AY801" s="18" t="s">
        <v>160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78</v>
      </c>
      <c r="BK801" s="193">
        <f>ROUND(I801*H801,2)</f>
        <v>0</v>
      </c>
      <c r="BL801" s="18" t="s">
        <v>167</v>
      </c>
      <c r="BM801" s="18" t="s">
        <v>3047</v>
      </c>
    </row>
    <row r="802" spans="2:65" s="11" customFormat="1" x14ac:dyDescent="0.3">
      <c r="B802" s="194"/>
      <c r="C802" s="195"/>
      <c r="D802" s="196" t="s">
        <v>169</v>
      </c>
      <c r="E802" s="197" t="s">
        <v>19</v>
      </c>
      <c r="F802" s="198" t="s">
        <v>3048</v>
      </c>
      <c r="G802" s="195"/>
      <c r="H802" s="199" t="s">
        <v>19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169</v>
      </c>
      <c r="AU802" s="205" t="s">
        <v>81</v>
      </c>
      <c r="AV802" s="11" t="s">
        <v>78</v>
      </c>
      <c r="AW802" s="11" t="s">
        <v>35</v>
      </c>
      <c r="AX802" s="11" t="s">
        <v>71</v>
      </c>
      <c r="AY802" s="205" t="s">
        <v>160</v>
      </c>
    </row>
    <row r="803" spans="2:65" s="12" customFormat="1" x14ac:dyDescent="0.3">
      <c r="B803" s="206"/>
      <c r="C803" s="207"/>
      <c r="D803" s="196" t="s">
        <v>169</v>
      </c>
      <c r="E803" s="208" t="s">
        <v>19</v>
      </c>
      <c r="F803" s="209" t="s">
        <v>3049</v>
      </c>
      <c r="G803" s="207"/>
      <c r="H803" s="210">
        <v>32.238999999999997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32.238999999999997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31.5" customHeight="1" x14ac:dyDescent="0.3">
      <c r="B805" s="35"/>
      <c r="C805" s="247" t="s">
        <v>907</v>
      </c>
      <c r="D805" s="247" t="s">
        <v>548</v>
      </c>
      <c r="E805" s="248" t="s">
        <v>1476</v>
      </c>
      <c r="F805" s="249" t="s">
        <v>1477</v>
      </c>
      <c r="G805" s="250" t="s">
        <v>248</v>
      </c>
      <c r="H805" s="251">
        <v>97.93</v>
      </c>
      <c r="I805" s="252"/>
      <c r="J805" s="253">
        <f>ROUND(I805*H805,2)</f>
        <v>0</v>
      </c>
      <c r="K805" s="249" t="s">
        <v>19</v>
      </c>
      <c r="L805" s="254"/>
      <c r="M805" s="255" t="s">
        <v>19</v>
      </c>
      <c r="N805" s="256" t="s">
        <v>42</v>
      </c>
      <c r="O805" s="36"/>
      <c r="P805" s="191">
        <f>O805*H805</f>
        <v>0</v>
      </c>
      <c r="Q805" s="191">
        <v>0.13100000000000001</v>
      </c>
      <c r="R805" s="191">
        <f>Q805*H805</f>
        <v>12.828830000000002</v>
      </c>
      <c r="S805" s="191">
        <v>0</v>
      </c>
      <c r="T805" s="192">
        <f>S805*H805</f>
        <v>0</v>
      </c>
      <c r="AR805" s="18" t="s">
        <v>235</v>
      </c>
      <c r="AT805" s="18" t="s">
        <v>548</v>
      </c>
      <c r="AU805" s="18" t="s">
        <v>81</v>
      </c>
      <c r="AY805" s="18" t="s">
        <v>160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167</v>
      </c>
      <c r="BM805" s="18" t="s">
        <v>3050</v>
      </c>
    </row>
    <row r="806" spans="2:65" s="11" customFormat="1" x14ac:dyDescent="0.3">
      <c r="B806" s="194"/>
      <c r="C806" s="195"/>
      <c r="D806" s="196" t="s">
        <v>169</v>
      </c>
      <c r="E806" s="197" t="s">
        <v>19</v>
      </c>
      <c r="F806" s="198" t="s">
        <v>3051</v>
      </c>
      <c r="G806" s="195"/>
      <c r="H806" s="199" t="s">
        <v>19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169</v>
      </c>
      <c r="AU806" s="205" t="s">
        <v>81</v>
      </c>
      <c r="AV806" s="11" t="s">
        <v>78</v>
      </c>
      <c r="AW806" s="11" t="s">
        <v>35</v>
      </c>
      <c r="AX806" s="11" t="s">
        <v>71</v>
      </c>
      <c r="AY806" s="205" t="s">
        <v>160</v>
      </c>
    </row>
    <row r="807" spans="2:65" s="12" customFormat="1" x14ac:dyDescent="0.3">
      <c r="B807" s="206"/>
      <c r="C807" s="207"/>
      <c r="D807" s="196" t="s">
        <v>169</v>
      </c>
      <c r="E807" s="208" t="s">
        <v>19</v>
      </c>
      <c r="F807" s="209" t="s">
        <v>3052</v>
      </c>
      <c r="G807" s="207"/>
      <c r="H807" s="210">
        <v>2.0779999999999998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169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160</v>
      </c>
    </row>
    <row r="808" spans="2:65" s="14" customFormat="1" x14ac:dyDescent="0.3">
      <c r="B808" s="229"/>
      <c r="C808" s="230"/>
      <c r="D808" s="196" t="s">
        <v>169</v>
      </c>
      <c r="E808" s="231" t="s">
        <v>19</v>
      </c>
      <c r="F808" s="232" t="s">
        <v>234</v>
      </c>
      <c r="G808" s="230"/>
      <c r="H808" s="233">
        <v>2.0779999999999998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169</v>
      </c>
      <c r="AU808" s="239" t="s">
        <v>81</v>
      </c>
      <c r="AV808" s="14" t="s">
        <v>186</v>
      </c>
      <c r="AW808" s="14" t="s">
        <v>35</v>
      </c>
      <c r="AX808" s="14" t="s">
        <v>71</v>
      </c>
      <c r="AY808" s="239" t="s">
        <v>160</v>
      </c>
    </row>
    <row r="809" spans="2:65" s="11" customFormat="1" x14ac:dyDescent="0.3">
      <c r="B809" s="194"/>
      <c r="C809" s="195"/>
      <c r="D809" s="196" t="s">
        <v>169</v>
      </c>
      <c r="E809" s="197" t="s">
        <v>19</v>
      </c>
      <c r="F809" s="198" t="s">
        <v>3053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169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160</v>
      </c>
    </row>
    <row r="810" spans="2:65" s="12" customFormat="1" x14ac:dyDescent="0.3">
      <c r="B810" s="206"/>
      <c r="C810" s="207"/>
      <c r="D810" s="196" t="s">
        <v>169</v>
      </c>
      <c r="E810" s="208" t="s">
        <v>19</v>
      </c>
      <c r="F810" s="209" t="s">
        <v>3054</v>
      </c>
      <c r="G810" s="207"/>
      <c r="H810" s="210">
        <v>95.852000000000004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4" customFormat="1" x14ac:dyDescent="0.3">
      <c r="B811" s="229"/>
      <c r="C811" s="230"/>
      <c r="D811" s="196" t="s">
        <v>169</v>
      </c>
      <c r="E811" s="231" t="s">
        <v>19</v>
      </c>
      <c r="F811" s="232" t="s">
        <v>234</v>
      </c>
      <c r="G811" s="230"/>
      <c r="H811" s="233">
        <v>95.852000000000004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169</v>
      </c>
      <c r="AU811" s="239" t="s">
        <v>81</v>
      </c>
      <c r="AV811" s="14" t="s">
        <v>186</v>
      </c>
      <c r="AW811" s="14" t="s">
        <v>35</v>
      </c>
      <c r="AX811" s="14" t="s">
        <v>71</v>
      </c>
      <c r="AY811" s="239" t="s">
        <v>160</v>
      </c>
    </row>
    <row r="812" spans="2:65" s="13" customFormat="1" x14ac:dyDescent="0.3">
      <c r="B812" s="217"/>
      <c r="C812" s="218"/>
      <c r="D812" s="219" t="s">
        <v>169</v>
      </c>
      <c r="E812" s="220" t="s">
        <v>19</v>
      </c>
      <c r="F812" s="221" t="s">
        <v>182</v>
      </c>
      <c r="G812" s="218"/>
      <c r="H812" s="222">
        <v>97.93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169</v>
      </c>
      <c r="AU812" s="228" t="s">
        <v>81</v>
      </c>
      <c r="AV812" s="13" t="s">
        <v>167</v>
      </c>
      <c r="AW812" s="13" t="s">
        <v>35</v>
      </c>
      <c r="AX812" s="13" t="s">
        <v>78</v>
      </c>
      <c r="AY812" s="228" t="s">
        <v>160</v>
      </c>
    </row>
    <row r="813" spans="2:65" s="1" customFormat="1" ht="22.5" customHeight="1" x14ac:dyDescent="0.3">
      <c r="B813" s="35"/>
      <c r="C813" s="247" t="s">
        <v>911</v>
      </c>
      <c r="D813" s="247" t="s">
        <v>548</v>
      </c>
      <c r="E813" s="248" t="s">
        <v>3055</v>
      </c>
      <c r="F813" s="249" t="s">
        <v>3056</v>
      </c>
      <c r="G813" s="250" t="s">
        <v>248</v>
      </c>
      <c r="H813" s="251">
        <v>29.221</v>
      </c>
      <c r="I813" s="252"/>
      <c r="J813" s="253">
        <f>ROUND(I813*H813,2)</f>
        <v>0</v>
      </c>
      <c r="K813" s="249" t="s">
        <v>19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0.13100000000000001</v>
      </c>
      <c r="R813" s="191">
        <f>Q813*H813</f>
        <v>3.8279510000000001</v>
      </c>
      <c r="S813" s="191">
        <v>0</v>
      </c>
      <c r="T813" s="192">
        <f>S813*H813</f>
        <v>0</v>
      </c>
      <c r="AR813" s="18" t="s">
        <v>235</v>
      </c>
      <c r="AT813" s="18" t="s">
        <v>548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3057</v>
      </c>
    </row>
    <row r="814" spans="2:65" s="11" customFormat="1" x14ac:dyDescent="0.3">
      <c r="B814" s="194"/>
      <c r="C814" s="195"/>
      <c r="D814" s="196" t="s">
        <v>169</v>
      </c>
      <c r="E814" s="197" t="s">
        <v>19</v>
      </c>
      <c r="F814" s="198" t="s">
        <v>3048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169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160</v>
      </c>
    </row>
    <row r="815" spans="2:65" s="12" customFormat="1" x14ac:dyDescent="0.3">
      <c r="B815" s="206"/>
      <c r="C815" s="207"/>
      <c r="D815" s="196" t="s">
        <v>169</v>
      </c>
      <c r="E815" s="208" t="s">
        <v>19</v>
      </c>
      <c r="F815" s="209" t="s">
        <v>3058</v>
      </c>
      <c r="G815" s="207"/>
      <c r="H815" s="210">
        <v>29.221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169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160</v>
      </c>
    </row>
    <row r="816" spans="2:65" s="13" customFormat="1" x14ac:dyDescent="0.3">
      <c r="B816" s="217"/>
      <c r="C816" s="218"/>
      <c r="D816" s="219" t="s">
        <v>169</v>
      </c>
      <c r="E816" s="220" t="s">
        <v>19</v>
      </c>
      <c r="F816" s="221" t="s">
        <v>182</v>
      </c>
      <c r="G816" s="218"/>
      <c r="H816" s="222">
        <v>29.221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169</v>
      </c>
      <c r="AU816" s="228" t="s">
        <v>81</v>
      </c>
      <c r="AV816" s="13" t="s">
        <v>167</v>
      </c>
      <c r="AW816" s="13" t="s">
        <v>35</v>
      </c>
      <c r="AX816" s="13" t="s">
        <v>78</v>
      </c>
      <c r="AY816" s="228" t="s">
        <v>160</v>
      </c>
    </row>
    <row r="817" spans="2:65" s="1" customFormat="1" ht="31.5" customHeight="1" x14ac:dyDescent="0.3">
      <c r="B817" s="35"/>
      <c r="C817" s="247" t="s">
        <v>915</v>
      </c>
      <c r="D817" s="247" t="s">
        <v>548</v>
      </c>
      <c r="E817" s="248" t="s">
        <v>792</v>
      </c>
      <c r="F817" s="249" t="s">
        <v>793</v>
      </c>
      <c r="G817" s="250" t="s">
        <v>248</v>
      </c>
      <c r="H817" s="251">
        <v>2.956</v>
      </c>
      <c r="I817" s="252"/>
      <c r="J817" s="253">
        <f>ROUND(I817*H817,2)</f>
        <v>0</v>
      </c>
      <c r="K817" s="249" t="s">
        <v>19</v>
      </c>
      <c r="L817" s="254"/>
      <c r="M817" s="255" t="s">
        <v>19</v>
      </c>
      <c r="N817" s="256" t="s">
        <v>42</v>
      </c>
      <c r="O817" s="36"/>
      <c r="P817" s="191">
        <f>O817*H817</f>
        <v>0</v>
      </c>
      <c r="Q817" s="191">
        <v>0.106</v>
      </c>
      <c r="R817" s="191">
        <f>Q817*H817</f>
        <v>0.313336</v>
      </c>
      <c r="S817" s="191">
        <v>0</v>
      </c>
      <c r="T817" s="192">
        <f>S817*H817</f>
        <v>0</v>
      </c>
      <c r="AR817" s="18" t="s">
        <v>235</v>
      </c>
      <c r="AT817" s="18" t="s">
        <v>548</v>
      </c>
      <c r="AU817" s="18" t="s">
        <v>81</v>
      </c>
      <c r="AY817" s="18" t="s">
        <v>160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18" t="s">
        <v>78</v>
      </c>
      <c r="BK817" s="193">
        <f>ROUND(I817*H817,2)</f>
        <v>0</v>
      </c>
      <c r="BL817" s="18" t="s">
        <v>167</v>
      </c>
      <c r="BM817" s="18" t="s">
        <v>3059</v>
      </c>
    </row>
    <row r="818" spans="2:65" s="11" customFormat="1" x14ac:dyDescent="0.3">
      <c r="B818" s="194"/>
      <c r="C818" s="195"/>
      <c r="D818" s="196" t="s">
        <v>169</v>
      </c>
      <c r="E818" s="197" t="s">
        <v>19</v>
      </c>
      <c r="F818" s="198" t="s">
        <v>798</v>
      </c>
      <c r="G818" s="195"/>
      <c r="H818" s="199" t="s">
        <v>19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169</v>
      </c>
      <c r="AU818" s="205" t="s">
        <v>81</v>
      </c>
      <c r="AV818" s="11" t="s">
        <v>78</v>
      </c>
      <c r="AW818" s="11" t="s">
        <v>35</v>
      </c>
      <c r="AX818" s="11" t="s">
        <v>71</v>
      </c>
      <c r="AY818" s="205" t="s">
        <v>160</v>
      </c>
    </row>
    <row r="819" spans="2:65" s="12" customFormat="1" x14ac:dyDescent="0.3">
      <c r="B819" s="206"/>
      <c r="C819" s="207"/>
      <c r="D819" s="196" t="s">
        <v>169</v>
      </c>
      <c r="E819" s="208" t="s">
        <v>19</v>
      </c>
      <c r="F819" s="209" t="s">
        <v>3060</v>
      </c>
      <c r="G819" s="207"/>
      <c r="H819" s="210">
        <v>2.956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169</v>
      </c>
      <c r="AU819" s="216" t="s">
        <v>81</v>
      </c>
      <c r="AV819" s="12" t="s">
        <v>81</v>
      </c>
      <c r="AW819" s="12" t="s">
        <v>35</v>
      </c>
      <c r="AX819" s="12" t="s">
        <v>71</v>
      </c>
      <c r="AY819" s="216" t="s">
        <v>160</v>
      </c>
    </row>
    <row r="820" spans="2:65" s="13" customFormat="1" x14ac:dyDescent="0.3">
      <c r="B820" s="217"/>
      <c r="C820" s="218"/>
      <c r="D820" s="219" t="s">
        <v>169</v>
      </c>
      <c r="E820" s="220" t="s">
        <v>19</v>
      </c>
      <c r="F820" s="221" t="s">
        <v>182</v>
      </c>
      <c r="G820" s="218"/>
      <c r="H820" s="222">
        <v>2.956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169</v>
      </c>
      <c r="AU820" s="228" t="s">
        <v>81</v>
      </c>
      <c r="AV820" s="13" t="s">
        <v>167</v>
      </c>
      <c r="AW820" s="13" t="s">
        <v>35</v>
      </c>
      <c r="AX820" s="13" t="s">
        <v>78</v>
      </c>
      <c r="AY820" s="228" t="s">
        <v>160</v>
      </c>
    </row>
    <row r="821" spans="2:65" s="1" customFormat="1" ht="22.5" customHeight="1" x14ac:dyDescent="0.3">
      <c r="B821" s="35"/>
      <c r="C821" s="182" t="s">
        <v>919</v>
      </c>
      <c r="D821" s="182" t="s">
        <v>162</v>
      </c>
      <c r="E821" s="183" t="s">
        <v>1962</v>
      </c>
      <c r="F821" s="184" t="s">
        <v>1963</v>
      </c>
      <c r="G821" s="185" t="s">
        <v>248</v>
      </c>
      <c r="H821" s="186">
        <v>30.2</v>
      </c>
      <c r="I821" s="187"/>
      <c r="J821" s="188">
        <f>ROUND(I821*H821,2)</f>
        <v>0</v>
      </c>
      <c r="K821" s="184" t="s">
        <v>166</v>
      </c>
      <c r="L821" s="55"/>
      <c r="M821" s="189" t="s">
        <v>19</v>
      </c>
      <c r="N821" s="190" t="s">
        <v>42</v>
      </c>
      <c r="O821" s="36"/>
      <c r="P821" s="191">
        <f>O821*H821</f>
        <v>0</v>
      </c>
      <c r="Q821" s="191">
        <v>0.10362</v>
      </c>
      <c r="R821" s="191">
        <f>Q821*H821</f>
        <v>3.129324</v>
      </c>
      <c r="S821" s="191">
        <v>0</v>
      </c>
      <c r="T821" s="192">
        <f>S821*H821</f>
        <v>0</v>
      </c>
      <c r="AR821" s="18" t="s">
        <v>167</v>
      </c>
      <c r="AT821" s="18" t="s">
        <v>162</v>
      </c>
      <c r="AU821" s="18" t="s">
        <v>81</v>
      </c>
      <c r="AY821" s="18" t="s">
        <v>160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18" t="s">
        <v>78</v>
      </c>
      <c r="BK821" s="193">
        <f>ROUND(I821*H821,2)</f>
        <v>0</v>
      </c>
      <c r="BL821" s="18" t="s">
        <v>167</v>
      </c>
      <c r="BM821" s="18" t="s">
        <v>3061</v>
      </c>
    </row>
    <row r="822" spans="2:65" s="11" customFormat="1" x14ac:dyDescent="0.3">
      <c r="B822" s="194"/>
      <c r="C822" s="195"/>
      <c r="D822" s="196" t="s">
        <v>169</v>
      </c>
      <c r="E822" s="197" t="s">
        <v>19</v>
      </c>
      <c r="F822" s="198" t="s">
        <v>2213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169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160</v>
      </c>
    </row>
    <row r="823" spans="2:65" s="12" customFormat="1" x14ac:dyDescent="0.3">
      <c r="B823" s="206"/>
      <c r="C823" s="207"/>
      <c r="D823" s="196" t="s">
        <v>169</v>
      </c>
      <c r="E823" s="208" t="s">
        <v>19</v>
      </c>
      <c r="F823" s="209" t="s">
        <v>2671</v>
      </c>
      <c r="G823" s="207"/>
      <c r="H823" s="210">
        <v>5.45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169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160</v>
      </c>
    </row>
    <row r="824" spans="2:65" s="12" customFormat="1" x14ac:dyDescent="0.3">
      <c r="B824" s="206"/>
      <c r="C824" s="207"/>
      <c r="D824" s="196" t="s">
        <v>169</v>
      </c>
      <c r="E824" s="208" t="s">
        <v>19</v>
      </c>
      <c r="F824" s="209" t="s">
        <v>2672</v>
      </c>
      <c r="G824" s="207"/>
      <c r="H824" s="210">
        <v>2.7749999999999999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169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160</v>
      </c>
    </row>
    <row r="825" spans="2:65" s="14" customFormat="1" x14ac:dyDescent="0.3">
      <c r="B825" s="229"/>
      <c r="C825" s="230"/>
      <c r="D825" s="196" t="s">
        <v>169</v>
      </c>
      <c r="E825" s="231" t="s">
        <v>19</v>
      </c>
      <c r="F825" s="232" t="s">
        <v>234</v>
      </c>
      <c r="G825" s="230"/>
      <c r="H825" s="233">
        <v>8.2249999999999996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169</v>
      </c>
      <c r="AU825" s="239" t="s">
        <v>81</v>
      </c>
      <c r="AV825" s="14" t="s">
        <v>186</v>
      </c>
      <c r="AW825" s="14" t="s">
        <v>35</v>
      </c>
      <c r="AX825" s="14" t="s">
        <v>71</v>
      </c>
      <c r="AY825" s="239" t="s">
        <v>160</v>
      </c>
    </row>
    <row r="826" spans="2:65" s="11" customFormat="1" x14ac:dyDescent="0.3">
      <c r="B826" s="194"/>
      <c r="C826" s="195"/>
      <c r="D826" s="196" t="s">
        <v>169</v>
      </c>
      <c r="E826" s="197" t="s">
        <v>19</v>
      </c>
      <c r="F826" s="198" t="s">
        <v>2217</v>
      </c>
      <c r="G826" s="195"/>
      <c r="H826" s="199" t="s">
        <v>19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169</v>
      </c>
      <c r="AU826" s="205" t="s">
        <v>81</v>
      </c>
      <c r="AV826" s="11" t="s">
        <v>78</v>
      </c>
      <c r="AW826" s="11" t="s">
        <v>35</v>
      </c>
      <c r="AX826" s="11" t="s">
        <v>71</v>
      </c>
      <c r="AY826" s="205" t="s">
        <v>160</v>
      </c>
    </row>
    <row r="827" spans="2:65" s="12" customFormat="1" x14ac:dyDescent="0.3">
      <c r="B827" s="206"/>
      <c r="C827" s="207"/>
      <c r="D827" s="196" t="s">
        <v>169</v>
      </c>
      <c r="E827" s="208" t="s">
        <v>19</v>
      </c>
      <c r="F827" s="209" t="s">
        <v>2673</v>
      </c>
      <c r="G827" s="207"/>
      <c r="H827" s="210">
        <v>7.9749999999999996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169</v>
      </c>
      <c r="AU827" s="216" t="s">
        <v>81</v>
      </c>
      <c r="AV827" s="12" t="s">
        <v>81</v>
      </c>
      <c r="AW827" s="12" t="s">
        <v>35</v>
      </c>
      <c r="AX827" s="12" t="s">
        <v>71</v>
      </c>
      <c r="AY827" s="216" t="s">
        <v>160</v>
      </c>
    </row>
    <row r="828" spans="2:65" s="12" customFormat="1" x14ac:dyDescent="0.3">
      <c r="B828" s="206"/>
      <c r="C828" s="207"/>
      <c r="D828" s="196" t="s">
        <v>169</v>
      </c>
      <c r="E828" s="208" t="s">
        <v>19</v>
      </c>
      <c r="F828" s="209" t="s">
        <v>2674</v>
      </c>
      <c r="G828" s="207"/>
      <c r="H828" s="210">
        <v>14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169</v>
      </c>
      <c r="AU828" s="216" t="s">
        <v>81</v>
      </c>
      <c r="AV828" s="12" t="s">
        <v>81</v>
      </c>
      <c r="AW828" s="12" t="s">
        <v>35</v>
      </c>
      <c r="AX828" s="12" t="s">
        <v>71</v>
      </c>
      <c r="AY828" s="216" t="s">
        <v>160</v>
      </c>
    </row>
    <row r="829" spans="2:65" s="14" customFormat="1" x14ac:dyDescent="0.3">
      <c r="B829" s="229"/>
      <c r="C829" s="230"/>
      <c r="D829" s="196" t="s">
        <v>169</v>
      </c>
      <c r="E829" s="231" t="s">
        <v>19</v>
      </c>
      <c r="F829" s="232" t="s">
        <v>234</v>
      </c>
      <c r="G829" s="230"/>
      <c r="H829" s="233">
        <v>21.975000000000001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169</v>
      </c>
      <c r="AU829" s="239" t="s">
        <v>81</v>
      </c>
      <c r="AV829" s="14" t="s">
        <v>186</v>
      </c>
      <c r="AW829" s="14" t="s">
        <v>35</v>
      </c>
      <c r="AX829" s="14" t="s">
        <v>71</v>
      </c>
      <c r="AY829" s="239" t="s">
        <v>160</v>
      </c>
    </row>
    <row r="830" spans="2:65" s="13" customFormat="1" x14ac:dyDescent="0.3">
      <c r="B830" s="217"/>
      <c r="C830" s="218"/>
      <c r="D830" s="219" t="s">
        <v>169</v>
      </c>
      <c r="E830" s="220" t="s">
        <v>19</v>
      </c>
      <c r="F830" s="221" t="s">
        <v>182</v>
      </c>
      <c r="G830" s="218"/>
      <c r="H830" s="222">
        <v>30.2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169</v>
      </c>
      <c r="AU830" s="228" t="s">
        <v>81</v>
      </c>
      <c r="AV830" s="13" t="s">
        <v>167</v>
      </c>
      <c r="AW830" s="13" t="s">
        <v>35</v>
      </c>
      <c r="AX830" s="13" t="s">
        <v>78</v>
      </c>
      <c r="AY830" s="228" t="s">
        <v>160</v>
      </c>
    </row>
    <row r="831" spans="2:65" s="1" customFormat="1" ht="31.5" customHeight="1" x14ac:dyDescent="0.3">
      <c r="B831" s="35"/>
      <c r="C831" s="247" t="s">
        <v>923</v>
      </c>
      <c r="D831" s="247" t="s">
        <v>548</v>
      </c>
      <c r="E831" s="248" t="s">
        <v>1965</v>
      </c>
      <c r="F831" s="249" t="s">
        <v>1966</v>
      </c>
      <c r="G831" s="250" t="s">
        <v>248</v>
      </c>
      <c r="H831" s="251">
        <v>0.84699999999999998</v>
      </c>
      <c r="I831" s="252"/>
      <c r="J831" s="253">
        <f>ROUND(I831*H831,2)</f>
        <v>0</v>
      </c>
      <c r="K831" s="249" t="s">
        <v>19</v>
      </c>
      <c r="L831" s="254"/>
      <c r="M831" s="255" t="s">
        <v>19</v>
      </c>
      <c r="N831" s="256" t="s">
        <v>42</v>
      </c>
      <c r="O831" s="36"/>
      <c r="P831" s="191">
        <f>O831*H831</f>
        <v>0</v>
      </c>
      <c r="Q831" s="191">
        <v>0.17599999999999999</v>
      </c>
      <c r="R831" s="191">
        <f>Q831*H831</f>
        <v>0.14907199999999998</v>
      </c>
      <c r="S831" s="191">
        <v>0</v>
      </c>
      <c r="T831" s="192">
        <f>S831*H831</f>
        <v>0</v>
      </c>
      <c r="AR831" s="18" t="s">
        <v>235</v>
      </c>
      <c r="AT831" s="18" t="s">
        <v>548</v>
      </c>
      <c r="AU831" s="18" t="s">
        <v>81</v>
      </c>
      <c r="AY831" s="18" t="s">
        <v>160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167</v>
      </c>
      <c r="BM831" s="18" t="s">
        <v>3062</v>
      </c>
    </row>
    <row r="832" spans="2:65" s="11" customFormat="1" x14ac:dyDescent="0.3">
      <c r="B832" s="194"/>
      <c r="C832" s="195"/>
      <c r="D832" s="196" t="s">
        <v>169</v>
      </c>
      <c r="E832" s="197" t="s">
        <v>19</v>
      </c>
      <c r="F832" s="198" t="s">
        <v>3063</v>
      </c>
      <c r="G832" s="195"/>
      <c r="H832" s="199" t="s">
        <v>19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169</v>
      </c>
      <c r="AU832" s="205" t="s">
        <v>81</v>
      </c>
      <c r="AV832" s="11" t="s">
        <v>78</v>
      </c>
      <c r="AW832" s="11" t="s">
        <v>35</v>
      </c>
      <c r="AX832" s="11" t="s">
        <v>71</v>
      </c>
      <c r="AY832" s="205" t="s">
        <v>160</v>
      </c>
    </row>
    <row r="833" spans="2:65" s="12" customFormat="1" x14ac:dyDescent="0.3">
      <c r="B833" s="206"/>
      <c r="C833" s="207"/>
      <c r="D833" s="196" t="s">
        <v>169</v>
      </c>
      <c r="E833" s="208" t="s">
        <v>19</v>
      </c>
      <c r="F833" s="209" t="s">
        <v>3064</v>
      </c>
      <c r="G833" s="207"/>
      <c r="H833" s="210">
        <v>0.84699999999999998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169</v>
      </c>
      <c r="AU833" s="216" t="s">
        <v>81</v>
      </c>
      <c r="AV833" s="12" t="s">
        <v>81</v>
      </c>
      <c r="AW833" s="12" t="s">
        <v>35</v>
      </c>
      <c r="AX833" s="12" t="s">
        <v>71</v>
      </c>
      <c r="AY833" s="216" t="s">
        <v>160</v>
      </c>
    </row>
    <row r="834" spans="2:65" s="13" customFormat="1" x14ac:dyDescent="0.3">
      <c r="B834" s="217"/>
      <c r="C834" s="218"/>
      <c r="D834" s="219" t="s">
        <v>169</v>
      </c>
      <c r="E834" s="220" t="s">
        <v>19</v>
      </c>
      <c r="F834" s="221" t="s">
        <v>182</v>
      </c>
      <c r="G834" s="218"/>
      <c r="H834" s="222">
        <v>0.84699999999999998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169</v>
      </c>
      <c r="AU834" s="228" t="s">
        <v>81</v>
      </c>
      <c r="AV834" s="13" t="s">
        <v>167</v>
      </c>
      <c r="AW834" s="13" t="s">
        <v>35</v>
      </c>
      <c r="AX834" s="13" t="s">
        <v>78</v>
      </c>
      <c r="AY834" s="228" t="s">
        <v>160</v>
      </c>
    </row>
    <row r="835" spans="2:65" s="1" customFormat="1" ht="22.5" customHeight="1" x14ac:dyDescent="0.3">
      <c r="B835" s="35"/>
      <c r="C835" s="247" t="s">
        <v>927</v>
      </c>
      <c r="D835" s="247" t="s">
        <v>548</v>
      </c>
      <c r="E835" s="248" t="s">
        <v>2452</v>
      </c>
      <c r="F835" s="249" t="s">
        <v>2453</v>
      </c>
      <c r="G835" s="250" t="s">
        <v>248</v>
      </c>
      <c r="H835" s="251">
        <v>2.2629999999999999</v>
      </c>
      <c r="I835" s="252"/>
      <c r="J835" s="253">
        <f>ROUND(I835*H835,2)</f>
        <v>0</v>
      </c>
      <c r="K835" s="249" t="s">
        <v>19</v>
      </c>
      <c r="L835" s="254"/>
      <c r="M835" s="255" t="s">
        <v>19</v>
      </c>
      <c r="N835" s="256" t="s">
        <v>42</v>
      </c>
      <c r="O835" s="36"/>
      <c r="P835" s="191">
        <f>O835*H835</f>
        <v>0</v>
      </c>
      <c r="Q835" s="191">
        <v>0.152</v>
      </c>
      <c r="R835" s="191">
        <f>Q835*H835</f>
        <v>0.343976</v>
      </c>
      <c r="S835" s="191">
        <v>0</v>
      </c>
      <c r="T835" s="192">
        <f>S835*H835</f>
        <v>0</v>
      </c>
      <c r="AR835" s="18" t="s">
        <v>235</v>
      </c>
      <c r="AT835" s="18" t="s">
        <v>548</v>
      </c>
      <c r="AU835" s="18" t="s">
        <v>81</v>
      </c>
      <c r="AY835" s="18" t="s">
        <v>160</v>
      </c>
      <c r="BE835" s="193">
        <f>IF(N835="základní",J835,0)</f>
        <v>0</v>
      </c>
      <c r="BF835" s="193">
        <f>IF(N835="snížená",J835,0)</f>
        <v>0</v>
      </c>
      <c r="BG835" s="193">
        <f>IF(N835="zákl. přenesená",J835,0)</f>
        <v>0</v>
      </c>
      <c r="BH835" s="193">
        <f>IF(N835="sníž. přenesená",J835,0)</f>
        <v>0</v>
      </c>
      <c r="BI835" s="193">
        <f>IF(N835="nulová",J835,0)</f>
        <v>0</v>
      </c>
      <c r="BJ835" s="18" t="s">
        <v>78</v>
      </c>
      <c r="BK835" s="193">
        <f>ROUND(I835*H835,2)</f>
        <v>0</v>
      </c>
      <c r="BL835" s="18" t="s">
        <v>167</v>
      </c>
      <c r="BM835" s="18" t="s">
        <v>3065</v>
      </c>
    </row>
    <row r="836" spans="2:65" s="11" customFormat="1" x14ac:dyDescent="0.3">
      <c r="B836" s="194"/>
      <c r="C836" s="195"/>
      <c r="D836" s="196" t="s">
        <v>169</v>
      </c>
      <c r="E836" s="197" t="s">
        <v>19</v>
      </c>
      <c r="F836" s="198" t="s">
        <v>2455</v>
      </c>
      <c r="G836" s="195"/>
      <c r="H836" s="199" t="s">
        <v>19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169</v>
      </c>
      <c r="AU836" s="205" t="s">
        <v>81</v>
      </c>
      <c r="AV836" s="11" t="s">
        <v>78</v>
      </c>
      <c r="AW836" s="11" t="s">
        <v>35</v>
      </c>
      <c r="AX836" s="11" t="s">
        <v>71</v>
      </c>
      <c r="AY836" s="205" t="s">
        <v>160</v>
      </c>
    </row>
    <row r="837" spans="2:65" s="12" customFormat="1" x14ac:dyDescent="0.3">
      <c r="B837" s="206"/>
      <c r="C837" s="207"/>
      <c r="D837" s="196" t="s">
        <v>169</v>
      </c>
      <c r="E837" s="208" t="s">
        <v>19</v>
      </c>
      <c r="F837" s="209" t="s">
        <v>3066</v>
      </c>
      <c r="G837" s="207"/>
      <c r="H837" s="210">
        <v>2.2629999999999999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2.2629999999999999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931</v>
      </c>
      <c r="D839" s="182" t="s">
        <v>162</v>
      </c>
      <c r="E839" s="183" t="s">
        <v>3067</v>
      </c>
      <c r="F839" s="184" t="s">
        <v>3068</v>
      </c>
      <c r="G839" s="185" t="s">
        <v>248</v>
      </c>
      <c r="H839" s="186">
        <v>49.14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9.8000000000000004E-2</v>
      </c>
      <c r="R839" s="191">
        <f>Q839*H839</f>
        <v>4.8157200000000007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3069</v>
      </c>
    </row>
    <row r="840" spans="2:65" s="11" customFormat="1" x14ac:dyDescent="0.3">
      <c r="B840" s="194"/>
      <c r="C840" s="195"/>
      <c r="D840" s="196" t="s">
        <v>169</v>
      </c>
      <c r="E840" s="197" t="s">
        <v>19</v>
      </c>
      <c r="F840" s="198" t="s">
        <v>2675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169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160</v>
      </c>
    </row>
    <row r="841" spans="2:65" s="12" customFormat="1" x14ac:dyDescent="0.3">
      <c r="B841" s="206"/>
      <c r="C841" s="207"/>
      <c r="D841" s="196" t="s">
        <v>169</v>
      </c>
      <c r="E841" s="208" t="s">
        <v>19</v>
      </c>
      <c r="F841" s="209" t="s">
        <v>2676</v>
      </c>
      <c r="G841" s="207"/>
      <c r="H841" s="210">
        <v>13.38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2" customFormat="1" x14ac:dyDescent="0.3">
      <c r="B842" s="206"/>
      <c r="C842" s="207"/>
      <c r="D842" s="196" t="s">
        <v>169</v>
      </c>
      <c r="E842" s="208" t="s">
        <v>19</v>
      </c>
      <c r="F842" s="209" t="s">
        <v>2677</v>
      </c>
      <c r="G842" s="207"/>
      <c r="H842" s="210">
        <v>35.76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169</v>
      </c>
      <c r="AU842" s="216" t="s">
        <v>81</v>
      </c>
      <c r="AV842" s="12" t="s">
        <v>81</v>
      </c>
      <c r="AW842" s="12" t="s">
        <v>35</v>
      </c>
      <c r="AX842" s="12" t="s">
        <v>71</v>
      </c>
      <c r="AY842" s="216" t="s">
        <v>160</v>
      </c>
    </row>
    <row r="843" spans="2:65" s="13" customFormat="1" x14ac:dyDescent="0.3">
      <c r="B843" s="217"/>
      <c r="C843" s="218"/>
      <c r="D843" s="219" t="s">
        <v>169</v>
      </c>
      <c r="E843" s="220" t="s">
        <v>19</v>
      </c>
      <c r="F843" s="221" t="s">
        <v>182</v>
      </c>
      <c r="G843" s="218"/>
      <c r="H843" s="222">
        <v>49.14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169</v>
      </c>
      <c r="AU843" s="228" t="s">
        <v>81</v>
      </c>
      <c r="AV843" s="13" t="s">
        <v>167</v>
      </c>
      <c r="AW843" s="13" t="s">
        <v>35</v>
      </c>
      <c r="AX843" s="13" t="s">
        <v>78</v>
      </c>
      <c r="AY843" s="228" t="s">
        <v>160</v>
      </c>
    </row>
    <row r="844" spans="2:65" s="1" customFormat="1" ht="31.5" customHeight="1" x14ac:dyDescent="0.3">
      <c r="B844" s="35"/>
      <c r="C844" s="182" t="s">
        <v>935</v>
      </c>
      <c r="D844" s="182" t="s">
        <v>162</v>
      </c>
      <c r="E844" s="183" t="s">
        <v>3070</v>
      </c>
      <c r="F844" s="184" t="s">
        <v>3071</v>
      </c>
      <c r="G844" s="185" t="s">
        <v>248</v>
      </c>
      <c r="H844" s="186">
        <v>4.05</v>
      </c>
      <c r="I844" s="187"/>
      <c r="J844" s="188">
        <f>ROUND(I844*H844,2)</f>
        <v>0</v>
      </c>
      <c r="K844" s="184" t="s">
        <v>166</v>
      </c>
      <c r="L844" s="55"/>
      <c r="M844" s="189" t="s">
        <v>19</v>
      </c>
      <c r="N844" s="190" t="s">
        <v>42</v>
      </c>
      <c r="O844" s="36"/>
      <c r="P844" s="191">
        <f>O844*H844</f>
        <v>0</v>
      </c>
      <c r="Q844" s="191">
        <v>0.14610000000000001</v>
      </c>
      <c r="R844" s="191">
        <f>Q844*H844</f>
        <v>0.59170500000000004</v>
      </c>
      <c r="S844" s="191">
        <v>0</v>
      </c>
      <c r="T844" s="192">
        <f>S844*H844</f>
        <v>0</v>
      </c>
      <c r="AR844" s="18" t="s">
        <v>167</v>
      </c>
      <c r="AT844" s="18" t="s">
        <v>162</v>
      </c>
      <c r="AU844" s="18" t="s">
        <v>81</v>
      </c>
      <c r="AY844" s="18" t="s">
        <v>160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78</v>
      </c>
      <c r="BK844" s="193">
        <f>ROUND(I844*H844,2)</f>
        <v>0</v>
      </c>
      <c r="BL844" s="18" t="s">
        <v>167</v>
      </c>
      <c r="BM844" s="18" t="s">
        <v>3072</v>
      </c>
    </row>
    <row r="845" spans="2:65" s="11" customFormat="1" x14ac:dyDescent="0.3">
      <c r="B845" s="194"/>
      <c r="C845" s="195"/>
      <c r="D845" s="196" t="s">
        <v>169</v>
      </c>
      <c r="E845" s="197" t="s">
        <v>19</v>
      </c>
      <c r="F845" s="198" t="s">
        <v>3073</v>
      </c>
      <c r="G845" s="195"/>
      <c r="H845" s="199" t="s">
        <v>19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169</v>
      </c>
      <c r="AU845" s="205" t="s">
        <v>81</v>
      </c>
      <c r="AV845" s="11" t="s">
        <v>78</v>
      </c>
      <c r="AW845" s="11" t="s">
        <v>35</v>
      </c>
      <c r="AX845" s="11" t="s">
        <v>71</v>
      </c>
      <c r="AY845" s="205" t="s">
        <v>160</v>
      </c>
    </row>
    <row r="846" spans="2:65" s="12" customFormat="1" x14ac:dyDescent="0.3">
      <c r="B846" s="206"/>
      <c r="C846" s="207"/>
      <c r="D846" s="196" t="s">
        <v>169</v>
      </c>
      <c r="E846" s="208" t="s">
        <v>19</v>
      </c>
      <c r="F846" s="209" t="s">
        <v>3074</v>
      </c>
      <c r="G846" s="207"/>
      <c r="H846" s="210">
        <v>1.6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4" customFormat="1" x14ac:dyDescent="0.3">
      <c r="B847" s="229"/>
      <c r="C847" s="230"/>
      <c r="D847" s="196" t="s">
        <v>169</v>
      </c>
      <c r="E847" s="231" t="s">
        <v>19</v>
      </c>
      <c r="F847" s="232" t="s">
        <v>234</v>
      </c>
      <c r="G847" s="230"/>
      <c r="H847" s="233">
        <v>1.6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169</v>
      </c>
      <c r="AU847" s="239" t="s">
        <v>81</v>
      </c>
      <c r="AV847" s="14" t="s">
        <v>186</v>
      </c>
      <c r="AW847" s="14" t="s">
        <v>35</v>
      </c>
      <c r="AX847" s="14" t="s">
        <v>71</v>
      </c>
      <c r="AY847" s="239" t="s">
        <v>160</v>
      </c>
    </row>
    <row r="848" spans="2:65" s="11" customFormat="1" x14ac:dyDescent="0.3">
      <c r="B848" s="194"/>
      <c r="C848" s="195"/>
      <c r="D848" s="196" t="s">
        <v>169</v>
      </c>
      <c r="E848" s="197" t="s">
        <v>19</v>
      </c>
      <c r="F848" s="198" t="s">
        <v>3075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169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160</v>
      </c>
    </row>
    <row r="849" spans="2:65" s="12" customFormat="1" x14ac:dyDescent="0.3">
      <c r="B849" s="206"/>
      <c r="C849" s="207"/>
      <c r="D849" s="196" t="s">
        <v>169</v>
      </c>
      <c r="E849" s="208" t="s">
        <v>19</v>
      </c>
      <c r="F849" s="209" t="s">
        <v>3076</v>
      </c>
      <c r="G849" s="207"/>
      <c r="H849" s="210">
        <v>2.25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2" customFormat="1" x14ac:dyDescent="0.3">
      <c r="B850" s="206"/>
      <c r="C850" s="207"/>
      <c r="D850" s="196" t="s">
        <v>169</v>
      </c>
      <c r="E850" s="208" t="s">
        <v>19</v>
      </c>
      <c r="F850" s="209" t="s">
        <v>3077</v>
      </c>
      <c r="G850" s="207"/>
      <c r="H850" s="210">
        <v>0.2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169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160</v>
      </c>
    </row>
    <row r="851" spans="2:65" s="14" customFormat="1" x14ac:dyDescent="0.3">
      <c r="B851" s="229"/>
      <c r="C851" s="230"/>
      <c r="D851" s="196" t="s">
        <v>169</v>
      </c>
      <c r="E851" s="231" t="s">
        <v>19</v>
      </c>
      <c r="F851" s="232" t="s">
        <v>234</v>
      </c>
      <c r="G851" s="230"/>
      <c r="H851" s="233">
        <v>2.4500000000000002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169</v>
      </c>
      <c r="AU851" s="239" t="s">
        <v>81</v>
      </c>
      <c r="AV851" s="14" t="s">
        <v>186</v>
      </c>
      <c r="AW851" s="14" t="s">
        <v>35</v>
      </c>
      <c r="AX851" s="14" t="s">
        <v>71</v>
      </c>
      <c r="AY851" s="239" t="s">
        <v>160</v>
      </c>
    </row>
    <row r="852" spans="2:65" s="13" customFormat="1" x14ac:dyDescent="0.3">
      <c r="B852" s="217"/>
      <c r="C852" s="218"/>
      <c r="D852" s="219" t="s">
        <v>169</v>
      </c>
      <c r="E852" s="220" t="s">
        <v>19</v>
      </c>
      <c r="F852" s="221" t="s">
        <v>182</v>
      </c>
      <c r="G852" s="218"/>
      <c r="H852" s="222">
        <v>4.05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169</v>
      </c>
      <c r="AU852" s="228" t="s">
        <v>81</v>
      </c>
      <c r="AV852" s="13" t="s">
        <v>167</v>
      </c>
      <c r="AW852" s="13" t="s">
        <v>35</v>
      </c>
      <c r="AX852" s="13" t="s">
        <v>78</v>
      </c>
      <c r="AY852" s="228" t="s">
        <v>160</v>
      </c>
    </row>
    <row r="853" spans="2:65" s="1" customFormat="1" ht="31.5" customHeight="1" x14ac:dyDescent="0.3">
      <c r="B853" s="35"/>
      <c r="C853" s="247" t="s">
        <v>939</v>
      </c>
      <c r="D853" s="247" t="s">
        <v>548</v>
      </c>
      <c r="E853" s="248" t="s">
        <v>3078</v>
      </c>
      <c r="F853" s="249" t="s">
        <v>3079</v>
      </c>
      <c r="G853" s="250" t="s">
        <v>248</v>
      </c>
      <c r="H853" s="251">
        <v>1.6479999999999999</v>
      </c>
      <c r="I853" s="252"/>
      <c r="J853" s="253">
        <f>ROUND(I853*H853,2)</f>
        <v>0</v>
      </c>
      <c r="K853" s="249" t="s">
        <v>19</v>
      </c>
      <c r="L853" s="254"/>
      <c r="M853" s="255" t="s">
        <v>19</v>
      </c>
      <c r="N853" s="256" t="s">
        <v>42</v>
      </c>
      <c r="O853" s="36"/>
      <c r="P853" s="191">
        <f>O853*H853</f>
        <v>0</v>
      </c>
      <c r="Q853" s="191">
        <v>0.14699999999999999</v>
      </c>
      <c r="R853" s="191">
        <f>Q853*H853</f>
        <v>0.24225599999999997</v>
      </c>
      <c r="S853" s="191">
        <v>0</v>
      </c>
      <c r="T853" s="192">
        <f>S853*H853</f>
        <v>0</v>
      </c>
      <c r="AR853" s="18" t="s">
        <v>235</v>
      </c>
      <c r="AT853" s="18" t="s">
        <v>548</v>
      </c>
      <c r="AU853" s="18" t="s">
        <v>81</v>
      </c>
      <c r="AY853" s="18" t="s">
        <v>160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78</v>
      </c>
      <c r="BK853" s="193">
        <f>ROUND(I853*H853,2)</f>
        <v>0</v>
      </c>
      <c r="BL853" s="18" t="s">
        <v>167</v>
      </c>
      <c r="BM853" s="18" t="s">
        <v>3080</v>
      </c>
    </row>
    <row r="854" spans="2:65" s="12" customFormat="1" x14ac:dyDescent="0.3">
      <c r="B854" s="206"/>
      <c r="C854" s="207"/>
      <c r="D854" s="196" t="s">
        <v>169</v>
      </c>
      <c r="E854" s="208" t="s">
        <v>19</v>
      </c>
      <c r="F854" s="209" t="s">
        <v>3081</v>
      </c>
      <c r="G854" s="207"/>
      <c r="H854" s="210">
        <v>1.6479999999999999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169</v>
      </c>
      <c r="AU854" s="216" t="s">
        <v>81</v>
      </c>
      <c r="AV854" s="12" t="s">
        <v>81</v>
      </c>
      <c r="AW854" s="12" t="s">
        <v>35</v>
      </c>
      <c r="AX854" s="12" t="s">
        <v>71</v>
      </c>
      <c r="AY854" s="216" t="s">
        <v>160</v>
      </c>
    </row>
    <row r="855" spans="2:65" s="13" customFormat="1" x14ac:dyDescent="0.3">
      <c r="B855" s="217"/>
      <c r="C855" s="218"/>
      <c r="D855" s="219" t="s">
        <v>169</v>
      </c>
      <c r="E855" s="220" t="s">
        <v>19</v>
      </c>
      <c r="F855" s="221" t="s">
        <v>182</v>
      </c>
      <c r="G855" s="218"/>
      <c r="H855" s="222">
        <v>1.6479999999999999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169</v>
      </c>
      <c r="AU855" s="228" t="s">
        <v>81</v>
      </c>
      <c r="AV855" s="13" t="s">
        <v>167</v>
      </c>
      <c r="AW855" s="13" t="s">
        <v>35</v>
      </c>
      <c r="AX855" s="13" t="s">
        <v>78</v>
      </c>
      <c r="AY855" s="228" t="s">
        <v>160</v>
      </c>
    </row>
    <row r="856" spans="2:65" s="1" customFormat="1" ht="31.5" customHeight="1" x14ac:dyDescent="0.3">
      <c r="B856" s="35"/>
      <c r="C856" s="247" t="s">
        <v>943</v>
      </c>
      <c r="D856" s="247" t="s">
        <v>548</v>
      </c>
      <c r="E856" s="248" t="s">
        <v>3082</v>
      </c>
      <c r="F856" s="249" t="s">
        <v>3083</v>
      </c>
      <c r="G856" s="250" t="s">
        <v>248</v>
      </c>
      <c r="H856" s="251">
        <v>2.524</v>
      </c>
      <c r="I856" s="252"/>
      <c r="J856" s="253">
        <f>ROUND(I856*H856,2)</f>
        <v>0</v>
      </c>
      <c r="K856" s="249" t="s">
        <v>19</v>
      </c>
      <c r="L856" s="254"/>
      <c r="M856" s="255" t="s">
        <v>19</v>
      </c>
      <c r="N856" s="256" t="s">
        <v>42</v>
      </c>
      <c r="O856" s="36"/>
      <c r="P856" s="191">
        <f>O856*H856</f>
        <v>0</v>
      </c>
      <c r="Q856" s="191">
        <v>0.14699999999999999</v>
      </c>
      <c r="R856" s="191">
        <f>Q856*H856</f>
        <v>0.37102799999999997</v>
      </c>
      <c r="S856" s="191">
        <v>0</v>
      </c>
      <c r="T856" s="192">
        <f>S856*H856</f>
        <v>0</v>
      </c>
      <c r="AR856" s="18" t="s">
        <v>235</v>
      </c>
      <c r="AT856" s="18" t="s">
        <v>548</v>
      </c>
      <c r="AU856" s="18" t="s">
        <v>81</v>
      </c>
      <c r="AY856" s="18" t="s">
        <v>160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167</v>
      </c>
      <c r="BM856" s="18" t="s">
        <v>3084</v>
      </c>
    </row>
    <row r="857" spans="2:65" s="12" customFormat="1" x14ac:dyDescent="0.3">
      <c r="B857" s="206"/>
      <c r="C857" s="207"/>
      <c r="D857" s="196" t="s">
        <v>169</v>
      </c>
      <c r="E857" s="208" t="s">
        <v>19</v>
      </c>
      <c r="F857" s="209" t="s">
        <v>3085</v>
      </c>
      <c r="G857" s="207"/>
      <c r="H857" s="210">
        <v>2.524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169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160</v>
      </c>
    </row>
    <row r="858" spans="2:65" s="13" customFormat="1" x14ac:dyDescent="0.3">
      <c r="B858" s="217"/>
      <c r="C858" s="218"/>
      <c r="D858" s="196" t="s">
        <v>169</v>
      </c>
      <c r="E858" s="240" t="s">
        <v>19</v>
      </c>
      <c r="F858" s="241" t="s">
        <v>182</v>
      </c>
      <c r="G858" s="218"/>
      <c r="H858" s="242">
        <v>2.524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169</v>
      </c>
      <c r="AU858" s="228" t="s">
        <v>81</v>
      </c>
      <c r="AV858" s="13" t="s">
        <v>167</v>
      </c>
      <c r="AW858" s="13" t="s">
        <v>35</v>
      </c>
      <c r="AX858" s="13" t="s">
        <v>78</v>
      </c>
      <c r="AY858" s="228" t="s">
        <v>160</v>
      </c>
    </row>
    <row r="859" spans="2:65" s="10" customFormat="1" ht="29.85" customHeight="1" x14ac:dyDescent="0.3">
      <c r="B859" s="165"/>
      <c r="C859" s="166"/>
      <c r="D859" s="179" t="s">
        <v>70</v>
      </c>
      <c r="E859" s="180" t="s">
        <v>235</v>
      </c>
      <c r="F859" s="180" t="s">
        <v>823</v>
      </c>
      <c r="G859" s="166"/>
      <c r="H859" s="166"/>
      <c r="I859" s="169"/>
      <c r="J859" s="181">
        <f>BK859</f>
        <v>0</v>
      </c>
      <c r="K859" s="166"/>
      <c r="L859" s="171"/>
      <c r="M859" s="172"/>
      <c r="N859" s="173"/>
      <c r="O859" s="173"/>
      <c r="P859" s="174">
        <f>SUM(P860:P926)</f>
        <v>0</v>
      </c>
      <c r="Q859" s="173"/>
      <c r="R859" s="174">
        <f>SUM(R860:R926)</f>
        <v>19.853420672000002</v>
      </c>
      <c r="S859" s="173"/>
      <c r="T859" s="175">
        <f>SUM(T860:T926)</f>
        <v>1.05</v>
      </c>
      <c r="AR859" s="176" t="s">
        <v>78</v>
      </c>
      <c r="AT859" s="177" t="s">
        <v>70</v>
      </c>
      <c r="AU859" s="177" t="s">
        <v>78</v>
      </c>
      <c r="AY859" s="176" t="s">
        <v>160</v>
      </c>
      <c r="BK859" s="178">
        <f>SUM(BK860:BK926)</f>
        <v>0</v>
      </c>
    </row>
    <row r="860" spans="2:65" s="1" customFormat="1" ht="31.5" customHeight="1" x14ac:dyDescent="0.3">
      <c r="B860" s="35"/>
      <c r="C860" s="182" t="s">
        <v>947</v>
      </c>
      <c r="D860" s="182" t="s">
        <v>162</v>
      </c>
      <c r="E860" s="183" t="s">
        <v>825</v>
      </c>
      <c r="F860" s="184" t="s">
        <v>826</v>
      </c>
      <c r="G860" s="185" t="s">
        <v>189</v>
      </c>
      <c r="H860" s="186">
        <v>25.2</v>
      </c>
      <c r="I860" s="187"/>
      <c r="J860" s="188">
        <f>ROUND(I860*H860,2)</f>
        <v>0</v>
      </c>
      <c r="K860" s="184" t="s">
        <v>166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1.2500000000000001E-6</v>
      </c>
      <c r="R860" s="191">
        <f>Q860*H860</f>
        <v>3.15E-5</v>
      </c>
      <c r="S860" s="191">
        <v>0</v>
      </c>
      <c r="T860" s="192">
        <f>S860*H860</f>
        <v>0</v>
      </c>
      <c r="AR860" s="18" t="s">
        <v>167</v>
      </c>
      <c r="AT860" s="18" t="s">
        <v>162</v>
      </c>
      <c r="AU860" s="18" t="s">
        <v>81</v>
      </c>
      <c r="AY860" s="18" t="s">
        <v>160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167</v>
      </c>
      <c r="BM860" s="18" t="s">
        <v>3086</v>
      </c>
    </row>
    <row r="861" spans="2:65" s="12" customFormat="1" x14ac:dyDescent="0.3">
      <c r="B861" s="206"/>
      <c r="C861" s="207"/>
      <c r="D861" s="196" t="s">
        <v>169</v>
      </c>
      <c r="E861" s="208" t="s">
        <v>19</v>
      </c>
      <c r="F861" s="209" t="s">
        <v>3087</v>
      </c>
      <c r="G861" s="207"/>
      <c r="H861" s="210">
        <v>4.2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169</v>
      </c>
      <c r="AU861" s="216" t="s">
        <v>81</v>
      </c>
      <c r="AV861" s="12" t="s">
        <v>81</v>
      </c>
      <c r="AW861" s="12" t="s">
        <v>35</v>
      </c>
      <c r="AX861" s="12" t="s">
        <v>71</v>
      </c>
      <c r="AY861" s="216" t="s">
        <v>160</v>
      </c>
    </row>
    <row r="862" spans="2:65" s="12" customFormat="1" x14ac:dyDescent="0.3">
      <c r="B862" s="206"/>
      <c r="C862" s="207"/>
      <c r="D862" s="196" t="s">
        <v>169</v>
      </c>
      <c r="E862" s="208" t="s">
        <v>19</v>
      </c>
      <c r="F862" s="209" t="s">
        <v>1970</v>
      </c>
      <c r="G862" s="207"/>
      <c r="H862" s="210">
        <v>8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2" customFormat="1" x14ac:dyDescent="0.3">
      <c r="B863" s="206"/>
      <c r="C863" s="207"/>
      <c r="D863" s="196" t="s">
        <v>169</v>
      </c>
      <c r="E863" s="208" t="s">
        <v>19</v>
      </c>
      <c r="F863" s="209" t="s">
        <v>3088</v>
      </c>
      <c r="G863" s="207"/>
      <c r="H863" s="210">
        <v>9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169</v>
      </c>
      <c r="AU863" s="216" t="s">
        <v>81</v>
      </c>
      <c r="AV863" s="12" t="s">
        <v>81</v>
      </c>
      <c r="AW863" s="12" t="s">
        <v>35</v>
      </c>
      <c r="AX863" s="12" t="s">
        <v>71</v>
      </c>
      <c r="AY863" s="216" t="s">
        <v>160</v>
      </c>
    </row>
    <row r="864" spans="2:65" s="11" customFormat="1" x14ac:dyDescent="0.3">
      <c r="B864" s="194"/>
      <c r="C864" s="195"/>
      <c r="D864" s="196" t="s">
        <v>169</v>
      </c>
      <c r="E864" s="197" t="s">
        <v>19</v>
      </c>
      <c r="F864" s="198" t="s">
        <v>2752</v>
      </c>
      <c r="G864" s="195"/>
      <c r="H864" s="199" t="s">
        <v>19</v>
      </c>
      <c r="I864" s="200"/>
      <c r="J864" s="195"/>
      <c r="K864" s="195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169</v>
      </c>
      <c r="AU864" s="205" t="s">
        <v>81</v>
      </c>
      <c r="AV864" s="11" t="s">
        <v>78</v>
      </c>
      <c r="AW864" s="11" t="s">
        <v>35</v>
      </c>
      <c r="AX864" s="11" t="s">
        <v>71</v>
      </c>
      <c r="AY864" s="205" t="s">
        <v>160</v>
      </c>
    </row>
    <row r="865" spans="2:65" s="12" customFormat="1" x14ac:dyDescent="0.3">
      <c r="B865" s="206"/>
      <c r="C865" s="207"/>
      <c r="D865" s="196" t="s">
        <v>169</v>
      </c>
      <c r="E865" s="208" t="s">
        <v>19</v>
      </c>
      <c r="F865" s="209" t="s">
        <v>3089</v>
      </c>
      <c r="G865" s="207"/>
      <c r="H865" s="210">
        <v>4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169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160</v>
      </c>
    </row>
    <row r="866" spans="2:65" s="13" customFormat="1" x14ac:dyDescent="0.3">
      <c r="B866" s="217"/>
      <c r="C866" s="218"/>
      <c r="D866" s="219" t="s">
        <v>169</v>
      </c>
      <c r="E866" s="220" t="s">
        <v>19</v>
      </c>
      <c r="F866" s="221" t="s">
        <v>182</v>
      </c>
      <c r="G866" s="218"/>
      <c r="H866" s="222">
        <v>25.2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169</v>
      </c>
      <c r="AU866" s="228" t="s">
        <v>81</v>
      </c>
      <c r="AV866" s="13" t="s">
        <v>167</v>
      </c>
      <c r="AW866" s="13" t="s">
        <v>35</v>
      </c>
      <c r="AX866" s="13" t="s">
        <v>78</v>
      </c>
      <c r="AY866" s="228" t="s">
        <v>160</v>
      </c>
    </row>
    <row r="867" spans="2:65" s="1" customFormat="1" ht="22.5" customHeight="1" x14ac:dyDescent="0.3">
      <c r="B867" s="35"/>
      <c r="C867" s="247" t="s">
        <v>951</v>
      </c>
      <c r="D867" s="247" t="s">
        <v>548</v>
      </c>
      <c r="E867" s="248" t="s">
        <v>831</v>
      </c>
      <c r="F867" s="249" t="s">
        <v>832</v>
      </c>
      <c r="G867" s="250" t="s">
        <v>165</v>
      </c>
      <c r="H867" s="251">
        <v>34.51</v>
      </c>
      <c r="I867" s="252"/>
      <c r="J867" s="253">
        <f>ROUND(I867*H867,2)</f>
        <v>0</v>
      </c>
      <c r="K867" s="249" t="s">
        <v>166</v>
      </c>
      <c r="L867" s="254"/>
      <c r="M867" s="255" t="s">
        <v>19</v>
      </c>
      <c r="N867" s="256" t="s">
        <v>42</v>
      </c>
      <c r="O867" s="36"/>
      <c r="P867" s="191">
        <f>O867*H867</f>
        <v>0</v>
      </c>
      <c r="Q867" s="191">
        <v>1.6000000000000001E-3</v>
      </c>
      <c r="R867" s="191">
        <f>Q867*H867</f>
        <v>5.5216000000000001E-2</v>
      </c>
      <c r="S867" s="191">
        <v>0</v>
      </c>
      <c r="T867" s="192">
        <f>S867*H867</f>
        <v>0</v>
      </c>
      <c r="AR867" s="18" t="s">
        <v>235</v>
      </c>
      <c r="AT867" s="18" t="s">
        <v>548</v>
      </c>
      <c r="AU867" s="18" t="s">
        <v>81</v>
      </c>
      <c r="AY867" s="18" t="s">
        <v>160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167</v>
      </c>
      <c r="BM867" s="18" t="s">
        <v>3090</v>
      </c>
    </row>
    <row r="868" spans="2:65" s="1" customFormat="1" ht="22.5" customHeight="1" x14ac:dyDescent="0.3">
      <c r="B868" s="35"/>
      <c r="C868" s="247" t="s">
        <v>955</v>
      </c>
      <c r="D868" s="247" t="s">
        <v>548</v>
      </c>
      <c r="E868" s="248" t="s">
        <v>3091</v>
      </c>
      <c r="F868" s="249" t="s">
        <v>3092</v>
      </c>
      <c r="G868" s="250" t="s">
        <v>165</v>
      </c>
      <c r="H868" s="251">
        <v>1.0149999999999999</v>
      </c>
      <c r="I868" s="252"/>
      <c r="J868" s="253">
        <f>ROUND(I868*H868,2)</f>
        <v>0</v>
      </c>
      <c r="K868" s="249" t="s">
        <v>166</v>
      </c>
      <c r="L868" s="254"/>
      <c r="M868" s="255" t="s">
        <v>19</v>
      </c>
      <c r="N868" s="256" t="s">
        <v>42</v>
      </c>
      <c r="O868" s="36"/>
      <c r="P868" s="191">
        <f>O868*H868</f>
        <v>0</v>
      </c>
      <c r="Q868" s="191">
        <v>2.9399999999999999E-3</v>
      </c>
      <c r="R868" s="191">
        <f>Q868*H868</f>
        <v>2.9840999999999995E-3</v>
      </c>
      <c r="S868" s="191">
        <v>0</v>
      </c>
      <c r="T868" s="192">
        <f>S868*H868</f>
        <v>0</v>
      </c>
      <c r="AR868" s="18" t="s">
        <v>235</v>
      </c>
      <c r="AT868" s="18" t="s">
        <v>548</v>
      </c>
      <c r="AU868" s="18" t="s">
        <v>81</v>
      </c>
      <c r="AY868" s="18" t="s">
        <v>160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78</v>
      </c>
      <c r="BK868" s="193">
        <f>ROUND(I868*H868,2)</f>
        <v>0</v>
      </c>
      <c r="BL868" s="18" t="s">
        <v>167</v>
      </c>
      <c r="BM868" s="18" t="s">
        <v>3093</v>
      </c>
    </row>
    <row r="869" spans="2:65" s="1" customFormat="1" ht="22.5" customHeight="1" x14ac:dyDescent="0.3">
      <c r="B869" s="35"/>
      <c r="C869" s="247" t="s">
        <v>959</v>
      </c>
      <c r="D869" s="247" t="s">
        <v>548</v>
      </c>
      <c r="E869" s="248" t="s">
        <v>3094</v>
      </c>
      <c r="F869" s="249" t="s">
        <v>3095</v>
      </c>
      <c r="G869" s="250" t="s">
        <v>165</v>
      </c>
      <c r="H869" s="251">
        <v>4.0599999999999996</v>
      </c>
      <c r="I869" s="252"/>
      <c r="J869" s="253">
        <f>ROUND(I869*H869,2)</f>
        <v>0</v>
      </c>
      <c r="K869" s="249" t="s">
        <v>166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5.62E-3</v>
      </c>
      <c r="R869" s="191">
        <f>Q869*H869</f>
        <v>2.2817199999999999E-2</v>
      </c>
      <c r="S869" s="191">
        <v>0</v>
      </c>
      <c r="T869" s="192">
        <f>S869*H869</f>
        <v>0</v>
      </c>
      <c r="AR869" s="18" t="s">
        <v>235</v>
      </c>
      <c r="AT869" s="18" t="s">
        <v>548</v>
      </c>
      <c r="AU869" s="18" t="s">
        <v>81</v>
      </c>
      <c r="AY869" s="18" t="s">
        <v>160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167</v>
      </c>
      <c r="BM869" s="18" t="s">
        <v>3096</v>
      </c>
    </row>
    <row r="870" spans="2:65" s="1" customFormat="1" ht="31.5" customHeight="1" x14ac:dyDescent="0.3">
      <c r="B870" s="35"/>
      <c r="C870" s="182" t="s">
        <v>964</v>
      </c>
      <c r="D870" s="182" t="s">
        <v>162</v>
      </c>
      <c r="E870" s="183" t="s">
        <v>835</v>
      </c>
      <c r="F870" s="184" t="s">
        <v>836</v>
      </c>
      <c r="G870" s="185" t="s">
        <v>189</v>
      </c>
      <c r="H870" s="186">
        <v>97.88</v>
      </c>
      <c r="I870" s="187"/>
      <c r="J870" s="188">
        <f>ROUND(I870*H870,2)</f>
        <v>0</v>
      </c>
      <c r="K870" s="184" t="s">
        <v>166</v>
      </c>
      <c r="L870" s="55"/>
      <c r="M870" s="189" t="s">
        <v>19</v>
      </c>
      <c r="N870" s="190" t="s">
        <v>42</v>
      </c>
      <c r="O870" s="36"/>
      <c r="P870" s="191">
        <f>O870*H870</f>
        <v>0</v>
      </c>
      <c r="Q870" s="191">
        <v>1.9E-6</v>
      </c>
      <c r="R870" s="191">
        <f>Q870*H870</f>
        <v>1.8597199999999999E-4</v>
      </c>
      <c r="S870" s="191">
        <v>0</v>
      </c>
      <c r="T870" s="192">
        <f>S870*H870</f>
        <v>0</v>
      </c>
      <c r="AR870" s="18" t="s">
        <v>167</v>
      </c>
      <c r="AT870" s="18" t="s">
        <v>162</v>
      </c>
      <c r="AU870" s="18" t="s">
        <v>81</v>
      </c>
      <c r="AY870" s="18" t="s">
        <v>160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78</v>
      </c>
      <c r="BK870" s="193">
        <f>ROUND(I870*H870,2)</f>
        <v>0</v>
      </c>
      <c r="BL870" s="18" t="s">
        <v>167</v>
      </c>
      <c r="BM870" s="18" t="s">
        <v>3097</v>
      </c>
    </row>
    <row r="871" spans="2:65" s="11" customFormat="1" x14ac:dyDescent="0.3">
      <c r="B871" s="194"/>
      <c r="C871" s="195"/>
      <c r="D871" s="196" t="s">
        <v>169</v>
      </c>
      <c r="E871" s="197" t="s">
        <v>19</v>
      </c>
      <c r="F871" s="198" t="s">
        <v>2767</v>
      </c>
      <c r="G871" s="195"/>
      <c r="H871" s="199" t="s">
        <v>19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169</v>
      </c>
      <c r="AU871" s="205" t="s">
        <v>81</v>
      </c>
      <c r="AV871" s="11" t="s">
        <v>78</v>
      </c>
      <c r="AW871" s="11" t="s">
        <v>35</v>
      </c>
      <c r="AX871" s="11" t="s">
        <v>71</v>
      </c>
      <c r="AY871" s="205" t="s">
        <v>160</v>
      </c>
    </row>
    <row r="872" spans="2:65" s="12" customFormat="1" x14ac:dyDescent="0.3">
      <c r="B872" s="206"/>
      <c r="C872" s="207"/>
      <c r="D872" s="196" t="s">
        <v>169</v>
      </c>
      <c r="E872" s="208" t="s">
        <v>19</v>
      </c>
      <c r="F872" s="209" t="s">
        <v>3098</v>
      </c>
      <c r="G872" s="207"/>
      <c r="H872" s="210">
        <v>6.74</v>
      </c>
      <c r="I872" s="211"/>
      <c r="J872" s="207"/>
      <c r="K872" s="207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169</v>
      </c>
      <c r="AU872" s="216" t="s">
        <v>81</v>
      </c>
      <c r="AV872" s="12" t="s">
        <v>81</v>
      </c>
      <c r="AW872" s="12" t="s">
        <v>35</v>
      </c>
      <c r="AX872" s="12" t="s">
        <v>71</v>
      </c>
      <c r="AY872" s="216" t="s">
        <v>160</v>
      </c>
    </row>
    <row r="873" spans="2:65" s="12" customFormat="1" x14ac:dyDescent="0.3">
      <c r="B873" s="206"/>
      <c r="C873" s="207"/>
      <c r="D873" s="196" t="s">
        <v>169</v>
      </c>
      <c r="E873" s="208" t="s">
        <v>19</v>
      </c>
      <c r="F873" s="209" t="s">
        <v>3099</v>
      </c>
      <c r="G873" s="207"/>
      <c r="H873" s="210">
        <v>4.1399999999999997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2" customFormat="1" x14ac:dyDescent="0.3">
      <c r="B874" s="206"/>
      <c r="C874" s="207"/>
      <c r="D874" s="196" t="s">
        <v>169</v>
      </c>
      <c r="E874" s="208" t="s">
        <v>19</v>
      </c>
      <c r="F874" s="209" t="s">
        <v>3100</v>
      </c>
      <c r="G874" s="207"/>
      <c r="H874" s="210">
        <v>4.13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169</v>
      </c>
      <c r="AU874" s="216" t="s">
        <v>81</v>
      </c>
      <c r="AV874" s="12" t="s">
        <v>81</v>
      </c>
      <c r="AW874" s="12" t="s">
        <v>35</v>
      </c>
      <c r="AX874" s="12" t="s">
        <v>71</v>
      </c>
      <c r="AY874" s="216" t="s">
        <v>160</v>
      </c>
    </row>
    <row r="875" spans="2:65" s="12" customFormat="1" x14ac:dyDescent="0.3">
      <c r="B875" s="206"/>
      <c r="C875" s="207"/>
      <c r="D875" s="196" t="s">
        <v>169</v>
      </c>
      <c r="E875" s="208" t="s">
        <v>19</v>
      </c>
      <c r="F875" s="209" t="s">
        <v>3101</v>
      </c>
      <c r="G875" s="207"/>
      <c r="H875" s="210">
        <v>4.57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169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160</v>
      </c>
    </row>
    <row r="876" spans="2:65" s="12" customFormat="1" x14ac:dyDescent="0.3">
      <c r="B876" s="206"/>
      <c r="C876" s="207"/>
      <c r="D876" s="196" t="s">
        <v>169</v>
      </c>
      <c r="E876" s="208" t="s">
        <v>19</v>
      </c>
      <c r="F876" s="209" t="s">
        <v>3102</v>
      </c>
      <c r="G876" s="207"/>
      <c r="H876" s="210">
        <v>3.8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169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160</v>
      </c>
    </row>
    <row r="877" spans="2:65" s="12" customFormat="1" x14ac:dyDescent="0.3">
      <c r="B877" s="206"/>
      <c r="C877" s="207"/>
      <c r="D877" s="196" t="s">
        <v>169</v>
      </c>
      <c r="E877" s="208" t="s">
        <v>19</v>
      </c>
      <c r="F877" s="209" t="s">
        <v>3103</v>
      </c>
      <c r="G877" s="207"/>
      <c r="H877" s="210">
        <v>5.93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169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160</v>
      </c>
    </row>
    <row r="878" spans="2:65" s="12" customFormat="1" x14ac:dyDescent="0.3">
      <c r="B878" s="206"/>
      <c r="C878" s="207"/>
      <c r="D878" s="196" t="s">
        <v>169</v>
      </c>
      <c r="E878" s="208" t="s">
        <v>19</v>
      </c>
      <c r="F878" s="209" t="s">
        <v>3104</v>
      </c>
      <c r="G878" s="207"/>
      <c r="H878" s="210">
        <v>3.84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169</v>
      </c>
      <c r="AU878" s="216" t="s">
        <v>81</v>
      </c>
      <c r="AV878" s="12" t="s">
        <v>81</v>
      </c>
      <c r="AW878" s="12" t="s">
        <v>35</v>
      </c>
      <c r="AX878" s="12" t="s">
        <v>71</v>
      </c>
      <c r="AY878" s="216" t="s">
        <v>160</v>
      </c>
    </row>
    <row r="879" spans="2:65" s="12" customFormat="1" x14ac:dyDescent="0.3">
      <c r="B879" s="206"/>
      <c r="C879" s="207"/>
      <c r="D879" s="196" t="s">
        <v>169</v>
      </c>
      <c r="E879" s="208" t="s">
        <v>19</v>
      </c>
      <c r="F879" s="209" t="s">
        <v>3105</v>
      </c>
      <c r="G879" s="207"/>
      <c r="H879" s="210">
        <v>5.92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2" customFormat="1" x14ac:dyDescent="0.3">
      <c r="B880" s="206"/>
      <c r="C880" s="207"/>
      <c r="D880" s="196" t="s">
        <v>169</v>
      </c>
      <c r="E880" s="208" t="s">
        <v>19</v>
      </c>
      <c r="F880" s="209" t="s">
        <v>3106</v>
      </c>
      <c r="G880" s="207"/>
      <c r="H880" s="210">
        <v>14.81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169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160</v>
      </c>
    </row>
    <row r="881" spans="2:65" s="12" customFormat="1" x14ac:dyDescent="0.3">
      <c r="B881" s="206"/>
      <c r="C881" s="207"/>
      <c r="D881" s="196" t="s">
        <v>169</v>
      </c>
      <c r="E881" s="208" t="s">
        <v>19</v>
      </c>
      <c r="F881" s="209" t="s">
        <v>3107</v>
      </c>
      <c r="G881" s="207"/>
      <c r="H881" s="210">
        <v>5.53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169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160</v>
      </c>
    </row>
    <row r="882" spans="2:65" s="12" customFormat="1" x14ac:dyDescent="0.3">
      <c r="B882" s="206"/>
      <c r="C882" s="207"/>
      <c r="D882" s="196" t="s">
        <v>169</v>
      </c>
      <c r="E882" s="208" t="s">
        <v>19</v>
      </c>
      <c r="F882" s="209" t="s">
        <v>3108</v>
      </c>
      <c r="G882" s="207"/>
      <c r="H882" s="210">
        <v>3.54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169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160</v>
      </c>
    </row>
    <row r="883" spans="2:65" s="12" customFormat="1" x14ac:dyDescent="0.3">
      <c r="B883" s="206"/>
      <c r="C883" s="207"/>
      <c r="D883" s="196" t="s">
        <v>169</v>
      </c>
      <c r="E883" s="208" t="s">
        <v>19</v>
      </c>
      <c r="F883" s="209" t="s">
        <v>3109</v>
      </c>
      <c r="G883" s="207"/>
      <c r="H883" s="210">
        <v>2.25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169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160</v>
      </c>
    </row>
    <row r="884" spans="2:65" s="12" customFormat="1" x14ac:dyDescent="0.3">
      <c r="B884" s="206"/>
      <c r="C884" s="207"/>
      <c r="D884" s="196" t="s">
        <v>169</v>
      </c>
      <c r="E884" s="208" t="s">
        <v>19</v>
      </c>
      <c r="F884" s="209" t="s">
        <v>3110</v>
      </c>
      <c r="G884" s="207"/>
      <c r="H884" s="210">
        <v>3.3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169</v>
      </c>
      <c r="AU884" s="216" t="s">
        <v>81</v>
      </c>
      <c r="AV884" s="12" t="s">
        <v>81</v>
      </c>
      <c r="AW884" s="12" t="s">
        <v>35</v>
      </c>
      <c r="AX884" s="12" t="s">
        <v>71</v>
      </c>
      <c r="AY884" s="216" t="s">
        <v>160</v>
      </c>
    </row>
    <row r="885" spans="2:65" s="12" customFormat="1" x14ac:dyDescent="0.3">
      <c r="B885" s="206"/>
      <c r="C885" s="207"/>
      <c r="D885" s="196" t="s">
        <v>169</v>
      </c>
      <c r="E885" s="208" t="s">
        <v>19</v>
      </c>
      <c r="F885" s="209" t="s">
        <v>3108</v>
      </c>
      <c r="G885" s="207"/>
      <c r="H885" s="210">
        <v>3.54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169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160</v>
      </c>
    </row>
    <row r="886" spans="2:65" s="12" customFormat="1" x14ac:dyDescent="0.3">
      <c r="B886" s="206"/>
      <c r="C886" s="207"/>
      <c r="D886" s="196" t="s">
        <v>169</v>
      </c>
      <c r="E886" s="208" t="s">
        <v>19</v>
      </c>
      <c r="F886" s="209" t="s">
        <v>3111</v>
      </c>
      <c r="G886" s="207"/>
      <c r="H886" s="210">
        <v>3.18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169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160</v>
      </c>
    </row>
    <row r="887" spans="2:65" s="12" customFormat="1" x14ac:dyDescent="0.3">
      <c r="B887" s="206"/>
      <c r="C887" s="207"/>
      <c r="D887" s="196" t="s">
        <v>169</v>
      </c>
      <c r="E887" s="208" t="s">
        <v>19</v>
      </c>
      <c r="F887" s="209" t="s">
        <v>3112</v>
      </c>
      <c r="G887" s="207"/>
      <c r="H887" s="210">
        <v>3.72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169</v>
      </c>
      <c r="AU887" s="216" t="s">
        <v>81</v>
      </c>
      <c r="AV887" s="12" t="s">
        <v>81</v>
      </c>
      <c r="AW887" s="12" t="s">
        <v>35</v>
      </c>
      <c r="AX887" s="12" t="s">
        <v>71</v>
      </c>
      <c r="AY887" s="216" t="s">
        <v>160</v>
      </c>
    </row>
    <row r="888" spans="2:65" s="12" customFormat="1" x14ac:dyDescent="0.3">
      <c r="B888" s="206"/>
      <c r="C888" s="207"/>
      <c r="D888" s="196" t="s">
        <v>169</v>
      </c>
      <c r="E888" s="208" t="s">
        <v>19</v>
      </c>
      <c r="F888" s="209" t="s">
        <v>3113</v>
      </c>
      <c r="G888" s="207"/>
      <c r="H888" s="210">
        <v>2.4300000000000002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169</v>
      </c>
      <c r="AU888" s="216" t="s">
        <v>81</v>
      </c>
      <c r="AV888" s="12" t="s">
        <v>81</v>
      </c>
      <c r="AW888" s="12" t="s">
        <v>35</v>
      </c>
      <c r="AX888" s="12" t="s">
        <v>71</v>
      </c>
      <c r="AY888" s="216" t="s">
        <v>160</v>
      </c>
    </row>
    <row r="889" spans="2:65" s="12" customFormat="1" x14ac:dyDescent="0.3">
      <c r="B889" s="206"/>
      <c r="C889" s="207"/>
      <c r="D889" s="196" t="s">
        <v>169</v>
      </c>
      <c r="E889" s="208" t="s">
        <v>19</v>
      </c>
      <c r="F889" s="209" t="s">
        <v>3114</v>
      </c>
      <c r="G889" s="207"/>
      <c r="H889" s="210">
        <v>9.31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1" customFormat="1" x14ac:dyDescent="0.3">
      <c r="B890" s="194"/>
      <c r="C890" s="195"/>
      <c r="D890" s="196" t="s">
        <v>169</v>
      </c>
      <c r="E890" s="197" t="s">
        <v>19</v>
      </c>
      <c r="F890" s="198" t="s">
        <v>2786</v>
      </c>
      <c r="G890" s="195"/>
      <c r="H890" s="199" t="s">
        <v>19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169</v>
      </c>
      <c r="AU890" s="205" t="s">
        <v>81</v>
      </c>
      <c r="AV890" s="11" t="s">
        <v>78</v>
      </c>
      <c r="AW890" s="11" t="s">
        <v>35</v>
      </c>
      <c r="AX890" s="11" t="s">
        <v>71</v>
      </c>
      <c r="AY890" s="205" t="s">
        <v>160</v>
      </c>
    </row>
    <row r="891" spans="2:65" s="12" customFormat="1" x14ac:dyDescent="0.3">
      <c r="B891" s="206"/>
      <c r="C891" s="207"/>
      <c r="D891" s="196" t="s">
        <v>169</v>
      </c>
      <c r="E891" s="208" t="s">
        <v>19</v>
      </c>
      <c r="F891" s="209" t="s">
        <v>3115</v>
      </c>
      <c r="G891" s="207"/>
      <c r="H891" s="210">
        <v>7.2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169</v>
      </c>
      <c r="AU891" s="216" t="s">
        <v>81</v>
      </c>
      <c r="AV891" s="12" t="s">
        <v>81</v>
      </c>
      <c r="AW891" s="12" t="s">
        <v>35</v>
      </c>
      <c r="AX891" s="12" t="s">
        <v>71</v>
      </c>
      <c r="AY891" s="216" t="s">
        <v>160</v>
      </c>
    </row>
    <row r="892" spans="2:65" s="13" customFormat="1" x14ac:dyDescent="0.3">
      <c r="B892" s="217"/>
      <c r="C892" s="218"/>
      <c r="D892" s="219" t="s">
        <v>169</v>
      </c>
      <c r="E892" s="220" t="s">
        <v>19</v>
      </c>
      <c r="F892" s="221" t="s">
        <v>182</v>
      </c>
      <c r="G892" s="218"/>
      <c r="H892" s="222">
        <v>97.88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169</v>
      </c>
      <c r="AU892" s="228" t="s">
        <v>81</v>
      </c>
      <c r="AV892" s="13" t="s">
        <v>167</v>
      </c>
      <c r="AW892" s="13" t="s">
        <v>35</v>
      </c>
      <c r="AX892" s="13" t="s">
        <v>78</v>
      </c>
      <c r="AY892" s="228" t="s">
        <v>160</v>
      </c>
    </row>
    <row r="893" spans="2:65" s="1" customFormat="1" ht="22.5" customHeight="1" x14ac:dyDescent="0.3">
      <c r="B893" s="35"/>
      <c r="C893" s="247" t="s">
        <v>969</v>
      </c>
      <c r="D893" s="247" t="s">
        <v>548</v>
      </c>
      <c r="E893" s="248" t="s">
        <v>844</v>
      </c>
      <c r="F893" s="249" t="s">
        <v>845</v>
      </c>
      <c r="G893" s="250" t="s">
        <v>165</v>
      </c>
      <c r="H893" s="251">
        <v>4.0599999999999996</v>
      </c>
      <c r="I893" s="252"/>
      <c r="J893" s="253">
        <f t="shared" ref="J893:J926" si="10">ROUND(I893*H893,2)</f>
        <v>0</v>
      </c>
      <c r="K893" s="249" t="s">
        <v>166</v>
      </c>
      <c r="L893" s="254"/>
      <c r="M893" s="255" t="s">
        <v>19</v>
      </c>
      <c r="N893" s="256" t="s">
        <v>42</v>
      </c>
      <c r="O893" s="36"/>
      <c r="P893" s="191">
        <f t="shared" ref="P893:P926" si="11">O893*H893</f>
        <v>0</v>
      </c>
      <c r="Q893" s="191">
        <v>2.5999999999999999E-3</v>
      </c>
      <c r="R893" s="191">
        <f t="shared" ref="R893:R926" si="12">Q893*H893</f>
        <v>1.0555999999999998E-2</v>
      </c>
      <c r="S893" s="191">
        <v>0</v>
      </c>
      <c r="T893" s="192">
        <f t="shared" ref="T893:T926" si="13">S893*H893</f>
        <v>0</v>
      </c>
      <c r="AR893" s="18" t="s">
        <v>235</v>
      </c>
      <c r="AT893" s="18" t="s">
        <v>548</v>
      </c>
      <c r="AU893" s="18" t="s">
        <v>81</v>
      </c>
      <c r="AY893" s="18" t="s">
        <v>160</v>
      </c>
      <c r="BE893" s="193">
        <f t="shared" ref="BE893:BE926" si="14">IF(N893="základní",J893,0)</f>
        <v>0</v>
      </c>
      <c r="BF893" s="193">
        <f t="shared" ref="BF893:BF926" si="15">IF(N893="snížená",J893,0)</f>
        <v>0</v>
      </c>
      <c r="BG893" s="193">
        <f t="shared" ref="BG893:BG926" si="16">IF(N893="zákl. přenesená",J893,0)</f>
        <v>0</v>
      </c>
      <c r="BH893" s="193">
        <f t="shared" ref="BH893:BH926" si="17">IF(N893="sníž. přenesená",J893,0)</f>
        <v>0</v>
      </c>
      <c r="BI893" s="193">
        <f t="shared" ref="BI893:BI926" si="18">IF(N893="nulová",J893,0)</f>
        <v>0</v>
      </c>
      <c r="BJ893" s="18" t="s">
        <v>78</v>
      </c>
      <c r="BK893" s="193">
        <f t="shared" ref="BK893:BK926" si="19">ROUND(I893*H893,2)</f>
        <v>0</v>
      </c>
      <c r="BL893" s="18" t="s">
        <v>167</v>
      </c>
      <c r="BM893" s="18" t="s">
        <v>3116</v>
      </c>
    </row>
    <row r="894" spans="2:65" s="1" customFormat="1" ht="22.5" customHeight="1" x14ac:dyDescent="0.3">
      <c r="B894" s="35"/>
      <c r="C894" s="247" t="s">
        <v>973</v>
      </c>
      <c r="D894" s="247" t="s">
        <v>548</v>
      </c>
      <c r="E894" s="248" t="s">
        <v>848</v>
      </c>
      <c r="F894" s="249" t="s">
        <v>849</v>
      </c>
      <c r="G894" s="250" t="s">
        <v>165</v>
      </c>
      <c r="H894" s="251">
        <v>3.0449999999999999</v>
      </c>
      <c r="I894" s="252"/>
      <c r="J894" s="253">
        <f t="shared" si="10"/>
        <v>0</v>
      </c>
      <c r="K894" s="249" t="s">
        <v>166</v>
      </c>
      <c r="L894" s="254"/>
      <c r="M894" s="255" t="s">
        <v>19</v>
      </c>
      <c r="N894" s="256" t="s">
        <v>42</v>
      </c>
      <c r="O894" s="36"/>
      <c r="P894" s="191">
        <f t="shared" si="11"/>
        <v>0</v>
      </c>
      <c r="Q894" s="191">
        <v>4.6899999999999997E-3</v>
      </c>
      <c r="R894" s="191">
        <f t="shared" si="12"/>
        <v>1.4281049999999998E-2</v>
      </c>
      <c r="S894" s="191">
        <v>0</v>
      </c>
      <c r="T894" s="192">
        <f t="shared" si="13"/>
        <v>0</v>
      </c>
      <c r="AR894" s="18" t="s">
        <v>235</v>
      </c>
      <c r="AT894" s="18" t="s">
        <v>548</v>
      </c>
      <c r="AU894" s="18" t="s">
        <v>81</v>
      </c>
      <c r="AY894" s="18" t="s">
        <v>160</v>
      </c>
      <c r="BE894" s="193">
        <f t="shared" si="14"/>
        <v>0</v>
      </c>
      <c r="BF894" s="193">
        <f t="shared" si="15"/>
        <v>0</v>
      </c>
      <c r="BG894" s="193">
        <f t="shared" si="16"/>
        <v>0</v>
      </c>
      <c r="BH894" s="193">
        <f t="shared" si="17"/>
        <v>0</v>
      </c>
      <c r="BI894" s="193">
        <f t="shared" si="18"/>
        <v>0</v>
      </c>
      <c r="BJ894" s="18" t="s">
        <v>78</v>
      </c>
      <c r="BK894" s="193">
        <f t="shared" si="19"/>
        <v>0</v>
      </c>
      <c r="BL894" s="18" t="s">
        <v>167</v>
      </c>
      <c r="BM894" s="18" t="s">
        <v>3117</v>
      </c>
    </row>
    <row r="895" spans="2:65" s="1" customFormat="1" ht="22.5" customHeight="1" x14ac:dyDescent="0.3">
      <c r="B895" s="35"/>
      <c r="C895" s="247" t="s">
        <v>980</v>
      </c>
      <c r="D895" s="247" t="s">
        <v>548</v>
      </c>
      <c r="E895" s="248" t="s">
        <v>852</v>
      </c>
      <c r="F895" s="249" t="s">
        <v>853</v>
      </c>
      <c r="G895" s="250" t="s">
        <v>165</v>
      </c>
      <c r="H895" s="251">
        <v>13.195</v>
      </c>
      <c r="I895" s="252"/>
      <c r="J895" s="253">
        <f t="shared" si="10"/>
        <v>0</v>
      </c>
      <c r="K895" s="249" t="s">
        <v>166</v>
      </c>
      <c r="L895" s="254"/>
      <c r="M895" s="255" t="s">
        <v>19</v>
      </c>
      <c r="N895" s="256" t="s">
        <v>42</v>
      </c>
      <c r="O895" s="36"/>
      <c r="P895" s="191">
        <f t="shared" si="11"/>
        <v>0</v>
      </c>
      <c r="Q895" s="191">
        <v>8.8500000000000002E-3</v>
      </c>
      <c r="R895" s="191">
        <f t="shared" si="12"/>
        <v>0.11677575000000001</v>
      </c>
      <c r="S895" s="191">
        <v>0</v>
      </c>
      <c r="T895" s="192">
        <f t="shared" si="13"/>
        <v>0</v>
      </c>
      <c r="AR895" s="18" t="s">
        <v>235</v>
      </c>
      <c r="AT895" s="18" t="s">
        <v>548</v>
      </c>
      <c r="AU895" s="18" t="s">
        <v>81</v>
      </c>
      <c r="AY895" s="18" t="s">
        <v>160</v>
      </c>
      <c r="BE895" s="193">
        <f t="shared" si="14"/>
        <v>0</v>
      </c>
      <c r="BF895" s="193">
        <f t="shared" si="15"/>
        <v>0</v>
      </c>
      <c r="BG895" s="193">
        <f t="shared" si="16"/>
        <v>0</v>
      </c>
      <c r="BH895" s="193">
        <f t="shared" si="17"/>
        <v>0</v>
      </c>
      <c r="BI895" s="193">
        <f t="shared" si="18"/>
        <v>0</v>
      </c>
      <c r="BJ895" s="18" t="s">
        <v>78</v>
      </c>
      <c r="BK895" s="193">
        <f t="shared" si="19"/>
        <v>0</v>
      </c>
      <c r="BL895" s="18" t="s">
        <v>167</v>
      </c>
      <c r="BM895" s="18" t="s">
        <v>3118</v>
      </c>
    </row>
    <row r="896" spans="2:65" s="1" customFormat="1" ht="22.5" customHeight="1" x14ac:dyDescent="0.3">
      <c r="B896" s="35"/>
      <c r="C896" s="247" t="s">
        <v>984</v>
      </c>
      <c r="D896" s="247" t="s">
        <v>548</v>
      </c>
      <c r="E896" s="248" t="s">
        <v>856</v>
      </c>
      <c r="F896" s="249" t="s">
        <v>857</v>
      </c>
      <c r="G896" s="250" t="s">
        <v>165</v>
      </c>
      <c r="H896" s="251">
        <v>9.1349999999999998</v>
      </c>
      <c r="I896" s="252"/>
      <c r="J896" s="253">
        <f t="shared" si="10"/>
        <v>0</v>
      </c>
      <c r="K896" s="249" t="s">
        <v>166</v>
      </c>
      <c r="L896" s="254"/>
      <c r="M896" s="255" t="s">
        <v>19</v>
      </c>
      <c r="N896" s="256" t="s">
        <v>42</v>
      </c>
      <c r="O896" s="36"/>
      <c r="P896" s="191">
        <f t="shared" si="11"/>
        <v>0</v>
      </c>
      <c r="Q896" s="191">
        <v>1.281E-2</v>
      </c>
      <c r="R896" s="191">
        <f t="shared" si="12"/>
        <v>0.11701934999999999</v>
      </c>
      <c r="S896" s="191">
        <v>0</v>
      </c>
      <c r="T896" s="192">
        <f t="shared" si="13"/>
        <v>0</v>
      </c>
      <c r="AR896" s="18" t="s">
        <v>235</v>
      </c>
      <c r="AT896" s="18" t="s">
        <v>548</v>
      </c>
      <c r="AU896" s="18" t="s">
        <v>81</v>
      </c>
      <c r="AY896" s="18" t="s">
        <v>160</v>
      </c>
      <c r="BE896" s="193">
        <f t="shared" si="14"/>
        <v>0</v>
      </c>
      <c r="BF896" s="193">
        <f t="shared" si="15"/>
        <v>0</v>
      </c>
      <c r="BG896" s="193">
        <f t="shared" si="16"/>
        <v>0</v>
      </c>
      <c r="BH896" s="193">
        <f t="shared" si="17"/>
        <v>0</v>
      </c>
      <c r="BI896" s="193">
        <f t="shared" si="18"/>
        <v>0</v>
      </c>
      <c r="BJ896" s="18" t="s">
        <v>78</v>
      </c>
      <c r="BK896" s="193">
        <f t="shared" si="19"/>
        <v>0</v>
      </c>
      <c r="BL896" s="18" t="s">
        <v>167</v>
      </c>
      <c r="BM896" s="18" t="s">
        <v>3119</v>
      </c>
    </row>
    <row r="897" spans="2:65" s="1" customFormat="1" ht="22.5" customHeight="1" x14ac:dyDescent="0.3">
      <c r="B897" s="35"/>
      <c r="C897" s="247" t="s">
        <v>988</v>
      </c>
      <c r="D897" s="247" t="s">
        <v>548</v>
      </c>
      <c r="E897" s="248" t="s">
        <v>860</v>
      </c>
      <c r="F897" s="249" t="s">
        <v>861</v>
      </c>
      <c r="G897" s="250" t="s">
        <v>165</v>
      </c>
      <c r="H897" s="251">
        <v>10.15</v>
      </c>
      <c r="I897" s="252"/>
      <c r="J897" s="253">
        <f t="shared" si="10"/>
        <v>0</v>
      </c>
      <c r="K897" s="249" t="s">
        <v>166</v>
      </c>
      <c r="L897" s="254"/>
      <c r="M897" s="255" t="s">
        <v>19</v>
      </c>
      <c r="N897" s="256" t="s">
        <v>42</v>
      </c>
      <c r="O897" s="36"/>
      <c r="P897" s="191">
        <f t="shared" si="11"/>
        <v>0</v>
      </c>
      <c r="Q897" s="191">
        <v>2.1340000000000001E-2</v>
      </c>
      <c r="R897" s="191">
        <f t="shared" si="12"/>
        <v>0.21660100000000002</v>
      </c>
      <c r="S897" s="191">
        <v>0</v>
      </c>
      <c r="T897" s="192">
        <f t="shared" si="13"/>
        <v>0</v>
      </c>
      <c r="AR897" s="18" t="s">
        <v>235</v>
      </c>
      <c r="AT897" s="18" t="s">
        <v>548</v>
      </c>
      <c r="AU897" s="18" t="s">
        <v>81</v>
      </c>
      <c r="AY897" s="18" t="s">
        <v>160</v>
      </c>
      <c r="BE897" s="193">
        <f t="shared" si="14"/>
        <v>0</v>
      </c>
      <c r="BF897" s="193">
        <f t="shared" si="15"/>
        <v>0</v>
      </c>
      <c r="BG897" s="193">
        <f t="shared" si="16"/>
        <v>0</v>
      </c>
      <c r="BH897" s="193">
        <f t="shared" si="17"/>
        <v>0</v>
      </c>
      <c r="BI897" s="193">
        <f t="shared" si="18"/>
        <v>0</v>
      </c>
      <c r="BJ897" s="18" t="s">
        <v>78</v>
      </c>
      <c r="BK897" s="193">
        <f t="shared" si="19"/>
        <v>0</v>
      </c>
      <c r="BL897" s="18" t="s">
        <v>167</v>
      </c>
      <c r="BM897" s="18" t="s">
        <v>3120</v>
      </c>
    </row>
    <row r="898" spans="2:65" s="1" customFormat="1" ht="31.5" customHeight="1" x14ac:dyDescent="0.3">
      <c r="B898" s="35"/>
      <c r="C898" s="182" t="s">
        <v>992</v>
      </c>
      <c r="D898" s="182" t="s">
        <v>162</v>
      </c>
      <c r="E898" s="183" t="s">
        <v>864</v>
      </c>
      <c r="F898" s="184" t="s">
        <v>865</v>
      </c>
      <c r="G898" s="185" t="s">
        <v>165</v>
      </c>
      <c r="H898" s="186">
        <v>38</v>
      </c>
      <c r="I898" s="187"/>
      <c r="J898" s="188">
        <f t="shared" si="10"/>
        <v>0</v>
      </c>
      <c r="K898" s="184" t="s">
        <v>166</v>
      </c>
      <c r="L898" s="55"/>
      <c r="M898" s="189" t="s">
        <v>19</v>
      </c>
      <c r="N898" s="190" t="s">
        <v>42</v>
      </c>
      <c r="O898" s="36"/>
      <c r="P898" s="191">
        <f t="shared" si="11"/>
        <v>0</v>
      </c>
      <c r="Q898" s="191">
        <v>3.7500000000000001E-6</v>
      </c>
      <c r="R898" s="191">
        <f t="shared" si="12"/>
        <v>1.4249999999999999E-4</v>
      </c>
      <c r="S898" s="191">
        <v>0</v>
      </c>
      <c r="T898" s="192">
        <f t="shared" si="13"/>
        <v>0</v>
      </c>
      <c r="AR898" s="18" t="s">
        <v>167</v>
      </c>
      <c r="AT898" s="18" t="s">
        <v>162</v>
      </c>
      <c r="AU898" s="18" t="s">
        <v>81</v>
      </c>
      <c r="AY898" s="18" t="s">
        <v>160</v>
      </c>
      <c r="BE898" s="193">
        <f t="shared" si="14"/>
        <v>0</v>
      </c>
      <c r="BF898" s="193">
        <f t="shared" si="15"/>
        <v>0</v>
      </c>
      <c r="BG898" s="193">
        <f t="shared" si="16"/>
        <v>0</v>
      </c>
      <c r="BH898" s="193">
        <f t="shared" si="17"/>
        <v>0</v>
      </c>
      <c r="BI898" s="193">
        <f t="shared" si="18"/>
        <v>0</v>
      </c>
      <c r="BJ898" s="18" t="s">
        <v>78</v>
      </c>
      <c r="BK898" s="193">
        <f t="shared" si="19"/>
        <v>0</v>
      </c>
      <c r="BL898" s="18" t="s">
        <v>167</v>
      </c>
      <c r="BM898" s="18" t="s">
        <v>3121</v>
      </c>
    </row>
    <row r="899" spans="2:65" s="1" customFormat="1" ht="22.5" customHeight="1" x14ac:dyDescent="0.3">
      <c r="B899" s="35"/>
      <c r="C899" s="247" t="s">
        <v>996</v>
      </c>
      <c r="D899" s="247" t="s">
        <v>548</v>
      </c>
      <c r="E899" s="248" t="s">
        <v>868</v>
      </c>
      <c r="F899" s="249" t="s">
        <v>869</v>
      </c>
      <c r="G899" s="250" t="s">
        <v>165</v>
      </c>
      <c r="H899" s="251">
        <v>34.51</v>
      </c>
      <c r="I899" s="252"/>
      <c r="J899" s="253">
        <f t="shared" si="10"/>
        <v>0</v>
      </c>
      <c r="K899" s="249" t="s">
        <v>166</v>
      </c>
      <c r="L899" s="254"/>
      <c r="M899" s="255" t="s">
        <v>19</v>
      </c>
      <c r="N899" s="256" t="s">
        <v>42</v>
      </c>
      <c r="O899" s="36"/>
      <c r="P899" s="191">
        <f t="shared" si="11"/>
        <v>0</v>
      </c>
      <c r="Q899" s="191">
        <v>4.8000000000000001E-4</v>
      </c>
      <c r="R899" s="191">
        <f t="shared" si="12"/>
        <v>1.6564800000000001E-2</v>
      </c>
      <c r="S899" s="191">
        <v>0</v>
      </c>
      <c r="T899" s="192">
        <f t="shared" si="13"/>
        <v>0</v>
      </c>
      <c r="AR899" s="18" t="s">
        <v>235</v>
      </c>
      <c r="AT899" s="18" t="s">
        <v>548</v>
      </c>
      <c r="AU899" s="18" t="s">
        <v>81</v>
      </c>
      <c r="AY899" s="18" t="s">
        <v>160</v>
      </c>
      <c r="BE899" s="193">
        <f t="shared" si="14"/>
        <v>0</v>
      </c>
      <c r="BF899" s="193">
        <f t="shared" si="15"/>
        <v>0</v>
      </c>
      <c r="BG899" s="193">
        <f t="shared" si="16"/>
        <v>0</v>
      </c>
      <c r="BH899" s="193">
        <f t="shared" si="17"/>
        <v>0</v>
      </c>
      <c r="BI899" s="193">
        <f t="shared" si="18"/>
        <v>0</v>
      </c>
      <c r="BJ899" s="18" t="s">
        <v>78</v>
      </c>
      <c r="BK899" s="193">
        <f t="shared" si="19"/>
        <v>0</v>
      </c>
      <c r="BL899" s="18" t="s">
        <v>167</v>
      </c>
      <c r="BM899" s="18" t="s">
        <v>3122</v>
      </c>
    </row>
    <row r="900" spans="2:65" s="1" customFormat="1" ht="22.5" customHeight="1" x14ac:dyDescent="0.3">
      <c r="B900" s="35"/>
      <c r="C900" s="247" t="s">
        <v>1000</v>
      </c>
      <c r="D900" s="247" t="s">
        <v>548</v>
      </c>
      <c r="E900" s="248" t="s">
        <v>3123</v>
      </c>
      <c r="F900" s="249" t="s">
        <v>3124</v>
      </c>
      <c r="G900" s="250" t="s">
        <v>165</v>
      </c>
      <c r="H900" s="251">
        <v>2.0299999999999998</v>
      </c>
      <c r="I900" s="252"/>
      <c r="J900" s="253">
        <f t="shared" si="10"/>
        <v>0</v>
      </c>
      <c r="K900" s="249" t="s">
        <v>166</v>
      </c>
      <c r="L900" s="254"/>
      <c r="M900" s="255" t="s">
        <v>19</v>
      </c>
      <c r="N900" s="256" t="s">
        <v>42</v>
      </c>
      <c r="O900" s="36"/>
      <c r="P900" s="191">
        <f t="shared" si="11"/>
        <v>0</v>
      </c>
      <c r="Q900" s="191">
        <v>4.6000000000000001E-4</v>
      </c>
      <c r="R900" s="191">
        <f t="shared" si="12"/>
        <v>9.3379999999999993E-4</v>
      </c>
      <c r="S900" s="191">
        <v>0</v>
      </c>
      <c r="T900" s="192">
        <f t="shared" si="13"/>
        <v>0</v>
      </c>
      <c r="AR900" s="18" t="s">
        <v>235</v>
      </c>
      <c r="AT900" s="18" t="s">
        <v>548</v>
      </c>
      <c r="AU900" s="18" t="s">
        <v>81</v>
      </c>
      <c r="AY900" s="18" t="s">
        <v>160</v>
      </c>
      <c r="BE900" s="193">
        <f t="shared" si="14"/>
        <v>0</v>
      </c>
      <c r="BF900" s="193">
        <f t="shared" si="15"/>
        <v>0</v>
      </c>
      <c r="BG900" s="193">
        <f t="shared" si="16"/>
        <v>0</v>
      </c>
      <c r="BH900" s="193">
        <f t="shared" si="17"/>
        <v>0</v>
      </c>
      <c r="BI900" s="193">
        <f t="shared" si="18"/>
        <v>0</v>
      </c>
      <c r="BJ900" s="18" t="s">
        <v>78</v>
      </c>
      <c r="BK900" s="193">
        <f t="shared" si="19"/>
        <v>0</v>
      </c>
      <c r="BL900" s="18" t="s">
        <v>167</v>
      </c>
      <c r="BM900" s="18" t="s">
        <v>3125</v>
      </c>
    </row>
    <row r="901" spans="2:65" s="1" customFormat="1" ht="22.5" customHeight="1" x14ac:dyDescent="0.3">
      <c r="B901" s="35"/>
      <c r="C901" s="247" t="s">
        <v>1004</v>
      </c>
      <c r="D901" s="247" t="s">
        <v>548</v>
      </c>
      <c r="E901" s="248" t="s">
        <v>3126</v>
      </c>
      <c r="F901" s="249" t="s">
        <v>3127</v>
      </c>
      <c r="G901" s="250" t="s">
        <v>165</v>
      </c>
      <c r="H901" s="251">
        <v>2.0299999999999998</v>
      </c>
      <c r="I901" s="252"/>
      <c r="J901" s="253">
        <f t="shared" si="10"/>
        <v>0</v>
      </c>
      <c r="K901" s="249" t="s">
        <v>166</v>
      </c>
      <c r="L901" s="254"/>
      <c r="M901" s="255" t="s">
        <v>19</v>
      </c>
      <c r="N901" s="256" t="s">
        <v>42</v>
      </c>
      <c r="O901" s="36"/>
      <c r="P901" s="191">
        <f t="shared" si="11"/>
        <v>0</v>
      </c>
      <c r="Q901" s="191">
        <v>6.4000000000000005E-4</v>
      </c>
      <c r="R901" s="191">
        <f t="shared" si="12"/>
        <v>1.2991999999999999E-3</v>
      </c>
      <c r="S901" s="191">
        <v>0</v>
      </c>
      <c r="T901" s="192">
        <f t="shared" si="13"/>
        <v>0</v>
      </c>
      <c r="AR901" s="18" t="s">
        <v>235</v>
      </c>
      <c r="AT901" s="18" t="s">
        <v>548</v>
      </c>
      <c r="AU901" s="18" t="s">
        <v>81</v>
      </c>
      <c r="AY901" s="18" t="s">
        <v>160</v>
      </c>
      <c r="BE901" s="193">
        <f t="shared" si="14"/>
        <v>0</v>
      </c>
      <c r="BF901" s="193">
        <f t="shared" si="15"/>
        <v>0</v>
      </c>
      <c r="BG901" s="193">
        <f t="shared" si="16"/>
        <v>0</v>
      </c>
      <c r="BH901" s="193">
        <f t="shared" si="17"/>
        <v>0</v>
      </c>
      <c r="BI901" s="193">
        <f t="shared" si="18"/>
        <v>0</v>
      </c>
      <c r="BJ901" s="18" t="s">
        <v>78</v>
      </c>
      <c r="BK901" s="193">
        <f t="shared" si="19"/>
        <v>0</v>
      </c>
      <c r="BL901" s="18" t="s">
        <v>167</v>
      </c>
      <c r="BM901" s="18" t="s">
        <v>3128</v>
      </c>
    </row>
    <row r="902" spans="2:65" s="1" customFormat="1" ht="31.5" customHeight="1" x14ac:dyDescent="0.3">
      <c r="B902" s="35"/>
      <c r="C902" s="182" t="s">
        <v>1008</v>
      </c>
      <c r="D902" s="182" t="s">
        <v>162</v>
      </c>
      <c r="E902" s="183" t="s">
        <v>3129</v>
      </c>
      <c r="F902" s="184" t="s">
        <v>3130</v>
      </c>
      <c r="G902" s="185" t="s">
        <v>165</v>
      </c>
      <c r="H902" s="186">
        <v>2</v>
      </c>
      <c r="I902" s="187"/>
      <c r="J902" s="188">
        <f t="shared" si="10"/>
        <v>0</v>
      </c>
      <c r="K902" s="184" t="s">
        <v>166</v>
      </c>
      <c r="L902" s="55"/>
      <c r="M902" s="189" t="s">
        <v>19</v>
      </c>
      <c r="N902" s="190" t="s">
        <v>42</v>
      </c>
      <c r="O902" s="36"/>
      <c r="P902" s="191">
        <f t="shared" si="11"/>
        <v>0</v>
      </c>
      <c r="Q902" s="191">
        <v>7.5000000000000002E-6</v>
      </c>
      <c r="R902" s="191">
        <f t="shared" si="12"/>
        <v>1.5E-5</v>
      </c>
      <c r="S902" s="191">
        <v>0</v>
      </c>
      <c r="T902" s="192">
        <f t="shared" si="13"/>
        <v>0</v>
      </c>
      <c r="AR902" s="18" t="s">
        <v>167</v>
      </c>
      <c r="AT902" s="18" t="s">
        <v>162</v>
      </c>
      <c r="AU902" s="18" t="s">
        <v>81</v>
      </c>
      <c r="AY902" s="18" t="s">
        <v>160</v>
      </c>
      <c r="BE902" s="193">
        <f t="shared" si="14"/>
        <v>0</v>
      </c>
      <c r="BF902" s="193">
        <f t="shared" si="15"/>
        <v>0</v>
      </c>
      <c r="BG902" s="193">
        <f t="shared" si="16"/>
        <v>0</v>
      </c>
      <c r="BH902" s="193">
        <f t="shared" si="17"/>
        <v>0</v>
      </c>
      <c r="BI902" s="193">
        <f t="shared" si="18"/>
        <v>0</v>
      </c>
      <c r="BJ902" s="18" t="s">
        <v>78</v>
      </c>
      <c r="BK902" s="193">
        <f t="shared" si="19"/>
        <v>0</v>
      </c>
      <c r="BL902" s="18" t="s">
        <v>167</v>
      </c>
      <c r="BM902" s="18" t="s">
        <v>3131</v>
      </c>
    </row>
    <row r="903" spans="2:65" s="1" customFormat="1" ht="22.5" customHeight="1" x14ac:dyDescent="0.3">
      <c r="B903" s="35"/>
      <c r="C903" s="247" t="s">
        <v>1012</v>
      </c>
      <c r="D903" s="247" t="s">
        <v>548</v>
      </c>
      <c r="E903" s="248" t="s">
        <v>3132</v>
      </c>
      <c r="F903" s="249" t="s">
        <v>3133</v>
      </c>
      <c r="G903" s="250" t="s">
        <v>165</v>
      </c>
      <c r="H903" s="251">
        <v>2.0299999999999998</v>
      </c>
      <c r="I903" s="252"/>
      <c r="J903" s="253">
        <f t="shared" si="10"/>
        <v>0</v>
      </c>
      <c r="K903" s="249" t="s">
        <v>166</v>
      </c>
      <c r="L903" s="254"/>
      <c r="M903" s="255" t="s">
        <v>19</v>
      </c>
      <c r="N903" s="256" t="s">
        <v>42</v>
      </c>
      <c r="O903" s="36"/>
      <c r="P903" s="191">
        <f t="shared" si="11"/>
        <v>0</v>
      </c>
      <c r="Q903" s="191">
        <v>1.5E-3</v>
      </c>
      <c r="R903" s="191">
        <f t="shared" si="12"/>
        <v>3.045E-3</v>
      </c>
      <c r="S903" s="191">
        <v>0</v>
      </c>
      <c r="T903" s="192">
        <f t="shared" si="13"/>
        <v>0</v>
      </c>
      <c r="AR903" s="18" t="s">
        <v>235</v>
      </c>
      <c r="AT903" s="18" t="s">
        <v>548</v>
      </c>
      <c r="AU903" s="18" t="s">
        <v>81</v>
      </c>
      <c r="AY903" s="18" t="s">
        <v>160</v>
      </c>
      <c r="BE903" s="193">
        <f t="shared" si="14"/>
        <v>0</v>
      </c>
      <c r="BF903" s="193">
        <f t="shared" si="15"/>
        <v>0</v>
      </c>
      <c r="BG903" s="193">
        <f t="shared" si="16"/>
        <v>0</v>
      </c>
      <c r="BH903" s="193">
        <f t="shared" si="17"/>
        <v>0</v>
      </c>
      <c r="BI903" s="193">
        <f t="shared" si="18"/>
        <v>0</v>
      </c>
      <c r="BJ903" s="18" t="s">
        <v>78</v>
      </c>
      <c r="BK903" s="193">
        <f t="shared" si="19"/>
        <v>0</v>
      </c>
      <c r="BL903" s="18" t="s">
        <v>167</v>
      </c>
      <c r="BM903" s="18" t="s">
        <v>3134</v>
      </c>
    </row>
    <row r="904" spans="2:65" s="1" customFormat="1" ht="31.5" customHeight="1" x14ac:dyDescent="0.3">
      <c r="B904" s="35"/>
      <c r="C904" s="182" t="s">
        <v>1016</v>
      </c>
      <c r="D904" s="182" t="s">
        <v>162</v>
      </c>
      <c r="E904" s="183" t="s">
        <v>872</v>
      </c>
      <c r="F904" s="184" t="s">
        <v>873</v>
      </c>
      <c r="G904" s="185" t="s">
        <v>165</v>
      </c>
      <c r="H904" s="186">
        <v>47</v>
      </c>
      <c r="I904" s="187"/>
      <c r="J904" s="188">
        <f t="shared" si="10"/>
        <v>0</v>
      </c>
      <c r="K904" s="184" t="s">
        <v>166</v>
      </c>
      <c r="L904" s="55"/>
      <c r="M904" s="189" t="s">
        <v>19</v>
      </c>
      <c r="N904" s="190" t="s">
        <v>42</v>
      </c>
      <c r="O904" s="36"/>
      <c r="P904" s="191">
        <f t="shared" si="11"/>
        <v>0</v>
      </c>
      <c r="Q904" s="191">
        <v>5.75E-6</v>
      </c>
      <c r="R904" s="191">
        <f t="shared" si="12"/>
        <v>2.7024999999999998E-4</v>
      </c>
      <c r="S904" s="191">
        <v>0</v>
      </c>
      <c r="T904" s="192">
        <f t="shared" si="13"/>
        <v>0</v>
      </c>
      <c r="AR904" s="18" t="s">
        <v>167</v>
      </c>
      <c r="AT904" s="18" t="s">
        <v>162</v>
      </c>
      <c r="AU904" s="18" t="s">
        <v>81</v>
      </c>
      <c r="AY904" s="18" t="s">
        <v>160</v>
      </c>
      <c r="BE904" s="193">
        <f t="shared" si="14"/>
        <v>0</v>
      </c>
      <c r="BF904" s="193">
        <f t="shared" si="15"/>
        <v>0</v>
      </c>
      <c r="BG904" s="193">
        <f t="shared" si="16"/>
        <v>0</v>
      </c>
      <c r="BH904" s="193">
        <f t="shared" si="17"/>
        <v>0</v>
      </c>
      <c r="BI904" s="193">
        <f t="shared" si="18"/>
        <v>0</v>
      </c>
      <c r="BJ904" s="18" t="s">
        <v>78</v>
      </c>
      <c r="BK904" s="193">
        <f t="shared" si="19"/>
        <v>0</v>
      </c>
      <c r="BL904" s="18" t="s">
        <v>167</v>
      </c>
      <c r="BM904" s="18" t="s">
        <v>3135</v>
      </c>
    </row>
    <row r="905" spans="2:65" s="1" customFormat="1" ht="22.5" customHeight="1" x14ac:dyDescent="0.3">
      <c r="B905" s="35"/>
      <c r="C905" s="247" t="s">
        <v>1024</v>
      </c>
      <c r="D905" s="247" t="s">
        <v>548</v>
      </c>
      <c r="E905" s="248" t="s">
        <v>876</v>
      </c>
      <c r="F905" s="249" t="s">
        <v>877</v>
      </c>
      <c r="G905" s="250" t="s">
        <v>165</v>
      </c>
      <c r="H905" s="251">
        <v>19.285</v>
      </c>
      <c r="I905" s="252"/>
      <c r="J905" s="253">
        <f t="shared" si="10"/>
        <v>0</v>
      </c>
      <c r="K905" s="249" t="s">
        <v>166</v>
      </c>
      <c r="L905" s="254"/>
      <c r="M905" s="255" t="s">
        <v>19</v>
      </c>
      <c r="N905" s="256" t="s">
        <v>42</v>
      </c>
      <c r="O905" s="36"/>
      <c r="P905" s="191">
        <f t="shared" si="11"/>
        <v>0</v>
      </c>
      <c r="Q905" s="191">
        <v>1.1000000000000001E-3</v>
      </c>
      <c r="R905" s="191">
        <f t="shared" si="12"/>
        <v>2.12135E-2</v>
      </c>
      <c r="S905" s="191">
        <v>0</v>
      </c>
      <c r="T905" s="192">
        <f t="shared" si="13"/>
        <v>0</v>
      </c>
      <c r="AR905" s="18" t="s">
        <v>235</v>
      </c>
      <c r="AT905" s="18" t="s">
        <v>548</v>
      </c>
      <c r="AU905" s="18" t="s">
        <v>81</v>
      </c>
      <c r="AY905" s="18" t="s">
        <v>160</v>
      </c>
      <c r="BE905" s="193">
        <f t="shared" si="14"/>
        <v>0</v>
      </c>
      <c r="BF905" s="193">
        <f t="shared" si="15"/>
        <v>0</v>
      </c>
      <c r="BG905" s="193">
        <f t="shared" si="16"/>
        <v>0</v>
      </c>
      <c r="BH905" s="193">
        <f t="shared" si="17"/>
        <v>0</v>
      </c>
      <c r="BI905" s="193">
        <f t="shared" si="18"/>
        <v>0</v>
      </c>
      <c r="BJ905" s="18" t="s">
        <v>78</v>
      </c>
      <c r="BK905" s="193">
        <f t="shared" si="19"/>
        <v>0</v>
      </c>
      <c r="BL905" s="18" t="s">
        <v>167</v>
      </c>
      <c r="BM905" s="18" t="s">
        <v>3136</v>
      </c>
    </row>
    <row r="906" spans="2:65" s="1" customFormat="1" ht="22.5" customHeight="1" x14ac:dyDescent="0.3">
      <c r="B906" s="35"/>
      <c r="C906" s="247" t="s">
        <v>1030</v>
      </c>
      <c r="D906" s="247" t="s">
        <v>548</v>
      </c>
      <c r="E906" s="248" t="s">
        <v>880</v>
      </c>
      <c r="F906" s="249" t="s">
        <v>881</v>
      </c>
      <c r="G906" s="250" t="s">
        <v>165</v>
      </c>
      <c r="H906" s="251">
        <v>19.285</v>
      </c>
      <c r="I906" s="252"/>
      <c r="J906" s="253">
        <f t="shared" si="10"/>
        <v>0</v>
      </c>
      <c r="K906" s="249" t="s">
        <v>166</v>
      </c>
      <c r="L906" s="254"/>
      <c r="M906" s="255" t="s">
        <v>19</v>
      </c>
      <c r="N906" s="256" t="s">
        <v>42</v>
      </c>
      <c r="O906" s="36"/>
      <c r="P906" s="191">
        <f t="shared" si="11"/>
        <v>0</v>
      </c>
      <c r="Q906" s="191">
        <v>1.2099999999999999E-3</v>
      </c>
      <c r="R906" s="191">
        <f t="shared" si="12"/>
        <v>2.3334849999999997E-2</v>
      </c>
      <c r="S906" s="191">
        <v>0</v>
      </c>
      <c r="T906" s="192">
        <f t="shared" si="13"/>
        <v>0</v>
      </c>
      <c r="AR906" s="18" t="s">
        <v>235</v>
      </c>
      <c r="AT906" s="18" t="s">
        <v>548</v>
      </c>
      <c r="AU906" s="18" t="s">
        <v>81</v>
      </c>
      <c r="AY906" s="18" t="s">
        <v>160</v>
      </c>
      <c r="BE906" s="193">
        <f t="shared" si="14"/>
        <v>0</v>
      </c>
      <c r="BF906" s="193">
        <f t="shared" si="15"/>
        <v>0</v>
      </c>
      <c r="BG906" s="193">
        <f t="shared" si="16"/>
        <v>0</v>
      </c>
      <c r="BH906" s="193">
        <f t="shared" si="17"/>
        <v>0</v>
      </c>
      <c r="BI906" s="193">
        <f t="shared" si="18"/>
        <v>0</v>
      </c>
      <c r="BJ906" s="18" t="s">
        <v>78</v>
      </c>
      <c r="BK906" s="193">
        <f t="shared" si="19"/>
        <v>0</v>
      </c>
      <c r="BL906" s="18" t="s">
        <v>167</v>
      </c>
      <c r="BM906" s="18" t="s">
        <v>3137</v>
      </c>
    </row>
    <row r="907" spans="2:65" s="1" customFormat="1" ht="22.5" customHeight="1" x14ac:dyDescent="0.3">
      <c r="B907" s="35"/>
      <c r="C907" s="247" t="s">
        <v>1036</v>
      </c>
      <c r="D907" s="247" t="s">
        <v>548</v>
      </c>
      <c r="E907" s="248" t="s">
        <v>884</v>
      </c>
      <c r="F907" s="249" t="s">
        <v>885</v>
      </c>
      <c r="G907" s="250" t="s">
        <v>165</v>
      </c>
      <c r="H907" s="251">
        <v>8.1199999999999992</v>
      </c>
      <c r="I907" s="252"/>
      <c r="J907" s="253">
        <f t="shared" si="10"/>
        <v>0</v>
      </c>
      <c r="K907" s="249" t="s">
        <v>166</v>
      </c>
      <c r="L907" s="254"/>
      <c r="M907" s="255" t="s">
        <v>19</v>
      </c>
      <c r="N907" s="256" t="s">
        <v>42</v>
      </c>
      <c r="O907" s="36"/>
      <c r="P907" s="191">
        <f t="shared" si="11"/>
        <v>0</v>
      </c>
      <c r="Q907" s="191">
        <v>1.4E-3</v>
      </c>
      <c r="R907" s="191">
        <f t="shared" si="12"/>
        <v>1.1368E-2</v>
      </c>
      <c r="S907" s="191">
        <v>0</v>
      </c>
      <c r="T907" s="192">
        <f t="shared" si="13"/>
        <v>0</v>
      </c>
      <c r="AR907" s="18" t="s">
        <v>235</v>
      </c>
      <c r="AT907" s="18" t="s">
        <v>548</v>
      </c>
      <c r="AU907" s="18" t="s">
        <v>81</v>
      </c>
      <c r="AY907" s="18" t="s">
        <v>160</v>
      </c>
      <c r="BE907" s="193">
        <f t="shared" si="14"/>
        <v>0</v>
      </c>
      <c r="BF907" s="193">
        <f t="shared" si="15"/>
        <v>0</v>
      </c>
      <c r="BG907" s="193">
        <f t="shared" si="16"/>
        <v>0</v>
      </c>
      <c r="BH907" s="193">
        <f t="shared" si="17"/>
        <v>0</v>
      </c>
      <c r="BI907" s="193">
        <f t="shared" si="18"/>
        <v>0</v>
      </c>
      <c r="BJ907" s="18" t="s">
        <v>78</v>
      </c>
      <c r="BK907" s="193">
        <f t="shared" si="19"/>
        <v>0</v>
      </c>
      <c r="BL907" s="18" t="s">
        <v>167</v>
      </c>
      <c r="BM907" s="18" t="s">
        <v>3138</v>
      </c>
    </row>
    <row r="908" spans="2:65" s="1" customFormat="1" ht="22.5" customHeight="1" x14ac:dyDescent="0.3">
      <c r="B908" s="35"/>
      <c r="C908" s="247" t="s">
        <v>1042</v>
      </c>
      <c r="D908" s="247" t="s">
        <v>548</v>
      </c>
      <c r="E908" s="248" t="s">
        <v>3139</v>
      </c>
      <c r="F908" s="249" t="s">
        <v>3140</v>
      </c>
      <c r="G908" s="250" t="s">
        <v>165</v>
      </c>
      <c r="H908" s="251">
        <v>1.0149999999999999</v>
      </c>
      <c r="I908" s="252"/>
      <c r="J908" s="253">
        <f t="shared" si="10"/>
        <v>0</v>
      </c>
      <c r="K908" s="249" t="s">
        <v>166</v>
      </c>
      <c r="L908" s="254"/>
      <c r="M908" s="255" t="s">
        <v>19</v>
      </c>
      <c r="N908" s="256" t="s">
        <v>42</v>
      </c>
      <c r="O908" s="36"/>
      <c r="P908" s="191">
        <f t="shared" si="11"/>
        <v>0</v>
      </c>
      <c r="Q908" s="191">
        <v>7.9000000000000001E-4</v>
      </c>
      <c r="R908" s="191">
        <f t="shared" si="12"/>
        <v>8.0184999999999989E-4</v>
      </c>
      <c r="S908" s="191">
        <v>0</v>
      </c>
      <c r="T908" s="192">
        <f t="shared" si="13"/>
        <v>0</v>
      </c>
      <c r="AR908" s="18" t="s">
        <v>235</v>
      </c>
      <c r="AT908" s="18" t="s">
        <v>548</v>
      </c>
      <c r="AU908" s="18" t="s">
        <v>81</v>
      </c>
      <c r="AY908" s="18" t="s">
        <v>160</v>
      </c>
      <c r="BE908" s="193">
        <f t="shared" si="14"/>
        <v>0</v>
      </c>
      <c r="BF908" s="193">
        <f t="shared" si="15"/>
        <v>0</v>
      </c>
      <c r="BG908" s="193">
        <f t="shared" si="16"/>
        <v>0</v>
      </c>
      <c r="BH908" s="193">
        <f t="shared" si="17"/>
        <v>0</v>
      </c>
      <c r="BI908" s="193">
        <f t="shared" si="18"/>
        <v>0</v>
      </c>
      <c r="BJ908" s="18" t="s">
        <v>78</v>
      </c>
      <c r="BK908" s="193">
        <f t="shared" si="19"/>
        <v>0</v>
      </c>
      <c r="BL908" s="18" t="s">
        <v>167</v>
      </c>
      <c r="BM908" s="18" t="s">
        <v>3141</v>
      </c>
    </row>
    <row r="909" spans="2:65" s="1" customFormat="1" ht="22.5" customHeight="1" x14ac:dyDescent="0.3">
      <c r="B909" s="35"/>
      <c r="C909" s="182" t="s">
        <v>1051</v>
      </c>
      <c r="D909" s="182" t="s">
        <v>162</v>
      </c>
      <c r="E909" s="183" t="s">
        <v>888</v>
      </c>
      <c r="F909" s="184" t="s">
        <v>889</v>
      </c>
      <c r="G909" s="185" t="s">
        <v>165</v>
      </c>
      <c r="H909" s="186">
        <v>8</v>
      </c>
      <c r="I909" s="187"/>
      <c r="J909" s="188">
        <f t="shared" si="10"/>
        <v>0</v>
      </c>
      <c r="K909" s="184" t="s">
        <v>166</v>
      </c>
      <c r="L909" s="55"/>
      <c r="M909" s="189" t="s">
        <v>19</v>
      </c>
      <c r="N909" s="190" t="s">
        <v>42</v>
      </c>
      <c r="O909" s="36"/>
      <c r="P909" s="191">
        <f t="shared" si="11"/>
        <v>0</v>
      </c>
      <c r="Q909" s="191">
        <v>3.9061449999999998E-2</v>
      </c>
      <c r="R909" s="191">
        <f t="shared" si="12"/>
        <v>0.31249159999999998</v>
      </c>
      <c r="S909" s="191">
        <v>0</v>
      </c>
      <c r="T909" s="192">
        <f t="shared" si="13"/>
        <v>0</v>
      </c>
      <c r="AR909" s="18" t="s">
        <v>167</v>
      </c>
      <c r="AT909" s="18" t="s">
        <v>162</v>
      </c>
      <c r="AU909" s="18" t="s">
        <v>81</v>
      </c>
      <c r="AY909" s="18" t="s">
        <v>160</v>
      </c>
      <c r="BE909" s="193">
        <f t="shared" si="14"/>
        <v>0</v>
      </c>
      <c r="BF909" s="193">
        <f t="shared" si="15"/>
        <v>0</v>
      </c>
      <c r="BG909" s="193">
        <f t="shared" si="16"/>
        <v>0</v>
      </c>
      <c r="BH909" s="193">
        <f t="shared" si="17"/>
        <v>0</v>
      </c>
      <c r="BI909" s="193">
        <f t="shared" si="18"/>
        <v>0</v>
      </c>
      <c r="BJ909" s="18" t="s">
        <v>78</v>
      </c>
      <c r="BK909" s="193">
        <f t="shared" si="19"/>
        <v>0</v>
      </c>
      <c r="BL909" s="18" t="s">
        <v>167</v>
      </c>
      <c r="BM909" s="18" t="s">
        <v>3142</v>
      </c>
    </row>
    <row r="910" spans="2:65" s="1" customFormat="1" ht="22.5" customHeight="1" x14ac:dyDescent="0.3">
      <c r="B910" s="35"/>
      <c r="C910" s="182" t="s">
        <v>1055</v>
      </c>
      <c r="D910" s="182" t="s">
        <v>162</v>
      </c>
      <c r="E910" s="183" t="s">
        <v>3143</v>
      </c>
      <c r="F910" s="184" t="s">
        <v>3144</v>
      </c>
      <c r="G910" s="185" t="s">
        <v>165</v>
      </c>
      <c r="H910" s="186">
        <v>2</v>
      </c>
      <c r="I910" s="187"/>
      <c r="J910" s="188">
        <f t="shared" si="10"/>
        <v>0</v>
      </c>
      <c r="K910" s="184" t="s">
        <v>166</v>
      </c>
      <c r="L910" s="55"/>
      <c r="M910" s="189" t="s">
        <v>19</v>
      </c>
      <c r="N910" s="190" t="s">
        <v>42</v>
      </c>
      <c r="O910" s="36"/>
      <c r="P910" s="191">
        <f t="shared" si="11"/>
        <v>0</v>
      </c>
      <c r="Q910" s="191">
        <v>6.3869449999999994E-2</v>
      </c>
      <c r="R910" s="191">
        <f t="shared" si="12"/>
        <v>0.12773889999999999</v>
      </c>
      <c r="S910" s="191">
        <v>0</v>
      </c>
      <c r="T910" s="192">
        <f t="shared" si="13"/>
        <v>0</v>
      </c>
      <c r="AR910" s="18" t="s">
        <v>167</v>
      </c>
      <c r="AT910" s="18" t="s">
        <v>162</v>
      </c>
      <c r="AU910" s="18" t="s">
        <v>81</v>
      </c>
      <c r="AY910" s="18" t="s">
        <v>160</v>
      </c>
      <c r="BE910" s="193">
        <f t="shared" si="14"/>
        <v>0</v>
      </c>
      <c r="BF910" s="193">
        <f t="shared" si="15"/>
        <v>0</v>
      </c>
      <c r="BG910" s="193">
        <f t="shared" si="16"/>
        <v>0</v>
      </c>
      <c r="BH910" s="193">
        <f t="shared" si="17"/>
        <v>0</v>
      </c>
      <c r="BI910" s="193">
        <f t="shared" si="18"/>
        <v>0</v>
      </c>
      <c r="BJ910" s="18" t="s">
        <v>78</v>
      </c>
      <c r="BK910" s="193">
        <f t="shared" si="19"/>
        <v>0</v>
      </c>
      <c r="BL910" s="18" t="s">
        <v>167</v>
      </c>
      <c r="BM910" s="18" t="s">
        <v>3145</v>
      </c>
    </row>
    <row r="911" spans="2:65" s="1" customFormat="1" ht="31.5" customHeight="1" x14ac:dyDescent="0.3">
      <c r="B911" s="35"/>
      <c r="C911" s="182" t="s">
        <v>1059</v>
      </c>
      <c r="D911" s="182" t="s">
        <v>162</v>
      </c>
      <c r="E911" s="183" t="s">
        <v>892</v>
      </c>
      <c r="F911" s="184" t="s">
        <v>893</v>
      </c>
      <c r="G911" s="185" t="s">
        <v>165</v>
      </c>
      <c r="H911" s="186">
        <v>10</v>
      </c>
      <c r="I911" s="187"/>
      <c r="J911" s="188">
        <f t="shared" si="10"/>
        <v>0</v>
      </c>
      <c r="K911" s="184" t="s">
        <v>166</v>
      </c>
      <c r="L911" s="55"/>
      <c r="M911" s="189" t="s">
        <v>19</v>
      </c>
      <c r="N911" s="190" t="s">
        <v>42</v>
      </c>
      <c r="O911" s="36"/>
      <c r="P911" s="191">
        <f t="shared" si="11"/>
        <v>0</v>
      </c>
      <c r="Q911" s="191">
        <v>6.2014000000000001E-3</v>
      </c>
      <c r="R911" s="191">
        <f t="shared" si="12"/>
        <v>6.2014E-2</v>
      </c>
      <c r="S911" s="191">
        <v>0</v>
      </c>
      <c r="T911" s="192">
        <f t="shared" si="13"/>
        <v>0</v>
      </c>
      <c r="AR911" s="18" t="s">
        <v>167</v>
      </c>
      <c r="AT911" s="18" t="s">
        <v>162</v>
      </c>
      <c r="AU911" s="18" t="s">
        <v>81</v>
      </c>
      <c r="AY911" s="18" t="s">
        <v>160</v>
      </c>
      <c r="BE911" s="193">
        <f t="shared" si="14"/>
        <v>0</v>
      </c>
      <c r="BF911" s="193">
        <f t="shared" si="15"/>
        <v>0</v>
      </c>
      <c r="BG911" s="193">
        <f t="shared" si="16"/>
        <v>0</v>
      </c>
      <c r="BH911" s="193">
        <f t="shared" si="17"/>
        <v>0</v>
      </c>
      <c r="BI911" s="193">
        <f t="shared" si="18"/>
        <v>0</v>
      </c>
      <c r="BJ911" s="18" t="s">
        <v>78</v>
      </c>
      <c r="BK911" s="193">
        <f t="shared" si="19"/>
        <v>0</v>
      </c>
      <c r="BL911" s="18" t="s">
        <v>167</v>
      </c>
      <c r="BM911" s="18" t="s">
        <v>3146</v>
      </c>
    </row>
    <row r="912" spans="2:65" s="1" customFormat="1" ht="22.5" customHeight="1" x14ac:dyDescent="0.3">
      <c r="B912" s="35"/>
      <c r="C912" s="182" t="s">
        <v>1063</v>
      </c>
      <c r="D912" s="182" t="s">
        <v>162</v>
      </c>
      <c r="E912" s="183" t="s">
        <v>896</v>
      </c>
      <c r="F912" s="184" t="s">
        <v>897</v>
      </c>
      <c r="G912" s="185" t="s">
        <v>165</v>
      </c>
      <c r="H912" s="186">
        <v>10</v>
      </c>
      <c r="I912" s="187"/>
      <c r="J912" s="188">
        <f t="shared" si="10"/>
        <v>0</v>
      </c>
      <c r="K912" s="184" t="s">
        <v>166</v>
      </c>
      <c r="L912" s="55"/>
      <c r="M912" s="189" t="s">
        <v>19</v>
      </c>
      <c r="N912" s="190" t="s">
        <v>42</v>
      </c>
      <c r="O912" s="36"/>
      <c r="P912" s="191">
        <f t="shared" si="11"/>
        <v>0</v>
      </c>
      <c r="Q912" s="191">
        <v>3.7179499999999998E-3</v>
      </c>
      <c r="R912" s="191">
        <f t="shared" si="12"/>
        <v>3.7179499999999997E-2</v>
      </c>
      <c r="S912" s="191">
        <v>0</v>
      </c>
      <c r="T912" s="192">
        <f t="shared" si="13"/>
        <v>0</v>
      </c>
      <c r="AR912" s="18" t="s">
        <v>167</v>
      </c>
      <c r="AT912" s="18" t="s">
        <v>162</v>
      </c>
      <c r="AU912" s="18" t="s">
        <v>81</v>
      </c>
      <c r="AY912" s="18" t="s">
        <v>160</v>
      </c>
      <c r="BE912" s="193">
        <f t="shared" si="14"/>
        <v>0</v>
      </c>
      <c r="BF912" s="193">
        <f t="shared" si="15"/>
        <v>0</v>
      </c>
      <c r="BG912" s="193">
        <f t="shared" si="16"/>
        <v>0</v>
      </c>
      <c r="BH912" s="193">
        <f t="shared" si="17"/>
        <v>0</v>
      </c>
      <c r="BI912" s="193">
        <f t="shared" si="18"/>
        <v>0</v>
      </c>
      <c r="BJ912" s="18" t="s">
        <v>78</v>
      </c>
      <c r="BK912" s="193">
        <f t="shared" si="19"/>
        <v>0</v>
      </c>
      <c r="BL912" s="18" t="s">
        <v>167</v>
      </c>
      <c r="BM912" s="18" t="s">
        <v>3147</v>
      </c>
    </row>
    <row r="913" spans="2:65" s="1" customFormat="1" ht="22.5" customHeight="1" x14ac:dyDescent="0.3">
      <c r="B913" s="35"/>
      <c r="C913" s="182" t="s">
        <v>1067</v>
      </c>
      <c r="D913" s="182" t="s">
        <v>162</v>
      </c>
      <c r="E913" s="183" t="s">
        <v>900</v>
      </c>
      <c r="F913" s="184" t="s">
        <v>901</v>
      </c>
      <c r="G913" s="185" t="s">
        <v>165</v>
      </c>
      <c r="H913" s="186">
        <v>10</v>
      </c>
      <c r="I913" s="187"/>
      <c r="J913" s="188">
        <f t="shared" si="10"/>
        <v>0</v>
      </c>
      <c r="K913" s="184" t="s">
        <v>166</v>
      </c>
      <c r="L913" s="55"/>
      <c r="M913" s="189" t="s">
        <v>19</v>
      </c>
      <c r="N913" s="190" t="s">
        <v>42</v>
      </c>
      <c r="O913" s="36"/>
      <c r="P913" s="191">
        <f t="shared" si="11"/>
        <v>0</v>
      </c>
      <c r="Q913" s="191">
        <v>0</v>
      </c>
      <c r="R913" s="191">
        <f t="shared" si="12"/>
        <v>0</v>
      </c>
      <c r="S913" s="191">
        <v>0</v>
      </c>
      <c r="T913" s="192">
        <f t="shared" si="13"/>
        <v>0</v>
      </c>
      <c r="AR913" s="18" t="s">
        <v>167</v>
      </c>
      <c r="AT913" s="18" t="s">
        <v>162</v>
      </c>
      <c r="AU913" s="18" t="s">
        <v>81</v>
      </c>
      <c r="AY913" s="18" t="s">
        <v>160</v>
      </c>
      <c r="BE913" s="193">
        <f t="shared" si="14"/>
        <v>0</v>
      </c>
      <c r="BF913" s="193">
        <f t="shared" si="15"/>
        <v>0</v>
      </c>
      <c r="BG913" s="193">
        <f t="shared" si="16"/>
        <v>0</v>
      </c>
      <c r="BH913" s="193">
        <f t="shared" si="17"/>
        <v>0</v>
      </c>
      <c r="BI913" s="193">
        <f t="shared" si="18"/>
        <v>0</v>
      </c>
      <c r="BJ913" s="18" t="s">
        <v>78</v>
      </c>
      <c r="BK913" s="193">
        <f t="shared" si="19"/>
        <v>0</v>
      </c>
      <c r="BL913" s="18" t="s">
        <v>167</v>
      </c>
      <c r="BM913" s="18" t="s">
        <v>3148</v>
      </c>
    </row>
    <row r="914" spans="2:65" s="1" customFormat="1" ht="31.5" customHeight="1" x14ac:dyDescent="0.3">
      <c r="B914" s="35"/>
      <c r="C914" s="182" t="s">
        <v>1071</v>
      </c>
      <c r="D914" s="182" t="s">
        <v>162</v>
      </c>
      <c r="E914" s="183" t="s">
        <v>904</v>
      </c>
      <c r="F914" s="184" t="s">
        <v>905</v>
      </c>
      <c r="G914" s="185" t="s">
        <v>165</v>
      </c>
      <c r="H914" s="186">
        <v>10</v>
      </c>
      <c r="I914" s="187"/>
      <c r="J914" s="188">
        <f t="shared" si="10"/>
        <v>0</v>
      </c>
      <c r="K914" s="184" t="s">
        <v>166</v>
      </c>
      <c r="L914" s="55"/>
      <c r="M914" s="189" t="s">
        <v>19</v>
      </c>
      <c r="N914" s="190" t="s">
        <v>42</v>
      </c>
      <c r="O914" s="36"/>
      <c r="P914" s="191">
        <f t="shared" si="11"/>
        <v>0</v>
      </c>
      <c r="Q914" s="191">
        <v>2.5250000000000002E-2</v>
      </c>
      <c r="R914" s="191">
        <f t="shared" si="12"/>
        <v>0.2525</v>
      </c>
      <c r="S914" s="191">
        <v>0</v>
      </c>
      <c r="T914" s="192">
        <f t="shared" si="13"/>
        <v>0</v>
      </c>
      <c r="AR914" s="18" t="s">
        <v>167</v>
      </c>
      <c r="AT914" s="18" t="s">
        <v>162</v>
      </c>
      <c r="AU914" s="18" t="s">
        <v>81</v>
      </c>
      <c r="AY914" s="18" t="s">
        <v>160</v>
      </c>
      <c r="BE914" s="193">
        <f t="shared" si="14"/>
        <v>0</v>
      </c>
      <c r="BF914" s="193">
        <f t="shared" si="15"/>
        <v>0</v>
      </c>
      <c r="BG914" s="193">
        <f t="shared" si="16"/>
        <v>0</v>
      </c>
      <c r="BH914" s="193">
        <f t="shared" si="17"/>
        <v>0</v>
      </c>
      <c r="BI914" s="193">
        <f t="shared" si="18"/>
        <v>0</v>
      </c>
      <c r="BJ914" s="18" t="s">
        <v>78</v>
      </c>
      <c r="BK914" s="193">
        <f t="shared" si="19"/>
        <v>0</v>
      </c>
      <c r="BL914" s="18" t="s">
        <v>167</v>
      </c>
      <c r="BM914" s="18" t="s">
        <v>3149</v>
      </c>
    </row>
    <row r="915" spans="2:65" s="1" customFormat="1" ht="22.5" customHeight="1" x14ac:dyDescent="0.3">
      <c r="B915" s="35"/>
      <c r="C915" s="182" t="s">
        <v>1076</v>
      </c>
      <c r="D915" s="182" t="s">
        <v>162</v>
      </c>
      <c r="E915" s="183" t="s">
        <v>908</v>
      </c>
      <c r="F915" s="184" t="s">
        <v>909</v>
      </c>
      <c r="G915" s="185" t="s">
        <v>165</v>
      </c>
      <c r="H915" s="186">
        <v>18</v>
      </c>
      <c r="I915" s="187"/>
      <c r="J915" s="188">
        <f t="shared" si="10"/>
        <v>0</v>
      </c>
      <c r="K915" s="184" t="s">
        <v>166</v>
      </c>
      <c r="L915" s="55"/>
      <c r="M915" s="189" t="s">
        <v>19</v>
      </c>
      <c r="N915" s="190" t="s">
        <v>42</v>
      </c>
      <c r="O915" s="36"/>
      <c r="P915" s="191">
        <f t="shared" si="11"/>
        <v>0</v>
      </c>
      <c r="Q915" s="191">
        <v>0.34089999999999998</v>
      </c>
      <c r="R915" s="191">
        <f t="shared" si="12"/>
        <v>6.1361999999999997</v>
      </c>
      <c r="S915" s="191">
        <v>0</v>
      </c>
      <c r="T915" s="192">
        <f t="shared" si="13"/>
        <v>0</v>
      </c>
      <c r="AR915" s="18" t="s">
        <v>167</v>
      </c>
      <c r="AT915" s="18" t="s">
        <v>162</v>
      </c>
      <c r="AU915" s="18" t="s">
        <v>81</v>
      </c>
      <c r="AY915" s="18" t="s">
        <v>160</v>
      </c>
      <c r="BE915" s="193">
        <f t="shared" si="14"/>
        <v>0</v>
      </c>
      <c r="BF915" s="193">
        <f t="shared" si="15"/>
        <v>0</v>
      </c>
      <c r="BG915" s="193">
        <f t="shared" si="16"/>
        <v>0</v>
      </c>
      <c r="BH915" s="193">
        <f t="shared" si="17"/>
        <v>0</v>
      </c>
      <c r="BI915" s="193">
        <f t="shared" si="18"/>
        <v>0</v>
      </c>
      <c r="BJ915" s="18" t="s">
        <v>78</v>
      </c>
      <c r="BK915" s="193">
        <f t="shared" si="19"/>
        <v>0</v>
      </c>
      <c r="BL915" s="18" t="s">
        <v>167</v>
      </c>
      <c r="BM915" s="18" t="s">
        <v>3150</v>
      </c>
    </row>
    <row r="916" spans="2:65" s="1" customFormat="1" ht="22.5" customHeight="1" x14ac:dyDescent="0.3">
      <c r="B916" s="35"/>
      <c r="C916" s="247" t="s">
        <v>1081</v>
      </c>
      <c r="D916" s="247" t="s">
        <v>548</v>
      </c>
      <c r="E916" s="248" t="s">
        <v>912</v>
      </c>
      <c r="F916" s="249" t="s">
        <v>913</v>
      </c>
      <c r="G916" s="250" t="s">
        <v>165</v>
      </c>
      <c r="H916" s="251">
        <v>18</v>
      </c>
      <c r="I916" s="252"/>
      <c r="J916" s="253">
        <f t="shared" si="10"/>
        <v>0</v>
      </c>
      <c r="K916" s="249" t="s">
        <v>166</v>
      </c>
      <c r="L916" s="254"/>
      <c r="M916" s="255" t="s">
        <v>19</v>
      </c>
      <c r="N916" s="256" t="s">
        <v>42</v>
      </c>
      <c r="O916" s="36"/>
      <c r="P916" s="191">
        <f t="shared" si="11"/>
        <v>0</v>
      </c>
      <c r="Q916" s="191">
        <v>2.7E-2</v>
      </c>
      <c r="R916" s="191">
        <f t="shared" si="12"/>
        <v>0.48599999999999999</v>
      </c>
      <c r="S916" s="191">
        <v>0</v>
      </c>
      <c r="T916" s="192">
        <f t="shared" si="13"/>
        <v>0</v>
      </c>
      <c r="AR916" s="18" t="s">
        <v>235</v>
      </c>
      <c r="AT916" s="18" t="s">
        <v>548</v>
      </c>
      <c r="AU916" s="18" t="s">
        <v>81</v>
      </c>
      <c r="AY916" s="18" t="s">
        <v>160</v>
      </c>
      <c r="BE916" s="193">
        <f t="shared" si="14"/>
        <v>0</v>
      </c>
      <c r="BF916" s="193">
        <f t="shared" si="15"/>
        <v>0</v>
      </c>
      <c r="BG916" s="193">
        <f t="shared" si="16"/>
        <v>0</v>
      </c>
      <c r="BH916" s="193">
        <f t="shared" si="17"/>
        <v>0</v>
      </c>
      <c r="BI916" s="193">
        <f t="shared" si="18"/>
        <v>0</v>
      </c>
      <c r="BJ916" s="18" t="s">
        <v>78</v>
      </c>
      <c r="BK916" s="193">
        <f t="shared" si="19"/>
        <v>0</v>
      </c>
      <c r="BL916" s="18" t="s">
        <v>167</v>
      </c>
      <c r="BM916" s="18" t="s">
        <v>3151</v>
      </c>
    </row>
    <row r="917" spans="2:65" s="1" customFormat="1" ht="22.5" customHeight="1" x14ac:dyDescent="0.3">
      <c r="B917" s="35"/>
      <c r="C917" s="247" t="s">
        <v>1086</v>
      </c>
      <c r="D917" s="247" t="s">
        <v>548</v>
      </c>
      <c r="E917" s="248" t="s">
        <v>916</v>
      </c>
      <c r="F917" s="249" t="s">
        <v>917</v>
      </c>
      <c r="G917" s="250" t="s">
        <v>165</v>
      </c>
      <c r="H917" s="251">
        <v>18</v>
      </c>
      <c r="I917" s="252"/>
      <c r="J917" s="253">
        <f t="shared" si="10"/>
        <v>0</v>
      </c>
      <c r="K917" s="249" t="s">
        <v>166</v>
      </c>
      <c r="L917" s="254"/>
      <c r="M917" s="255" t="s">
        <v>19</v>
      </c>
      <c r="N917" s="256" t="s">
        <v>42</v>
      </c>
      <c r="O917" s="36"/>
      <c r="P917" s="191">
        <f t="shared" si="11"/>
        <v>0</v>
      </c>
      <c r="Q917" s="191">
        <v>0.111</v>
      </c>
      <c r="R917" s="191">
        <f t="shared" si="12"/>
        <v>1.998</v>
      </c>
      <c r="S917" s="191">
        <v>0</v>
      </c>
      <c r="T917" s="192">
        <f t="shared" si="13"/>
        <v>0</v>
      </c>
      <c r="AR917" s="18" t="s">
        <v>235</v>
      </c>
      <c r="AT917" s="18" t="s">
        <v>548</v>
      </c>
      <c r="AU917" s="18" t="s">
        <v>81</v>
      </c>
      <c r="AY917" s="18" t="s">
        <v>160</v>
      </c>
      <c r="BE917" s="193">
        <f t="shared" si="14"/>
        <v>0</v>
      </c>
      <c r="BF917" s="193">
        <f t="shared" si="15"/>
        <v>0</v>
      </c>
      <c r="BG917" s="193">
        <f t="shared" si="16"/>
        <v>0</v>
      </c>
      <c r="BH917" s="193">
        <f t="shared" si="17"/>
        <v>0</v>
      </c>
      <c r="BI917" s="193">
        <f t="shared" si="18"/>
        <v>0</v>
      </c>
      <c r="BJ917" s="18" t="s">
        <v>78</v>
      </c>
      <c r="BK917" s="193">
        <f t="shared" si="19"/>
        <v>0</v>
      </c>
      <c r="BL917" s="18" t="s">
        <v>167</v>
      </c>
      <c r="BM917" s="18" t="s">
        <v>3152</v>
      </c>
    </row>
    <row r="918" spans="2:65" s="1" customFormat="1" ht="31.5" customHeight="1" x14ac:dyDescent="0.3">
      <c r="B918" s="35"/>
      <c r="C918" s="247" t="s">
        <v>1091</v>
      </c>
      <c r="D918" s="247" t="s">
        <v>548</v>
      </c>
      <c r="E918" s="248" t="s">
        <v>920</v>
      </c>
      <c r="F918" s="249" t="s">
        <v>3153</v>
      </c>
      <c r="G918" s="250" t="s">
        <v>165</v>
      </c>
      <c r="H918" s="251">
        <v>16</v>
      </c>
      <c r="I918" s="252"/>
      <c r="J918" s="253">
        <f t="shared" si="10"/>
        <v>0</v>
      </c>
      <c r="K918" s="249" t="s">
        <v>166</v>
      </c>
      <c r="L918" s="254"/>
      <c r="M918" s="255" t="s">
        <v>19</v>
      </c>
      <c r="N918" s="256" t="s">
        <v>42</v>
      </c>
      <c r="O918" s="36"/>
      <c r="P918" s="191">
        <f t="shared" si="11"/>
        <v>0</v>
      </c>
      <c r="Q918" s="191">
        <v>0.08</v>
      </c>
      <c r="R918" s="191">
        <f t="shared" si="12"/>
        <v>1.28</v>
      </c>
      <c r="S918" s="191">
        <v>0</v>
      </c>
      <c r="T918" s="192">
        <f t="shared" si="13"/>
        <v>0</v>
      </c>
      <c r="AR918" s="18" t="s">
        <v>235</v>
      </c>
      <c r="AT918" s="18" t="s">
        <v>548</v>
      </c>
      <c r="AU918" s="18" t="s">
        <v>81</v>
      </c>
      <c r="AY918" s="18" t="s">
        <v>160</v>
      </c>
      <c r="BE918" s="193">
        <f t="shared" si="14"/>
        <v>0</v>
      </c>
      <c r="BF918" s="193">
        <f t="shared" si="15"/>
        <v>0</v>
      </c>
      <c r="BG918" s="193">
        <f t="shared" si="16"/>
        <v>0</v>
      </c>
      <c r="BH918" s="193">
        <f t="shared" si="17"/>
        <v>0</v>
      </c>
      <c r="BI918" s="193">
        <f t="shared" si="18"/>
        <v>0</v>
      </c>
      <c r="BJ918" s="18" t="s">
        <v>78</v>
      </c>
      <c r="BK918" s="193">
        <f t="shared" si="19"/>
        <v>0</v>
      </c>
      <c r="BL918" s="18" t="s">
        <v>167</v>
      </c>
      <c r="BM918" s="18" t="s">
        <v>3154</v>
      </c>
    </row>
    <row r="919" spans="2:65" s="1" customFormat="1" ht="22.5" customHeight="1" x14ac:dyDescent="0.3">
      <c r="B919" s="35"/>
      <c r="C919" s="247" t="s">
        <v>1095</v>
      </c>
      <c r="D919" s="247" t="s">
        <v>548</v>
      </c>
      <c r="E919" s="248" t="s">
        <v>924</v>
      </c>
      <c r="F919" s="249" t="s">
        <v>925</v>
      </c>
      <c r="G919" s="250" t="s">
        <v>165</v>
      </c>
      <c r="H919" s="251">
        <v>2</v>
      </c>
      <c r="I919" s="252"/>
      <c r="J919" s="253">
        <f t="shared" si="10"/>
        <v>0</v>
      </c>
      <c r="K919" s="249" t="s">
        <v>166</v>
      </c>
      <c r="L919" s="254"/>
      <c r="M919" s="255" t="s">
        <v>19</v>
      </c>
      <c r="N919" s="256" t="s">
        <v>42</v>
      </c>
      <c r="O919" s="36"/>
      <c r="P919" s="191">
        <f t="shared" si="11"/>
        <v>0</v>
      </c>
      <c r="Q919" s="191">
        <v>5.7000000000000002E-2</v>
      </c>
      <c r="R919" s="191">
        <f t="shared" si="12"/>
        <v>0.114</v>
      </c>
      <c r="S919" s="191">
        <v>0</v>
      </c>
      <c r="T919" s="192">
        <f t="shared" si="13"/>
        <v>0</v>
      </c>
      <c r="AR919" s="18" t="s">
        <v>235</v>
      </c>
      <c r="AT919" s="18" t="s">
        <v>548</v>
      </c>
      <c r="AU919" s="18" t="s">
        <v>81</v>
      </c>
      <c r="AY919" s="18" t="s">
        <v>160</v>
      </c>
      <c r="BE919" s="193">
        <f t="shared" si="14"/>
        <v>0</v>
      </c>
      <c r="BF919" s="193">
        <f t="shared" si="15"/>
        <v>0</v>
      </c>
      <c r="BG919" s="193">
        <f t="shared" si="16"/>
        <v>0</v>
      </c>
      <c r="BH919" s="193">
        <f t="shared" si="17"/>
        <v>0</v>
      </c>
      <c r="BI919" s="193">
        <f t="shared" si="18"/>
        <v>0</v>
      </c>
      <c r="BJ919" s="18" t="s">
        <v>78</v>
      </c>
      <c r="BK919" s="193">
        <f t="shared" si="19"/>
        <v>0</v>
      </c>
      <c r="BL919" s="18" t="s">
        <v>167</v>
      </c>
      <c r="BM919" s="18" t="s">
        <v>3155</v>
      </c>
    </row>
    <row r="920" spans="2:65" s="1" customFormat="1" ht="31.5" customHeight="1" x14ac:dyDescent="0.3">
      <c r="B920" s="35"/>
      <c r="C920" s="247" t="s">
        <v>1101</v>
      </c>
      <c r="D920" s="247" t="s">
        <v>548</v>
      </c>
      <c r="E920" s="248" t="s">
        <v>928</v>
      </c>
      <c r="F920" s="249" t="s">
        <v>929</v>
      </c>
      <c r="G920" s="250" t="s">
        <v>165</v>
      </c>
      <c r="H920" s="251">
        <v>18</v>
      </c>
      <c r="I920" s="252"/>
      <c r="J920" s="253">
        <f t="shared" si="10"/>
        <v>0</v>
      </c>
      <c r="K920" s="249" t="s">
        <v>19</v>
      </c>
      <c r="L920" s="254"/>
      <c r="M920" s="255" t="s">
        <v>19</v>
      </c>
      <c r="N920" s="256" t="s">
        <v>42</v>
      </c>
      <c r="O920" s="36"/>
      <c r="P920" s="191">
        <f t="shared" si="11"/>
        <v>0</v>
      </c>
      <c r="Q920" s="191">
        <v>9.7000000000000003E-2</v>
      </c>
      <c r="R920" s="191">
        <f t="shared" si="12"/>
        <v>1.746</v>
      </c>
      <c r="S920" s="191">
        <v>0</v>
      </c>
      <c r="T920" s="192">
        <f t="shared" si="13"/>
        <v>0</v>
      </c>
      <c r="AR920" s="18" t="s">
        <v>235</v>
      </c>
      <c r="AT920" s="18" t="s">
        <v>548</v>
      </c>
      <c r="AU920" s="18" t="s">
        <v>81</v>
      </c>
      <c r="AY920" s="18" t="s">
        <v>160</v>
      </c>
      <c r="BE920" s="193">
        <f t="shared" si="14"/>
        <v>0</v>
      </c>
      <c r="BF920" s="193">
        <f t="shared" si="15"/>
        <v>0</v>
      </c>
      <c r="BG920" s="193">
        <f t="shared" si="16"/>
        <v>0</v>
      </c>
      <c r="BH920" s="193">
        <f t="shared" si="17"/>
        <v>0</v>
      </c>
      <c r="BI920" s="193">
        <f t="shared" si="18"/>
        <v>0</v>
      </c>
      <c r="BJ920" s="18" t="s">
        <v>78</v>
      </c>
      <c r="BK920" s="193">
        <f t="shared" si="19"/>
        <v>0</v>
      </c>
      <c r="BL920" s="18" t="s">
        <v>167</v>
      </c>
      <c r="BM920" s="18" t="s">
        <v>3156</v>
      </c>
    </row>
    <row r="921" spans="2:65" s="1" customFormat="1" ht="22.5" customHeight="1" x14ac:dyDescent="0.3">
      <c r="B921" s="35"/>
      <c r="C921" s="182" t="s">
        <v>1105</v>
      </c>
      <c r="D921" s="182" t="s">
        <v>162</v>
      </c>
      <c r="E921" s="183" t="s">
        <v>936</v>
      </c>
      <c r="F921" s="184" t="s">
        <v>937</v>
      </c>
      <c r="G921" s="185" t="s">
        <v>165</v>
      </c>
      <c r="H921" s="186">
        <v>18</v>
      </c>
      <c r="I921" s="187"/>
      <c r="J921" s="188">
        <f t="shared" si="10"/>
        <v>0</v>
      </c>
      <c r="K921" s="184" t="s">
        <v>166</v>
      </c>
      <c r="L921" s="55"/>
      <c r="M921" s="189" t="s">
        <v>19</v>
      </c>
      <c r="N921" s="190" t="s">
        <v>42</v>
      </c>
      <c r="O921" s="36"/>
      <c r="P921" s="191">
        <f t="shared" si="11"/>
        <v>0</v>
      </c>
      <c r="Q921" s="191">
        <v>9.3600000000000003E-3</v>
      </c>
      <c r="R921" s="191">
        <f t="shared" si="12"/>
        <v>0.16848000000000002</v>
      </c>
      <c r="S921" s="191">
        <v>0</v>
      </c>
      <c r="T921" s="192">
        <f t="shared" si="13"/>
        <v>0</v>
      </c>
      <c r="AR921" s="18" t="s">
        <v>167</v>
      </c>
      <c r="AT921" s="18" t="s">
        <v>162</v>
      </c>
      <c r="AU921" s="18" t="s">
        <v>81</v>
      </c>
      <c r="AY921" s="18" t="s">
        <v>160</v>
      </c>
      <c r="BE921" s="193">
        <f t="shared" si="14"/>
        <v>0</v>
      </c>
      <c r="BF921" s="193">
        <f t="shared" si="15"/>
        <v>0</v>
      </c>
      <c r="BG921" s="193">
        <f t="shared" si="16"/>
        <v>0</v>
      </c>
      <c r="BH921" s="193">
        <f t="shared" si="17"/>
        <v>0</v>
      </c>
      <c r="BI921" s="193">
        <f t="shared" si="18"/>
        <v>0</v>
      </c>
      <c r="BJ921" s="18" t="s">
        <v>78</v>
      </c>
      <c r="BK921" s="193">
        <f t="shared" si="19"/>
        <v>0</v>
      </c>
      <c r="BL921" s="18" t="s">
        <v>167</v>
      </c>
      <c r="BM921" s="18" t="s">
        <v>3157</v>
      </c>
    </row>
    <row r="922" spans="2:65" s="1" customFormat="1" ht="22.5" customHeight="1" x14ac:dyDescent="0.3">
      <c r="B922" s="35"/>
      <c r="C922" s="247" t="s">
        <v>1121</v>
      </c>
      <c r="D922" s="247" t="s">
        <v>548</v>
      </c>
      <c r="E922" s="248" t="s">
        <v>940</v>
      </c>
      <c r="F922" s="249" t="s">
        <v>941</v>
      </c>
      <c r="G922" s="250" t="s">
        <v>165</v>
      </c>
      <c r="H922" s="251">
        <v>18</v>
      </c>
      <c r="I922" s="252"/>
      <c r="J922" s="253">
        <f t="shared" si="10"/>
        <v>0</v>
      </c>
      <c r="K922" s="249" t="s">
        <v>19</v>
      </c>
      <c r="L922" s="254"/>
      <c r="M922" s="255" t="s">
        <v>19</v>
      </c>
      <c r="N922" s="256" t="s">
        <v>42</v>
      </c>
      <c r="O922" s="36"/>
      <c r="P922" s="191">
        <f t="shared" si="11"/>
        <v>0</v>
      </c>
      <c r="Q922" s="191">
        <v>6.0000000000000001E-3</v>
      </c>
      <c r="R922" s="191">
        <f t="shared" si="12"/>
        <v>0.108</v>
      </c>
      <c r="S922" s="191">
        <v>0</v>
      </c>
      <c r="T922" s="192">
        <f t="shared" si="13"/>
        <v>0</v>
      </c>
      <c r="AR922" s="18" t="s">
        <v>235</v>
      </c>
      <c r="AT922" s="18" t="s">
        <v>548</v>
      </c>
      <c r="AU922" s="18" t="s">
        <v>81</v>
      </c>
      <c r="AY922" s="18" t="s">
        <v>160</v>
      </c>
      <c r="BE922" s="193">
        <f t="shared" si="14"/>
        <v>0</v>
      </c>
      <c r="BF922" s="193">
        <f t="shared" si="15"/>
        <v>0</v>
      </c>
      <c r="BG922" s="193">
        <f t="shared" si="16"/>
        <v>0</v>
      </c>
      <c r="BH922" s="193">
        <f t="shared" si="17"/>
        <v>0</v>
      </c>
      <c r="BI922" s="193">
        <f t="shared" si="18"/>
        <v>0</v>
      </c>
      <c r="BJ922" s="18" t="s">
        <v>78</v>
      </c>
      <c r="BK922" s="193">
        <f t="shared" si="19"/>
        <v>0</v>
      </c>
      <c r="BL922" s="18" t="s">
        <v>167</v>
      </c>
      <c r="BM922" s="18" t="s">
        <v>3158</v>
      </c>
    </row>
    <row r="923" spans="2:65" s="1" customFormat="1" ht="22.5" customHeight="1" x14ac:dyDescent="0.3">
      <c r="B923" s="35"/>
      <c r="C923" s="247" t="s">
        <v>1126</v>
      </c>
      <c r="D923" s="247" t="s">
        <v>548</v>
      </c>
      <c r="E923" s="248" t="s">
        <v>944</v>
      </c>
      <c r="F923" s="249" t="s">
        <v>945</v>
      </c>
      <c r="G923" s="250" t="s">
        <v>165</v>
      </c>
      <c r="H923" s="251">
        <v>18</v>
      </c>
      <c r="I923" s="252"/>
      <c r="J923" s="253">
        <f t="shared" si="10"/>
        <v>0</v>
      </c>
      <c r="K923" s="249" t="s">
        <v>19</v>
      </c>
      <c r="L923" s="254"/>
      <c r="M923" s="255" t="s">
        <v>19</v>
      </c>
      <c r="N923" s="256" t="s">
        <v>42</v>
      </c>
      <c r="O923" s="36"/>
      <c r="P923" s="191">
        <f t="shared" si="11"/>
        <v>0</v>
      </c>
      <c r="Q923" s="191">
        <v>0.11</v>
      </c>
      <c r="R923" s="191">
        <f t="shared" si="12"/>
        <v>1.98</v>
      </c>
      <c r="S923" s="191">
        <v>0</v>
      </c>
      <c r="T923" s="192">
        <f t="shared" si="13"/>
        <v>0</v>
      </c>
      <c r="AR923" s="18" t="s">
        <v>235</v>
      </c>
      <c r="AT923" s="18" t="s">
        <v>548</v>
      </c>
      <c r="AU923" s="18" t="s">
        <v>81</v>
      </c>
      <c r="AY923" s="18" t="s">
        <v>160</v>
      </c>
      <c r="BE923" s="193">
        <f t="shared" si="14"/>
        <v>0</v>
      </c>
      <c r="BF923" s="193">
        <f t="shared" si="15"/>
        <v>0</v>
      </c>
      <c r="BG923" s="193">
        <f t="shared" si="16"/>
        <v>0</v>
      </c>
      <c r="BH923" s="193">
        <f t="shared" si="17"/>
        <v>0</v>
      </c>
      <c r="BI923" s="193">
        <f t="shared" si="18"/>
        <v>0</v>
      </c>
      <c r="BJ923" s="18" t="s">
        <v>78</v>
      </c>
      <c r="BK923" s="193">
        <f t="shared" si="19"/>
        <v>0</v>
      </c>
      <c r="BL923" s="18" t="s">
        <v>167</v>
      </c>
      <c r="BM923" s="18" t="s">
        <v>3159</v>
      </c>
    </row>
    <row r="924" spans="2:65" s="1" customFormat="1" ht="22.5" customHeight="1" x14ac:dyDescent="0.3">
      <c r="B924" s="35"/>
      <c r="C924" s="182" t="s">
        <v>1130</v>
      </c>
      <c r="D924" s="182" t="s">
        <v>162</v>
      </c>
      <c r="E924" s="183" t="s">
        <v>948</v>
      </c>
      <c r="F924" s="184" t="s">
        <v>949</v>
      </c>
      <c r="G924" s="185" t="s">
        <v>165</v>
      </c>
      <c r="H924" s="186">
        <v>7</v>
      </c>
      <c r="I924" s="187"/>
      <c r="J924" s="188">
        <f t="shared" si="10"/>
        <v>0</v>
      </c>
      <c r="K924" s="184" t="s">
        <v>166</v>
      </c>
      <c r="L924" s="55"/>
      <c r="M924" s="189" t="s">
        <v>19</v>
      </c>
      <c r="N924" s="190" t="s">
        <v>42</v>
      </c>
      <c r="O924" s="36"/>
      <c r="P924" s="191">
        <f t="shared" si="11"/>
        <v>0</v>
      </c>
      <c r="Q924" s="191">
        <v>0</v>
      </c>
      <c r="R924" s="191">
        <f t="shared" si="12"/>
        <v>0</v>
      </c>
      <c r="S924" s="191">
        <v>0.15</v>
      </c>
      <c r="T924" s="192">
        <f t="shared" si="13"/>
        <v>1.05</v>
      </c>
      <c r="AR924" s="18" t="s">
        <v>167</v>
      </c>
      <c r="AT924" s="18" t="s">
        <v>162</v>
      </c>
      <c r="AU924" s="18" t="s">
        <v>81</v>
      </c>
      <c r="AY924" s="18" t="s">
        <v>160</v>
      </c>
      <c r="BE924" s="193">
        <f t="shared" si="14"/>
        <v>0</v>
      </c>
      <c r="BF924" s="193">
        <f t="shared" si="15"/>
        <v>0</v>
      </c>
      <c r="BG924" s="193">
        <f t="shared" si="16"/>
        <v>0</v>
      </c>
      <c r="BH924" s="193">
        <f t="shared" si="17"/>
        <v>0</v>
      </c>
      <c r="BI924" s="193">
        <f t="shared" si="18"/>
        <v>0</v>
      </c>
      <c r="BJ924" s="18" t="s">
        <v>78</v>
      </c>
      <c r="BK924" s="193">
        <f t="shared" si="19"/>
        <v>0</v>
      </c>
      <c r="BL924" s="18" t="s">
        <v>167</v>
      </c>
      <c r="BM924" s="18" t="s">
        <v>3160</v>
      </c>
    </row>
    <row r="925" spans="2:65" s="1" customFormat="1" ht="22.5" customHeight="1" x14ac:dyDescent="0.3">
      <c r="B925" s="35"/>
      <c r="C925" s="182" t="s">
        <v>1134</v>
      </c>
      <c r="D925" s="182" t="s">
        <v>162</v>
      </c>
      <c r="E925" s="183" t="s">
        <v>956</v>
      </c>
      <c r="F925" s="184" t="s">
        <v>957</v>
      </c>
      <c r="G925" s="185" t="s">
        <v>165</v>
      </c>
      <c r="H925" s="186">
        <v>9</v>
      </c>
      <c r="I925" s="187"/>
      <c r="J925" s="188">
        <f t="shared" si="10"/>
        <v>0</v>
      </c>
      <c r="K925" s="184" t="s">
        <v>166</v>
      </c>
      <c r="L925" s="55"/>
      <c r="M925" s="189" t="s">
        <v>19</v>
      </c>
      <c r="N925" s="190" t="s">
        <v>42</v>
      </c>
      <c r="O925" s="36"/>
      <c r="P925" s="191">
        <f t="shared" si="11"/>
        <v>0</v>
      </c>
      <c r="Q925" s="191">
        <v>0.42080000000000001</v>
      </c>
      <c r="R925" s="191">
        <f t="shared" si="12"/>
        <v>3.7871999999999999</v>
      </c>
      <c r="S925" s="191">
        <v>0</v>
      </c>
      <c r="T925" s="192">
        <f t="shared" si="13"/>
        <v>0</v>
      </c>
      <c r="AR925" s="18" t="s">
        <v>167</v>
      </c>
      <c r="AT925" s="18" t="s">
        <v>162</v>
      </c>
      <c r="AU925" s="18" t="s">
        <v>81</v>
      </c>
      <c r="AY925" s="18" t="s">
        <v>160</v>
      </c>
      <c r="BE925" s="193">
        <f t="shared" si="14"/>
        <v>0</v>
      </c>
      <c r="BF925" s="193">
        <f t="shared" si="15"/>
        <v>0</v>
      </c>
      <c r="BG925" s="193">
        <f t="shared" si="16"/>
        <v>0</v>
      </c>
      <c r="BH925" s="193">
        <f t="shared" si="17"/>
        <v>0</v>
      </c>
      <c r="BI925" s="193">
        <f t="shared" si="18"/>
        <v>0</v>
      </c>
      <c r="BJ925" s="18" t="s">
        <v>78</v>
      </c>
      <c r="BK925" s="193">
        <f t="shared" si="19"/>
        <v>0</v>
      </c>
      <c r="BL925" s="18" t="s">
        <v>167</v>
      </c>
      <c r="BM925" s="18" t="s">
        <v>3161</v>
      </c>
    </row>
    <row r="926" spans="2:65" s="1" customFormat="1" ht="31.5" customHeight="1" x14ac:dyDescent="0.3">
      <c r="B926" s="35"/>
      <c r="C926" s="182" t="s">
        <v>1138</v>
      </c>
      <c r="D926" s="182" t="s">
        <v>162</v>
      </c>
      <c r="E926" s="183" t="s">
        <v>960</v>
      </c>
      <c r="F926" s="184" t="s">
        <v>961</v>
      </c>
      <c r="G926" s="185" t="s">
        <v>165</v>
      </c>
      <c r="H926" s="186">
        <v>2</v>
      </c>
      <c r="I926" s="187"/>
      <c r="J926" s="188">
        <f t="shared" si="10"/>
        <v>0</v>
      </c>
      <c r="K926" s="184" t="s">
        <v>166</v>
      </c>
      <c r="L926" s="55"/>
      <c r="M926" s="189" t="s">
        <v>19</v>
      </c>
      <c r="N926" s="190" t="s">
        <v>42</v>
      </c>
      <c r="O926" s="36"/>
      <c r="P926" s="191">
        <f t="shared" si="11"/>
        <v>0</v>
      </c>
      <c r="Q926" s="191">
        <v>0.31108000000000002</v>
      </c>
      <c r="R926" s="191">
        <f t="shared" si="12"/>
        <v>0.62216000000000005</v>
      </c>
      <c r="S926" s="191">
        <v>0</v>
      </c>
      <c r="T926" s="192">
        <f t="shared" si="13"/>
        <v>0</v>
      </c>
      <c r="AR926" s="18" t="s">
        <v>167</v>
      </c>
      <c r="AT926" s="18" t="s">
        <v>162</v>
      </c>
      <c r="AU926" s="18" t="s">
        <v>81</v>
      </c>
      <c r="AY926" s="18" t="s">
        <v>160</v>
      </c>
      <c r="BE926" s="193">
        <f t="shared" si="14"/>
        <v>0</v>
      </c>
      <c r="BF926" s="193">
        <f t="shared" si="15"/>
        <v>0</v>
      </c>
      <c r="BG926" s="193">
        <f t="shared" si="16"/>
        <v>0</v>
      </c>
      <c r="BH926" s="193">
        <f t="shared" si="17"/>
        <v>0</v>
      </c>
      <c r="BI926" s="193">
        <f t="shared" si="18"/>
        <v>0</v>
      </c>
      <c r="BJ926" s="18" t="s">
        <v>78</v>
      </c>
      <c r="BK926" s="193">
        <f t="shared" si="19"/>
        <v>0</v>
      </c>
      <c r="BL926" s="18" t="s">
        <v>167</v>
      </c>
      <c r="BM926" s="18" t="s">
        <v>3162</v>
      </c>
    </row>
    <row r="927" spans="2:65" s="10" customFormat="1" ht="29.85" customHeight="1" x14ac:dyDescent="0.3">
      <c r="B927" s="165"/>
      <c r="C927" s="166"/>
      <c r="D927" s="179" t="s">
        <v>70</v>
      </c>
      <c r="E927" s="180" t="s">
        <v>241</v>
      </c>
      <c r="F927" s="180" t="s">
        <v>963</v>
      </c>
      <c r="G927" s="166"/>
      <c r="H927" s="166"/>
      <c r="I927" s="169"/>
      <c r="J927" s="181">
        <f>BK927</f>
        <v>0</v>
      </c>
      <c r="K927" s="166"/>
      <c r="L927" s="171"/>
      <c r="M927" s="172"/>
      <c r="N927" s="173"/>
      <c r="O927" s="173"/>
      <c r="P927" s="174">
        <f>SUM(P928:P1209)</f>
        <v>0</v>
      </c>
      <c r="Q927" s="173"/>
      <c r="R927" s="174">
        <f>SUM(R928:R1209)</f>
        <v>410.40621757576997</v>
      </c>
      <c r="S927" s="173"/>
      <c r="T927" s="175">
        <f>SUM(T928:T1209)</f>
        <v>6.7994000000000003</v>
      </c>
      <c r="AR927" s="176" t="s">
        <v>78</v>
      </c>
      <c r="AT927" s="177" t="s">
        <v>70</v>
      </c>
      <c r="AU927" s="177" t="s">
        <v>78</v>
      </c>
      <c r="AY927" s="176" t="s">
        <v>160</v>
      </c>
      <c r="BK927" s="178">
        <f>SUM(BK928:BK1209)</f>
        <v>0</v>
      </c>
    </row>
    <row r="928" spans="2:65" s="1" customFormat="1" ht="22.5" customHeight="1" x14ac:dyDescent="0.3">
      <c r="B928" s="35"/>
      <c r="C928" s="182" t="s">
        <v>1142</v>
      </c>
      <c r="D928" s="182" t="s">
        <v>162</v>
      </c>
      <c r="E928" s="183" t="s">
        <v>965</v>
      </c>
      <c r="F928" s="184" t="s">
        <v>966</v>
      </c>
      <c r="G928" s="185" t="s">
        <v>189</v>
      </c>
      <c r="H928" s="186">
        <v>13</v>
      </c>
      <c r="I928" s="187"/>
      <c r="J928" s="188">
        <f>ROUND(I928*H928,2)</f>
        <v>0</v>
      </c>
      <c r="K928" s="184" t="s">
        <v>166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4.0078500000000003E-2</v>
      </c>
      <c r="R928" s="191">
        <f>Q928*H928</f>
        <v>0.5210205</v>
      </c>
      <c r="S928" s="191">
        <v>0</v>
      </c>
      <c r="T928" s="192">
        <f>S928*H928</f>
        <v>0</v>
      </c>
      <c r="AR928" s="18" t="s">
        <v>167</v>
      </c>
      <c r="AT928" s="18" t="s">
        <v>162</v>
      </c>
      <c r="AU928" s="18" t="s">
        <v>81</v>
      </c>
      <c r="AY928" s="18" t="s">
        <v>160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167</v>
      </c>
      <c r="BM928" s="18" t="s">
        <v>3163</v>
      </c>
    </row>
    <row r="929" spans="2:65" s="12" customFormat="1" x14ac:dyDescent="0.3">
      <c r="B929" s="206"/>
      <c r="C929" s="207"/>
      <c r="D929" s="196" t="s">
        <v>169</v>
      </c>
      <c r="E929" s="208" t="s">
        <v>19</v>
      </c>
      <c r="F929" s="209" t="s">
        <v>3164</v>
      </c>
      <c r="G929" s="207"/>
      <c r="H929" s="210">
        <v>13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169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160</v>
      </c>
    </row>
    <row r="930" spans="2:65" s="13" customFormat="1" x14ac:dyDescent="0.3">
      <c r="B930" s="217"/>
      <c r="C930" s="218"/>
      <c r="D930" s="219" t="s">
        <v>169</v>
      </c>
      <c r="E930" s="220" t="s">
        <v>19</v>
      </c>
      <c r="F930" s="221" t="s">
        <v>182</v>
      </c>
      <c r="G930" s="218"/>
      <c r="H930" s="222">
        <v>13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169</v>
      </c>
      <c r="AU930" s="228" t="s">
        <v>81</v>
      </c>
      <c r="AV930" s="13" t="s">
        <v>167</v>
      </c>
      <c r="AW930" s="13" t="s">
        <v>35</v>
      </c>
      <c r="AX930" s="13" t="s">
        <v>78</v>
      </c>
      <c r="AY930" s="228" t="s">
        <v>160</v>
      </c>
    </row>
    <row r="931" spans="2:65" s="1" customFormat="1" ht="31.5" customHeight="1" x14ac:dyDescent="0.3">
      <c r="B931" s="35"/>
      <c r="C931" s="247" t="s">
        <v>1148</v>
      </c>
      <c r="D931" s="247" t="s">
        <v>548</v>
      </c>
      <c r="E931" s="248" t="s">
        <v>970</v>
      </c>
      <c r="F931" s="249" t="s">
        <v>971</v>
      </c>
      <c r="G931" s="250" t="s">
        <v>189</v>
      </c>
      <c r="H931" s="251">
        <v>13</v>
      </c>
      <c r="I931" s="252"/>
      <c r="J931" s="253">
        <f>ROUND(I931*H931,2)</f>
        <v>0</v>
      </c>
      <c r="K931" s="249" t="s">
        <v>19</v>
      </c>
      <c r="L931" s="254"/>
      <c r="M931" s="255" t="s">
        <v>19</v>
      </c>
      <c r="N931" s="256" t="s">
        <v>42</v>
      </c>
      <c r="O931" s="36"/>
      <c r="P931" s="191">
        <f>O931*H931</f>
        <v>0</v>
      </c>
      <c r="Q931" s="191">
        <v>1.0619999999999999E-2</v>
      </c>
      <c r="R931" s="191">
        <f>Q931*H931</f>
        <v>0.13805999999999999</v>
      </c>
      <c r="S931" s="191">
        <v>0</v>
      </c>
      <c r="T931" s="192">
        <f>S931*H931</f>
        <v>0</v>
      </c>
      <c r="AR931" s="18" t="s">
        <v>235</v>
      </c>
      <c r="AT931" s="18" t="s">
        <v>548</v>
      </c>
      <c r="AU931" s="18" t="s">
        <v>81</v>
      </c>
      <c r="AY931" s="18" t="s">
        <v>160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18" t="s">
        <v>78</v>
      </c>
      <c r="BK931" s="193">
        <f>ROUND(I931*H931,2)</f>
        <v>0</v>
      </c>
      <c r="BL931" s="18" t="s">
        <v>167</v>
      </c>
      <c r="BM931" s="18" t="s">
        <v>3165</v>
      </c>
    </row>
    <row r="932" spans="2:65" s="1" customFormat="1" ht="22.5" customHeight="1" x14ac:dyDescent="0.3">
      <c r="B932" s="35"/>
      <c r="C932" s="182" t="s">
        <v>1155</v>
      </c>
      <c r="D932" s="182" t="s">
        <v>162</v>
      </c>
      <c r="E932" s="183" t="s">
        <v>3166</v>
      </c>
      <c r="F932" s="184" t="s">
        <v>3167</v>
      </c>
      <c r="G932" s="185" t="s">
        <v>165</v>
      </c>
      <c r="H932" s="186">
        <v>8</v>
      </c>
      <c r="I932" s="187"/>
      <c r="J932" s="188">
        <f>ROUND(I932*H932,2)</f>
        <v>0</v>
      </c>
      <c r="K932" s="184" t="s">
        <v>166</v>
      </c>
      <c r="L932" s="55"/>
      <c r="M932" s="189" t="s">
        <v>19</v>
      </c>
      <c r="N932" s="190" t="s">
        <v>42</v>
      </c>
      <c r="O932" s="36"/>
      <c r="P932" s="191">
        <f>O932*H932</f>
        <v>0</v>
      </c>
      <c r="Q932" s="191">
        <v>4.2917999999999998E-5</v>
      </c>
      <c r="R932" s="191">
        <f>Q932*H932</f>
        <v>3.4334399999999998E-4</v>
      </c>
      <c r="S932" s="191">
        <v>0</v>
      </c>
      <c r="T932" s="192">
        <f>S932*H932</f>
        <v>0</v>
      </c>
      <c r="AR932" s="18" t="s">
        <v>167</v>
      </c>
      <c r="AT932" s="18" t="s">
        <v>162</v>
      </c>
      <c r="AU932" s="18" t="s">
        <v>81</v>
      </c>
      <c r="AY932" s="18" t="s">
        <v>160</v>
      </c>
      <c r="BE932" s="193">
        <f>IF(N932="základní",J932,0)</f>
        <v>0</v>
      </c>
      <c r="BF932" s="193">
        <f>IF(N932="snížená",J932,0)</f>
        <v>0</v>
      </c>
      <c r="BG932" s="193">
        <f>IF(N932="zákl. přenesená",J932,0)</f>
        <v>0</v>
      </c>
      <c r="BH932" s="193">
        <f>IF(N932="sníž. přenesená",J932,0)</f>
        <v>0</v>
      </c>
      <c r="BI932" s="193">
        <f>IF(N932="nulová",J932,0)</f>
        <v>0</v>
      </c>
      <c r="BJ932" s="18" t="s">
        <v>78</v>
      </c>
      <c r="BK932" s="193">
        <f>ROUND(I932*H932,2)</f>
        <v>0</v>
      </c>
      <c r="BL932" s="18" t="s">
        <v>167</v>
      </c>
      <c r="BM932" s="18" t="s">
        <v>3168</v>
      </c>
    </row>
    <row r="933" spans="2:65" s="11" customFormat="1" x14ac:dyDescent="0.3">
      <c r="B933" s="194"/>
      <c r="C933" s="195"/>
      <c r="D933" s="196" t="s">
        <v>169</v>
      </c>
      <c r="E933" s="197" t="s">
        <v>19</v>
      </c>
      <c r="F933" s="198" t="s">
        <v>3169</v>
      </c>
      <c r="G933" s="195"/>
      <c r="H933" s="199" t="s">
        <v>19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169</v>
      </c>
      <c r="AU933" s="205" t="s">
        <v>81</v>
      </c>
      <c r="AV933" s="11" t="s">
        <v>78</v>
      </c>
      <c r="AW933" s="11" t="s">
        <v>35</v>
      </c>
      <c r="AX933" s="11" t="s">
        <v>71</v>
      </c>
      <c r="AY933" s="205" t="s">
        <v>160</v>
      </c>
    </row>
    <row r="934" spans="2:65" s="12" customFormat="1" x14ac:dyDescent="0.3">
      <c r="B934" s="206"/>
      <c r="C934" s="207"/>
      <c r="D934" s="196" t="s">
        <v>169</v>
      </c>
      <c r="E934" s="208" t="s">
        <v>19</v>
      </c>
      <c r="F934" s="209" t="s">
        <v>3170</v>
      </c>
      <c r="G934" s="207"/>
      <c r="H934" s="210">
        <v>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169</v>
      </c>
      <c r="AU934" s="216" t="s">
        <v>81</v>
      </c>
      <c r="AV934" s="12" t="s">
        <v>81</v>
      </c>
      <c r="AW934" s="12" t="s">
        <v>35</v>
      </c>
      <c r="AX934" s="12" t="s">
        <v>71</v>
      </c>
      <c r="AY934" s="216" t="s">
        <v>160</v>
      </c>
    </row>
    <row r="935" spans="2:65" s="13" customFormat="1" x14ac:dyDescent="0.3">
      <c r="B935" s="217"/>
      <c r="C935" s="218"/>
      <c r="D935" s="219" t="s">
        <v>169</v>
      </c>
      <c r="E935" s="220" t="s">
        <v>19</v>
      </c>
      <c r="F935" s="221" t="s">
        <v>182</v>
      </c>
      <c r="G935" s="218"/>
      <c r="H935" s="222">
        <v>8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169</v>
      </c>
      <c r="AU935" s="228" t="s">
        <v>81</v>
      </c>
      <c r="AV935" s="13" t="s">
        <v>167</v>
      </c>
      <c r="AW935" s="13" t="s">
        <v>35</v>
      </c>
      <c r="AX935" s="13" t="s">
        <v>78</v>
      </c>
      <c r="AY935" s="228" t="s">
        <v>160</v>
      </c>
    </row>
    <row r="936" spans="2:65" s="1" customFormat="1" ht="22.5" customHeight="1" x14ac:dyDescent="0.3">
      <c r="B936" s="35"/>
      <c r="C936" s="247" t="s">
        <v>1161</v>
      </c>
      <c r="D936" s="247" t="s">
        <v>548</v>
      </c>
      <c r="E936" s="248" t="s">
        <v>3171</v>
      </c>
      <c r="F936" s="249" t="s">
        <v>3172</v>
      </c>
      <c r="G936" s="250" t="s">
        <v>165</v>
      </c>
      <c r="H936" s="251">
        <v>8</v>
      </c>
      <c r="I936" s="252"/>
      <c r="J936" s="253">
        <f>ROUND(I936*H936,2)</f>
        <v>0</v>
      </c>
      <c r="K936" s="249" t="s">
        <v>19</v>
      </c>
      <c r="L936" s="254"/>
      <c r="M936" s="255" t="s">
        <v>19</v>
      </c>
      <c r="N936" s="256" t="s">
        <v>42</v>
      </c>
      <c r="O936" s="36"/>
      <c r="P936" s="191">
        <f>O936*H936</f>
        <v>0</v>
      </c>
      <c r="Q936" s="191">
        <v>4.0000000000000002E-4</v>
      </c>
      <c r="R936" s="191">
        <f>Q936*H936</f>
        <v>3.2000000000000002E-3</v>
      </c>
      <c r="S936" s="191">
        <v>0</v>
      </c>
      <c r="T936" s="192">
        <f>S936*H936</f>
        <v>0</v>
      </c>
      <c r="AR936" s="18" t="s">
        <v>235</v>
      </c>
      <c r="AT936" s="18" t="s">
        <v>548</v>
      </c>
      <c r="AU936" s="18" t="s">
        <v>81</v>
      </c>
      <c r="AY936" s="18" t="s">
        <v>160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78</v>
      </c>
      <c r="BK936" s="193">
        <f>ROUND(I936*H936,2)</f>
        <v>0</v>
      </c>
      <c r="BL936" s="18" t="s">
        <v>167</v>
      </c>
      <c r="BM936" s="18" t="s">
        <v>3173</v>
      </c>
    </row>
    <row r="937" spans="2:65" s="1" customFormat="1" ht="22.5" customHeight="1" x14ac:dyDescent="0.3">
      <c r="B937" s="35"/>
      <c r="C937" s="182" t="s">
        <v>1165</v>
      </c>
      <c r="D937" s="182" t="s">
        <v>162</v>
      </c>
      <c r="E937" s="183" t="s">
        <v>974</v>
      </c>
      <c r="F937" s="184" t="s">
        <v>975</v>
      </c>
      <c r="G937" s="185" t="s">
        <v>165</v>
      </c>
      <c r="H937" s="186">
        <v>33</v>
      </c>
      <c r="I937" s="187"/>
      <c r="J937" s="188">
        <f>ROUND(I937*H937,2)</f>
        <v>0</v>
      </c>
      <c r="K937" s="184" t="s">
        <v>166</v>
      </c>
      <c r="L937" s="55"/>
      <c r="M937" s="189" t="s">
        <v>19</v>
      </c>
      <c r="N937" s="190" t="s">
        <v>42</v>
      </c>
      <c r="O937" s="36"/>
      <c r="P937" s="191">
        <f>O937*H937</f>
        <v>0</v>
      </c>
      <c r="Q937" s="191">
        <v>6.9999999999999999E-4</v>
      </c>
      <c r="R937" s="191">
        <f>Q937*H937</f>
        <v>2.3099999999999999E-2</v>
      </c>
      <c r="S937" s="191">
        <v>0</v>
      </c>
      <c r="T937" s="192">
        <f>S937*H937</f>
        <v>0</v>
      </c>
      <c r="AR937" s="18" t="s">
        <v>167</v>
      </c>
      <c r="AT937" s="18" t="s">
        <v>162</v>
      </c>
      <c r="AU937" s="18" t="s">
        <v>81</v>
      </c>
      <c r="AY937" s="18" t="s">
        <v>160</v>
      </c>
      <c r="BE937" s="193">
        <f>IF(N937="základní",J937,0)</f>
        <v>0</v>
      </c>
      <c r="BF937" s="193">
        <f>IF(N937="snížená",J937,0)</f>
        <v>0</v>
      </c>
      <c r="BG937" s="193">
        <f>IF(N937="zákl. přenesená",J937,0)</f>
        <v>0</v>
      </c>
      <c r="BH937" s="193">
        <f>IF(N937="sníž. přenesená",J937,0)</f>
        <v>0</v>
      </c>
      <c r="BI937" s="193">
        <f>IF(N937="nulová",J937,0)</f>
        <v>0</v>
      </c>
      <c r="BJ937" s="18" t="s">
        <v>78</v>
      </c>
      <c r="BK937" s="193">
        <f>ROUND(I937*H937,2)</f>
        <v>0</v>
      </c>
      <c r="BL937" s="18" t="s">
        <v>167</v>
      </c>
      <c r="BM937" s="18" t="s">
        <v>3174</v>
      </c>
    </row>
    <row r="938" spans="2:65" s="11" customFormat="1" x14ac:dyDescent="0.3">
      <c r="B938" s="194"/>
      <c r="C938" s="195"/>
      <c r="D938" s="196" t="s">
        <v>169</v>
      </c>
      <c r="E938" s="197" t="s">
        <v>19</v>
      </c>
      <c r="F938" s="198" t="s">
        <v>977</v>
      </c>
      <c r="G938" s="195"/>
      <c r="H938" s="199" t="s">
        <v>19</v>
      </c>
      <c r="I938" s="200"/>
      <c r="J938" s="195"/>
      <c r="K938" s="195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169</v>
      </c>
      <c r="AU938" s="205" t="s">
        <v>81</v>
      </c>
      <c r="AV938" s="11" t="s">
        <v>78</v>
      </c>
      <c r="AW938" s="11" t="s">
        <v>35</v>
      </c>
      <c r="AX938" s="11" t="s">
        <v>71</v>
      </c>
      <c r="AY938" s="205" t="s">
        <v>160</v>
      </c>
    </row>
    <row r="939" spans="2:65" s="12" customFormat="1" x14ac:dyDescent="0.3">
      <c r="B939" s="206"/>
      <c r="C939" s="207"/>
      <c r="D939" s="196" t="s">
        <v>169</v>
      </c>
      <c r="E939" s="208" t="s">
        <v>19</v>
      </c>
      <c r="F939" s="209" t="s">
        <v>205</v>
      </c>
      <c r="G939" s="207"/>
      <c r="H939" s="210">
        <v>6</v>
      </c>
      <c r="I939" s="211"/>
      <c r="J939" s="207"/>
      <c r="K939" s="207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169</v>
      </c>
      <c r="AU939" s="216" t="s">
        <v>81</v>
      </c>
      <c r="AV939" s="12" t="s">
        <v>81</v>
      </c>
      <c r="AW939" s="12" t="s">
        <v>35</v>
      </c>
      <c r="AX939" s="12" t="s">
        <v>71</v>
      </c>
      <c r="AY939" s="216" t="s">
        <v>160</v>
      </c>
    </row>
    <row r="940" spans="2:65" s="11" customFormat="1" x14ac:dyDescent="0.3">
      <c r="B940" s="194"/>
      <c r="C940" s="195"/>
      <c r="D940" s="196" t="s">
        <v>169</v>
      </c>
      <c r="E940" s="197" t="s">
        <v>19</v>
      </c>
      <c r="F940" s="198" t="s">
        <v>978</v>
      </c>
      <c r="G940" s="195"/>
      <c r="H940" s="199" t="s">
        <v>19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169</v>
      </c>
      <c r="AU940" s="205" t="s">
        <v>81</v>
      </c>
      <c r="AV940" s="11" t="s">
        <v>78</v>
      </c>
      <c r="AW940" s="11" t="s">
        <v>35</v>
      </c>
      <c r="AX940" s="11" t="s">
        <v>71</v>
      </c>
      <c r="AY940" s="205" t="s">
        <v>160</v>
      </c>
    </row>
    <row r="941" spans="2:65" s="12" customFormat="1" x14ac:dyDescent="0.3">
      <c r="B941" s="206"/>
      <c r="C941" s="207"/>
      <c r="D941" s="196" t="s">
        <v>169</v>
      </c>
      <c r="E941" s="208" t="s">
        <v>19</v>
      </c>
      <c r="F941" s="209" t="s">
        <v>489</v>
      </c>
      <c r="G941" s="207"/>
      <c r="H941" s="210">
        <v>27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169</v>
      </c>
      <c r="AU941" s="216" t="s">
        <v>81</v>
      </c>
      <c r="AV941" s="12" t="s">
        <v>81</v>
      </c>
      <c r="AW941" s="12" t="s">
        <v>35</v>
      </c>
      <c r="AX941" s="12" t="s">
        <v>71</v>
      </c>
      <c r="AY941" s="216" t="s">
        <v>160</v>
      </c>
    </row>
    <row r="942" spans="2:65" s="13" customFormat="1" x14ac:dyDescent="0.3">
      <c r="B942" s="217"/>
      <c r="C942" s="218"/>
      <c r="D942" s="219" t="s">
        <v>169</v>
      </c>
      <c r="E942" s="220" t="s">
        <v>19</v>
      </c>
      <c r="F942" s="221" t="s">
        <v>182</v>
      </c>
      <c r="G942" s="218"/>
      <c r="H942" s="222">
        <v>33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169</v>
      </c>
      <c r="AU942" s="228" t="s">
        <v>81</v>
      </c>
      <c r="AV942" s="13" t="s">
        <v>167</v>
      </c>
      <c r="AW942" s="13" t="s">
        <v>35</v>
      </c>
      <c r="AX942" s="13" t="s">
        <v>78</v>
      </c>
      <c r="AY942" s="228" t="s">
        <v>160</v>
      </c>
    </row>
    <row r="943" spans="2:65" s="1" customFormat="1" ht="22.5" customHeight="1" x14ac:dyDescent="0.3">
      <c r="B943" s="35"/>
      <c r="C943" s="247" t="s">
        <v>1170</v>
      </c>
      <c r="D943" s="247" t="s">
        <v>548</v>
      </c>
      <c r="E943" s="248" t="s">
        <v>3175</v>
      </c>
      <c r="F943" s="249" t="s">
        <v>3176</v>
      </c>
      <c r="G943" s="250" t="s">
        <v>165</v>
      </c>
      <c r="H943" s="251">
        <v>3</v>
      </c>
      <c r="I943" s="252"/>
      <c r="J943" s="253">
        <f t="shared" ref="J943:J958" si="20">ROUND(I943*H943,2)</f>
        <v>0</v>
      </c>
      <c r="K943" s="249" t="s">
        <v>19</v>
      </c>
      <c r="L943" s="254"/>
      <c r="M943" s="255" t="s">
        <v>19</v>
      </c>
      <c r="N943" s="256" t="s">
        <v>42</v>
      </c>
      <c r="O943" s="36"/>
      <c r="P943" s="191">
        <f t="shared" ref="P943:P958" si="21">O943*H943</f>
        <v>0</v>
      </c>
      <c r="Q943" s="191">
        <v>3.0000000000000001E-3</v>
      </c>
      <c r="R943" s="191">
        <f t="shared" ref="R943:R958" si="22">Q943*H943</f>
        <v>9.0000000000000011E-3</v>
      </c>
      <c r="S943" s="191">
        <v>0</v>
      </c>
      <c r="T943" s="192">
        <f t="shared" ref="T943:T958" si="23">S943*H943</f>
        <v>0</v>
      </c>
      <c r="AR943" s="18" t="s">
        <v>235</v>
      </c>
      <c r="AT943" s="18" t="s">
        <v>548</v>
      </c>
      <c r="AU943" s="18" t="s">
        <v>81</v>
      </c>
      <c r="AY943" s="18" t="s">
        <v>160</v>
      </c>
      <c r="BE943" s="193">
        <f t="shared" ref="BE943:BE958" si="24">IF(N943="základní",J943,0)</f>
        <v>0</v>
      </c>
      <c r="BF943" s="193">
        <f t="shared" ref="BF943:BF958" si="25">IF(N943="snížená",J943,0)</f>
        <v>0</v>
      </c>
      <c r="BG943" s="193">
        <f t="shared" ref="BG943:BG958" si="26">IF(N943="zákl. přenesená",J943,0)</f>
        <v>0</v>
      </c>
      <c r="BH943" s="193">
        <f t="shared" ref="BH943:BH958" si="27">IF(N943="sníž. přenesená",J943,0)</f>
        <v>0</v>
      </c>
      <c r="BI943" s="193">
        <f t="shared" ref="BI943:BI958" si="28">IF(N943="nulová",J943,0)</f>
        <v>0</v>
      </c>
      <c r="BJ943" s="18" t="s">
        <v>78</v>
      </c>
      <c r="BK943" s="193">
        <f t="shared" ref="BK943:BK958" si="29">ROUND(I943*H943,2)</f>
        <v>0</v>
      </c>
      <c r="BL943" s="18" t="s">
        <v>167</v>
      </c>
      <c r="BM943" s="18" t="s">
        <v>3177</v>
      </c>
    </row>
    <row r="944" spans="2:65" s="1" customFormat="1" ht="22.5" customHeight="1" x14ac:dyDescent="0.3">
      <c r="B944" s="35"/>
      <c r="C944" s="247" t="s">
        <v>1176</v>
      </c>
      <c r="D944" s="247" t="s">
        <v>548</v>
      </c>
      <c r="E944" s="248" t="s">
        <v>3178</v>
      </c>
      <c r="F944" s="249" t="s">
        <v>3179</v>
      </c>
      <c r="G944" s="250" t="s">
        <v>165</v>
      </c>
      <c r="H944" s="251">
        <v>1</v>
      </c>
      <c r="I944" s="252"/>
      <c r="J944" s="253">
        <f t="shared" si="20"/>
        <v>0</v>
      </c>
      <c r="K944" s="249" t="s">
        <v>19</v>
      </c>
      <c r="L944" s="254"/>
      <c r="M944" s="255" t="s">
        <v>19</v>
      </c>
      <c r="N944" s="256" t="s">
        <v>42</v>
      </c>
      <c r="O944" s="36"/>
      <c r="P944" s="191">
        <f t="shared" si="21"/>
        <v>0</v>
      </c>
      <c r="Q944" s="191">
        <v>3.0000000000000001E-3</v>
      </c>
      <c r="R944" s="191">
        <f t="shared" si="22"/>
        <v>3.0000000000000001E-3</v>
      </c>
      <c r="S944" s="191">
        <v>0</v>
      </c>
      <c r="T944" s="192">
        <f t="shared" si="23"/>
        <v>0</v>
      </c>
      <c r="AR944" s="18" t="s">
        <v>235</v>
      </c>
      <c r="AT944" s="18" t="s">
        <v>548</v>
      </c>
      <c r="AU944" s="18" t="s">
        <v>81</v>
      </c>
      <c r="AY944" s="18" t="s">
        <v>160</v>
      </c>
      <c r="BE944" s="193">
        <f t="shared" si="24"/>
        <v>0</v>
      </c>
      <c r="BF944" s="193">
        <f t="shared" si="25"/>
        <v>0</v>
      </c>
      <c r="BG944" s="193">
        <f t="shared" si="26"/>
        <v>0</v>
      </c>
      <c r="BH944" s="193">
        <f t="shared" si="27"/>
        <v>0</v>
      </c>
      <c r="BI944" s="193">
        <f t="shared" si="28"/>
        <v>0</v>
      </c>
      <c r="BJ944" s="18" t="s">
        <v>78</v>
      </c>
      <c r="BK944" s="193">
        <f t="shared" si="29"/>
        <v>0</v>
      </c>
      <c r="BL944" s="18" t="s">
        <v>167</v>
      </c>
      <c r="BM944" s="18" t="s">
        <v>3180</v>
      </c>
    </row>
    <row r="945" spans="2:65" s="1" customFormat="1" ht="22.5" customHeight="1" x14ac:dyDescent="0.3">
      <c r="B945" s="35"/>
      <c r="C945" s="247" t="s">
        <v>1180</v>
      </c>
      <c r="D945" s="247" t="s">
        <v>548</v>
      </c>
      <c r="E945" s="248" t="s">
        <v>3181</v>
      </c>
      <c r="F945" s="249" t="s">
        <v>3182</v>
      </c>
      <c r="G945" s="250" t="s">
        <v>165</v>
      </c>
      <c r="H945" s="251">
        <v>1</v>
      </c>
      <c r="I945" s="252"/>
      <c r="J945" s="253">
        <f t="shared" si="20"/>
        <v>0</v>
      </c>
      <c r="K945" s="249" t="s">
        <v>19</v>
      </c>
      <c r="L945" s="254"/>
      <c r="M945" s="255" t="s">
        <v>19</v>
      </c>
      <c r="N945" s="256" t="s">
        <v>42</v>
      </c>
      <c r="O945" s="36"/>
      <c r="P945" s="191">
        <f t="shared" si="21"/>
        <v>0</v>
      </c>
      <c r="Q945" s="191">
        <v>3.0000000000000001E-3</v>
      </c>
      <c r="R945" s="191">
        <f t="shared" si="22"/>
        <v>3.0000000000000001E-3</v>
      </c>
      <c r="S945" s="191">
        <v>0</v>
      </c>
      <c r="T945" s="192">
        <f t="shared" si="23"/>
        <v>0</v>
      </c>
      <c r="AR945" s="18" t="s">
        <v>235</v>
      </c>
      <c r="AT945" s="18" t="s">
        <v>548</v>
      </c>
      <c r="AU945" s="18" t="s">
        <v>81</v>
      </c>
      <c r="AY945" s="18" t="s">
        <v>160</v>
      </c>
      <c r="BE945" s="193">
        <f t="shared" si="24"/>
        <v>0</v>
      </c>
      <c r="BF945" s="193">
        <f t="shared" si="25"/>
        <v>0</v>
      </c>
      <c r="BG945" s="193">
        <f t="shared" si="26"/>
        <v>0</v>
      </c>
      <c r="BH945" s="193">
        <f t="shared" si="27"/>
        <v>0</v>
      </c>
      <c r="BI945" s="193">
        <f t="shared" si="28"/>
        <v>0</v>
      </c>
      <c r="BJ945" s="18" t="s">
        <v>78</v>
      </c>
      <c r="BK945" s="193">
        <f t="shared" si="29"/>
        <v>0</v>
      </c>
      <c r="BL945" s="18" t="s">
        <v>167</v>
      </c>
      <c r="BM945" s="18" t="s">
        <v>3183</v>
      </c>
    </row>
    <row r="946" spans="2:65" s="1" customFormat="1" ht="22.5" customHeight="1" x14ac:dyDescent="0.3">
      <c r="B946" s="35"/>
      <c r="C946" s="247" t="s">
        <v>1184</v>
      </c>
      <c r="D946" s="247" t="s">
        <v>548</v>
      </c>
      <c r="E946" s="248" t="s">
        <v>3184</v>
      </c>
      <c r="F946" s="249" t="s">
        <v>3185</v>
      </c>
      <c r="G946" s="250" t="s">
        <v>165</v>
      </c>
      <c r="H946" s="251">
        <v>5</v>
      </c>
      <c r="I946" s="252"/>
      <c r="J946" s="253">
        <f t="shared" si="20"/>
        <v>0</v>
      </c>
      <c r="K946" s="249" t="s">
        <v>19</v>
      </c>
      <c r="L946" s="254"/>
      <c r="M946" s="255" t="s">
        <v>19</v>
      </c>
      <c r="N946" s="256" t="s">
        <v>42</v>
      </c>
      <c r="O946" s="36"/>
      <c r="P946" s="191">
        <f t="shared" si="21"/>
        <v>0</v>
      </c>
      <c r="Q946" s="191">
        <v>3.0000000000000001E-3</v>
      </c>
      <c r="R946" s="191">
        <f t="shared" si="22"/>
        <v>1.4999999999999999E-2</v>
      </c>
      <c r="S946" s="191">
        <v>0</v>
      </c>
      <c r="T946" s="192">
        <f t="shared" si="23"/>
        <v>0</v>
      </c>
      <c r="AR946" s="18" t="s">
        <v>235</v>
      </c>
      <c r="AT946" s="18" t="s">
        <v>548</v>
      </c>
      <c r="AU946" s="18" t="s">
        <v>81</v>
      </c>
      <c r="AY946" s="18" t="s">
        <v>160</v>
      </c>
      <c r="BE946" s="193">
        <f t="shared" si="24"/>
        <v>0</v>
      </c>
      <c r="BF946" s="193">
        <f t="shared" si="25"/>
        <v>0</v>
      </c>
      <c r="BG946" s="193">
        <f t="shared" si="26"/>
        <v>0</v>
      </c>
      <c r="BH946" s="193">
        <f t="shared" si="27"/>
        <v>0</v>
      </c>
      <c r="BI946" s="193">
        <f t="shared" si="28"/>
        <v>0</v>
      </c>
      <c r="BJ946" s="18" t="s">
        <v>78</v>
      </c>
      <c r="BK946" s="193">
        <f t="shared" si="29"/>
        <v>0</v>
      </c>
      <c r="BL946" s="18" t="s">
        <v>167</v>
      </c>
      <c r="BM946" s="18" t="s">
        <v>3186</v>
      </c>
    </row>
    <row r="947" spans="2:65" s="1" customFormat="1" ht="22.5" customHeight="1" x14ac:dyDescent="0.3">
      <c r="B947" s="35"/>
      <c r="C947" s="247" t="s">
        <v>1192</v>
      </c>
      <c r="D947" s="247" t="s">
        <v>548</v>
      </c>
      <c r="E947" s="248" t="s">
        <v>2045</v>
      </c>
      <c r="F947" s="249" t="s">
        <v>2046</v>
      </c>
      <c r="G947" s="250" t="s">
        <v>165</v>
      </c>
      <c r="H947" s="251">
        <v>1</v>
      </c>
      <c r="I947" s="252"/>
      <c r="J947" s="253">
        <f t="shared" si="20"/>
        <v>0</v>
      </c>
      <c r="K947" s="249" t="s">
        <v>19</v>
      </c>
      <c r="L947" s="254"/>
      <c r="M947" s="255" t="s">
        <v>19</v>
      </c>
      <c r="N947" s="256" t="s">
        <v>42</v>
      </c>
      <c r="O947" s="36"/>
      <c r="P947" s="191">
        <f t="shared" si="21"/>
        <v>0</v>
      </c>
      <c r="Q947" s="191">
        <v>3.0000000000000001E-3</v>
      </c>
      <c r="R947" s="191">
        <f t="shared" si="22"/>
        <v>3.0000000000000001E-3</v>
      </c>
      <c r="S947" s="191">
        <v>0</v>
      </c>
      <c r="T947" s="192">
        <f t="shared" si="23"/>
        <v>0</v>
      </c>
      <c r="AR947" s="18" t="s">
        <v>235</v>
      </c>
      <c r="AT947" s="18" t="s">
        <v>548</v>
      </c>
      <c r="AU947" s="18" t="s">
        <v>81</v>
      </c>
      <c r="AY947" s="18" t="s">
        <v>160</v>
      </c>
      <c r="BE947" s="193">
        <f t="shared" si="24"/>
        <v>0</v>
      </c>
      <c r="BF947" s="193">
        <f t="shared" si="25"/>
        <v>0</v>
      </c>
      <c r="BG947" s="193">
        <f t="shared" si="26"/>
        <v>0</v>
      </c>
      <c r="BH947" s="193">
        <f t="shared" si="27"/>
        <v>0</v>
      </c>
      <c r="BI947" s="193">
        <f t="shared" si="28"/>
        <v>0</v>
      </c>
      <c r="BJ947" s="18" t="s">
        <v>78</v>
      </c>
      <c r="BK947" s="193">
        <f t="shared" si="29"/>
        <v>0</v>
      </c>
      <c r="BL947" s="18" t="s">
        <v>167</v>
      </c>
      <c r="BM947" s="18" t="s">
        <v>3187</v>
      </c>
    </row>
    <row r="948" spans="2:65" s="1" customFormat="1" ht="22.5" customHeight="1" x14ac:dyDescent="0.3">
      <c r="B948" s="35"/>
      <c r="C948" s="247" t="s">
        <v>1197</v>
      </c>
      <c r="D948" s="247" t="s">
        <v>548</v>
      </c>
      <c r="E948" s="248" t="s">
        <v>985</v>
      </c>
      <c r="F948" s="249" t="s">
        <v>986</v>
      </c>
      <c r="G948" s="250" t="s">
        <v>165</v>
      </c>
      <c r="H948" s="251">
        <v>3</v>
      </c>
      <c r="I948" s="252"/>
      <c r="J948" s="253">
        <f t="shared" si="20"/>
        <v>0</v>
      </c>
      <c r="K948" s="249" t="s">
        <v>19</v>
      </c>
      <c r="L948" s="254"/>
      <c r="M948" s="255" t="s">
        <v>19</v>
      </c>
      <c r="N948" s="256" t="s">
        <v>42</v>
      </c>
      <c r="O948" s="36"/>
      <c r="P948" s="191">
        <f t="shared" si="21"/>
        <v>0</v>
      </c>
      <c r="Q948" s="191">
        <v>4.0000000000000001E-3</v>
      </c>
      <c r="R948" s="191">
        <f t="shared" si="22"/>
        <v>1.2E-2</v>
      </c>
      <c r="S948" s="191">
        <v>0</v>
      </c>
      <c r="T948" s="192">
        <f t="shared" si="23"/>
        <v>0</v>
      </c>
      <c r="AR948" s="18" t="s">
        <v>235</v>
      </c>
      <c r="AT948" s="18" t="s">
        <v>548</v>
      </c>
      <c r="AU948" s="18" t="s">
        <v>81</v>
      </c>
      <c r="AY948" s="18" t="s">
        <v>160</v>
      </c>
      <c r="BE948" s="193">
        <f t="shared" si="24"/>
        <v>0</v>
      </c>
      <c r="BF948" s="193">
        <f t="shared" si="25"/>
        <v>0</v>
      </c>
      <c r="BG948" s="193">
        <f t="shared" si="26"/>
        <v>0</v>
      </c>
      <c r="BH948" s="193">
        <f t="shared" si="27"/>
        <v>0</v>
      </c>
      <c r="BI948" s="193">
        <f t="shared" si="28"/>
        <v>0</v>
      </c>
      <c r="BJ948" s="18" t="s">
        <v>78</v>
      </c>
      <c r="BK948" s="193">
        <f t="shared" si="29"/>
        <v>0</v>
      </c>
      <c r="BL948" s="18" t="s">
        <v>167</v>
      </c>
      <c r="BM948" s="18" t="s">
        <v>3188</v>
      </c>
    </row>
    <row r="949" spans="2:65" s="1" customFormat="1" ht="22.5" customHeight="1" x14ac:dyDescent="0.3">
      <c r="B949" s="35"/>
      <c r="C949" s="247" t="s">
        <v>1201</v>
      </c>
      <c r="D949" s="247" t="s">
        <v>548</v>
      </c>
      <c r="E949" s="248" t="s">
        <v>3189</v>
      </c>
      <c r="F949" s="249" t="s">
        <v>3190</v>
      </c>
      <c r="G949" s="250" t="s">
        <v>165</v>
      </c>
      <c r="H949" s="251">
        <v>1</v>
      </c>
      <c r="I949" s="252"/>
      <c r="J949" s="253">
        <f t="shared" si="20"/>
        <v>0</v>
      </c>
      <c r="K949" s="249" t="s">
        <v>19</v>
      </c>
      <c r="L949" s="254"/>
      <c r="M949" s="255" t="s">
        <v>19</v>
      </c>
      <c r="N949" s="256" t="s">
        <v>42</v>
      </c>
      <c r="O949" s="36"/>
      <c r="P949" s="191">
        <f t="shared" si="21"/>
        <v>0</v>
      </c>
      <c r="Q949" s="191">
        <v>4.0000000000000001E-3</v>
      </c>
      <c r="R949" s="191">
        <f t="shared" si="22"/>
        <v>4.0000000000000001E-3</v>
      </c>
      <c r="S949" s="191">
        <v>0</v>
      </c>
      <c r="T949" s="192">
        <f t="shared" si="23"/>
        <v>0</v>
      </c>
      <c r="AR949" s="18" t="s">
        <v>235</v>
      </c>
      <c r="AT949" s="18" t="s">
        <v>548</v>
      </c>
      <c r="AU949" s="18" t="s">
        <v>81</v>
      </c>
      <c r="AY949" s="18" t="s">
        <v>160</v>
      </c>
      <c r="BE949" s="193">
        <f t="shared" si="24"/>
        <v>0</v>
      </c>
      <c r="BF949" s="193">
        <f t="shared" si="25"/>
        <v>0</v>
      </c>
      <c r="BG949" s="193">
        <f t="shared" si="26"/>
        <v>0</v>
      </c>
      <c r="BH949" s="193">
        <f t="shared" si="27"/>
        <v>0</v>
      </c>
      <c r="BI949" s="193">
        <f t="shared" si="28"/>
        <v>0</v>
      </c>
      <c r="BJ949" s="18" t="s">
        <v>78</v>
      </c>
      <c r="BK949" s="193">
        <f t="shared" si="29"/>
        <v>0</v>
      </c>
      <c r="BL949" s="18" t="s">
        <v>167</v>
      </c>
      <c r="BM949" s="18" t="s">
        <v>3191</v>
      </c>
    </row>
    <row r="950" spans="2:65" s="1" customFormat="1" ht="22.5" customHeight="1" x14ac:dyDescent="0.3">
      <c r="B950" s="35"/>
      <c r="C950" s="247" t="s">
        <v>1205</v>
      </c>
      <c r="D950" s="247" t="s">
        <v>548</v>
      </c>
      <c r="E950" s="248" t="s">
        <v>2049</v>
      </c>
      <c r="F950" s="249" t="s">
        <v>2050</v>
      </c>
      <c r="G950" s="250" t="s">
        <v>165</v>
      </c>
      <c r="H950" s="251">
        <v>2</v>
      </c>
      <c r="I950" s="252"/>
      <c r="J950" s="253">
        <f t="shared" si="20"/>
        <v>0</v>
      </c>
      <c r="K950" s="249" t="s">
        <v>19</v>
      </c>
      <c r="L950" s="254"/>
      <c r="M950" s="255" t="s">
        <v>19</v>
      </c>
      <c r="N950" s="256" t="s">
        <v>42</v>
      </c>
      <c r="O950" s="36"/>
      <c r="P950" s="191">
        <f t="shared" si="21"/>
        <v>0</v>
      </c>
      <c r="Q950" s="191">
        <v>6.0000000000000001E-3</v>
      </c>
      <c r="R950" s="191">
        <f t="shared" si="22"/>
        <v>1.2E-2</v>
      </c>
      <c r="S950" s="191">
        <v>0</v>
      </c>
      <c r="T950" s="192">
        <f t="shared" si="23"/>
        <v>0</v>
      </c>
      <c r="AR950" s="18" t="s">
        <v>235</v>
      </c>
      <c r="AT950" s="18" t="s">
        <v>548</v>
      </c>
      <c r="AU950" s="18" t="s">
        <v>81</v>
      </c>
      <c r="AY950" s="18" t="s">
        <v>160</v>
      </c>
      <c r="BE950" s="193">
        <f t="shared" si="24"/>
        <v>0</v>
      </c>
      <c r="BF950" s="193">
        <f t="shared" si="25"/>
        <v>0</v>
      </c>
      <c r="BG950" s="193">
        <f t="shared" si="26"/>
        <v>0</v>
      </c>
      <c r="BH950" s="193">
        <f t="shared" si="27"/>
        <v>0</v>
      </c>
      <c r="BI950" s="193">
        <f t="shared" si="28"/>
        <v>0</v>
      </c>
      <c r="BJ950" s="18" t="s">
        <v>78</v>
      </c>
      <c r="BK950" s="193">
        <f t="shared" si="29"/>
        <v>0</v>
      </c>
      <c r="BL950" s="18" t="s">
        <v>167</v>
      </c>
      <c r="BM950" s="18" t="s">
        <v>3192</v>
      </c>
    </row>
    <row r="951" spans="2:65" s="1" customFormat="1" ht="22.5" customHeight="1" x14ac:dyDescent="0.3">
      <c r="B951" s="35"/>
      <c r="C951" s="247" t="s">
        <v>1209</v>
      </c>
      <c r="D951" s="247" t="s">
        <v>548</v>
      </c>
      <c r="E951" s="248" t="s">
        <v>993</v>
      </c>
      <c r="F951" s="249" t="s">
        <v>994</v>
      </c>
      <c r="G951" s="250" t="s">
        <v>165</v>
      </c>
      <c r="H951" s="251">
        <v>5</v>
      </c>
      <c r="I951" s="252"/>
      <c r="J951" s="253">
        <f t="shared" si="20"/>
        <v>0</v>
      </c>
      <c r="K951" s="249" t="s">
        <v>19</v>
      </c>
      <c r="L951" s="254"/>
      <c r="M951" s="255" t="s">
        <v>19</v>
      </c>
      <c r="N951" s="256" t="s">
        <v>42</v>
      </c>
      <c r="O951" s="36"/>
      <c r="P951" s="191">
        <f t="shared" si="21"/>
        <v>0</v>
      </c>
      <c r="Q951" s="191">
        <v>4.0000000000000001E-3</v>
      </c>
      <c r="R951" s="191">
        <f t="shared" si="22"/>
        <v>0.02</v>
      </c>
      <c r="S951" s="191">
        <v>0</v>
      </c>
      <c r="T951" s="192">
        <f t="shared" si="23"/>
        <v>0</v>
      </c>
      <c r="AR951" s="18" t="s">
        <v>235</v>
      </c>
      <c r="AT951" s="18" t="s">
        <v>548</v>
      </c>
      <c r="AU951" s="18" t="s">
        <v>81</v>
      </c>
      <c r="AY951" s="18" t="s">
        <v>160</v>
      </c>
      <c r="BE951" s="193">
        <f t="shared" si="24"/>
        <v>0</v>
      </c>
      <c r="BF951" s="193">
        <f t="shared" si="25"/>
        <v>0</v>
      </c>
      <c r="BG951" s="193">
        <f t="shared" si="26"/>
        <v>0</v>
      </c>
      <c r="BH951" s="193">
        <f t="shared" si="27"/>
        <v>0</v>
      </c>
      <c r="BI951" s="193">
        <f t="shared" si="28"/>
        <v>0</v>
      </c>
      <c r="BJ951" s="18" t="s">
        <v>78</v>
      </c>
      <c r="BK951" s="193">
        <f t="shared" si="29"/>
        <v>0</v>
      </c>
      <c r="BL951" s="18" t="s">
        <v>167</v>
      </c>
      <c r="BM951" s="18" t="s">
        <v>3193</v>
      </c>
    </row>
    <row r="952" spans="2:65" s="1" customFormat="1" ht="22.5" customHeight="1" x14ac:dyDescent="0.3">
      <c r="B952" s="35"/>
      <c r="C952" s="247" t="s">
        <v>1214</v>
      </c>
      <c r="D952" s="247" t="s">
        <v>548</v>
      </c>
      <c r="E952" s="248" t="s">
        <v>997</v>
      </c>
      <c r="F952" s="249" t="s">
        <v>998</v>
      </c>
      <c r="G952" s="250" t="s">
        <v>165</v>
      </c>
      <c r="H952" s="251">
        <v>3</v>
      </c>
      <c r="I952" s="252"/>
      <c r="J952" s="253">
        <f t="shared" si="20"/>
        <v>0</v>
      </c>
      <c r="K952" s="249" t="s">
        <v>19</v>
      </c>
      <c r="L952" s="254"/>
      <c r="M952" s="255" t="s">
        <v>19</v>
      </c>
      <c r="N952" s="256" t="s">
        <v>42</v>
      </c>
      <c r="O952" s="36"/>
      <c r="P952" s="191">
        <f t="shared" si="21"/>
        <v>0</v>
      </c>
      <c r="Q952" s="191">
        <v>4.0000000000000001E-3</v>
      </c>
      <c r="R952" s="191">
        <f t="shared" si="22"/>
        <v>1.2E-2</v>
      </c>
      <c r="S952" s="191">
        <v>0</v>
      </c>
      <c r="T952" s="192">
        <f t="shared" si="23"/>
        <v>0</v>
      </c>
      <c r="AR952" s="18" t="s">
        <v>235</v>
      </c>
      <c r="AT952" s="18" t="s">
        <v>548</v>
      </c>
      <c r="AU952" s="18" t="s">
        <v>81</v>
      </c>
      <c r="AY952" s="18" t="s">
        <v>160</v>
      </c>
      <c r="BE952" s="193">
        <f t="shared" si="24"/>
        <v>0</v>
      </c>
      <c r="BF952" s="193">
        <f t="shared" si="25"/>
        <v>0</v>
      </c>
      <c r="BG952" s="193">
        <f t="shared" si="26"/>
        <v>0</v>
      </c>
      <c r="BH952" s="193">
        <f t="shared" si="27"/>
        <v>0</v>
      </c>
      <c r="BI952" s="193">
        <f t="shared" si="28"/>
        <v>0</v>
      </c>
      <c r="BJ952" s="18" t="s">
        <v>78</v>
      </c>
      <c r="BK952" s="193">
        <f t="shared" si="29"/>
        <v>0</v>
      </c>
      <c r="BL952" s="18" t="s">
        <v>167</v>
      </c>
      <c r="BM952" s="18" t="s">
        <v>3194</v>
      </c>
    </row>
    <row r="953" spans="2:65" s="1" customFormat="1" ht="22.5" customHeight="1" x14ac:dyDescent="0.3">
      <c r="B953" s="35"/>
      <c r="C953" s="247" t="s">
        <v>1219</v>
      </c>
      <c r="D953" s="247" t="s">
        <v>548</v>
      </c>
      <c r="E953" s="248" t="s">
        <v>3195</v>
      </c>
      <c r="F953" s="249" t="s">
        <v>3196</v>
      </c>
      <c r="G953" s="250" t="s">
        <v>165</v>
      </c>
      <c r="H953" s="251">
        <v>2</v>
      </c>
      <c r="I953" s="252"/>
      <c r="J953" s="253">
        <f t="shared" si="20"/>
        <v>0</v>
      </c>
      <c r="K953" s="249" t="s">
        <v>19</v>
      </c>
      <c r="L953" s="254"/>
      <c r="M953" s="255" t="s">
        <v>19</v>
      </c>
      <c r="N953" s="256" t="s">
        <v>42</v>
      </c>
      <c r="O953" s="36"/>
      <c r="P953" s="191">
        <f t="shared" si="21"/>
        <v>0</v>
      </c>
      <c r="Q953" s="191">
        <v>4.0000000000000001E-3</v>
      </c>
      <c r="R953" s="191">
        <f t="shared" si="22"/>
        <v>8.0000000000000002E-3</v>
      </c>
      <c r="S953" s="191">
        <v>0</v>
      </c>
      <c r="T953" s="192">
        <f t="shared" si="23"/>
        <v>0</v>
      </c>
      <c r="AR953" s="18" t="s">
        <v>235</v>
      </c>
      <c r="AT953" s="18" t="s">
        <v>548</v>
      </c>
      <c r="AU953" s="18" t="s">
        <v>81</v>
      </c>
      <c r="AY953" s="18" t="s">
        <v>160</v>
      </c>
      <c r="BE953" s="193">
        <f t="shared" si="24"/>
        <v>0</v>
      </c>
      <c r="BF953" s="193">
        <f t="shared" si="25"/>
        <v>0</v>
      </c>
      <c r="BG953" s="193">
        <f t="shared" si="26"/>
        <v>0</v>
      </c>
      <c r="BH953" s="193">
        <f t="shared" si="27"/>
        <v>0</v>
      </c>
      <c r="BI953" s="193">
        <f t="shared" si="28"/>
        <v>0</v>
      </c>
      <c r="BJ953" s="18" t="s">
        <v>78</v>
      </c>
      <c r="BK953" s="193">
        <f t="shared" si="29"/>
        <v>0</v>
      </c>
      <c r="BL953" s="18" t="s">
        <v>167</v>
      </c>
      <c r="BM953" s="18" t="s">
        <v>3197</v>
      </c>
    </row>
    <row r="954" spans="2:65" s="1" customFormat="1" ht="22.5" customHeight="1" x14ac:dyDescent="0.3">
      <c r="B954" s="35"/>
      <c r="C954" s="182" t="s">
        <v>1225</v>
      </c>
      <c r="D954" s="182" t="s">
        <v>162</v>
      </c>
      <c r="E954" s="183" t="s">
        <v>1001</v>
      </c>
      <c r="F954" s="184" t="s">
        <v>1002</v>
      </c>
      <c r="G954" s="185" t="s">
        <v>165</v>
      </c>
      <c r="H954" s="186">
        <v>24</v>
      </c>
      <c r="I954" s="187"/>
      <c r="J954" s="188">
        <f t="shared" si="20"/>
        <v>0</v>
      </c>
      <c r="K954" s="184" t="s">
        <v>166</v>
      </c>
      <c r="L954" s="55"/>
      <c r="M954" s="189" t="s">
        <v>19</v>
      </c>
      <c r="N954" s="190" t="s">
        <v>42</v>
      </c>
      <c r="O954" s="36"/>
      <c r="P954" s="191">
        <f t="shared" si="21"/>
        <v>0</v>
      </c>
      <c r="Q954" s="191">
        <v>0.109405</v>
      </c>
      <c r="R954" s="191">
        <f t="shared" si="22"/>
        <v>2.6257200000000003</v>
      </c>
      <c r="S954" s="191">
        <v>0</v>
      </c>
      <c r="T954" s="192">
        <f t="shared" si="23"/>
        <v>0</v>
      </c>
      <c r="AR954" s="18" t="s">
        <v>167</v>
      </c>
      <c r="AT954" s="18" t="s">
        <v>162</v>
      </c>
      <c r="AU954" s="18" t="s">
        <v>81</v>
      </c>
      <c r="AY954" s="18" t="s">
        <v>160</v>
      </c>
      <c r="BE954" s="193">
        <f t="shared" si="24"/>
        <v>0</v>
      </c>
      <c r="BF954" s="193">
        <f t="shared" si="25"/>
        <v>0</v>
      </c>
      <c r="BG954" s="193">
        <f t="shared" si="26"/>
        <v>0</v>
      </c>
      <c r="BH954" s="193">
        <f t="shared" si="27"/>
        <v>0</v>
      </c>
      <c r="BI954" s="193">
        <f t="shared" si="28"/>
        <v>0</v>
      </c>
      <c r="BJ954" s="18" t="s">
        <v>78</v>
      </c>
      <c r="BK954" s="193">
        <f t="shared" si="29"/>
        <v>0</v>
      </c>
      <c r="BL954" s="18" t="s">
        <v>167</v>
      </c>
      <c r="BM954" s="18" t="s">
        <v>3198</v>
      </c>
    </row>
    <row r="955" spans="2:65" s="1" customFormat="1" ht="22.5" customHeight="1" x14ac:dyDescent="0.3">
      <c r="B955" s="35"/>
      <c r="C955" s="247" t="s">
        <v>1230</v>
      </c>
      <c r="D955" s="247" t="s">
        <v>548</v>
      </c>
      <c r="E955" s="248" t="s">
        <v>1005</v>
      </c>
      <c r="F955" s="249" t="s">
        <v>1006</v>
      </c>
      <c r="G955" s="250" t="s">
        <v>165</v>
      </c>
      <c r="H955" s="251">
        <v>24</v>
      </c>
      <c r="I955" s="252"/>
      <c r="J955" s="253">
        <f t="shared" si="20"/>
        <v>0</v>
      </c>
      <c r="K955" s="249" t="s">
        <v>166</v>
      </c>
      <c r="L955" s="254"/>
      <c r="M955" s="255" t="s">
        <v>19</v>
      </c>
      <c r="N955" s="256" t="s">
        <v>42</v>
      </c>
      <c r="O955" s="36"/>
      <c r="P955" s="191">
        <f t="shared" si="21"/>
        <v>0</v>
      </c>
      <c r="Q955" s="191">
        <v>6.1000000000000004E-3</v>
      </c>
      <c r="R955" s="191">
        <f t="shared" si="22"/>
        <v>0.1464</v>
      </c>
      <c r="S955" s="191">
        <v>0</v>
      </c>
      <c r="T955" s="192">
        <f t="shared" si="23"/>
        <v>0</v>
      </c>
      <c r="AR955" s="18" t="s">
        <v>235</v>
      </c>
      <c r="AT955" s="18" t="s">
        <v>548</v>
      </c>
      <c r="AU955" s="18" t="s">
        <v>81</v>
      </c>
      <c r="AY955" s="18" t="s">
        <v>160</v>
      </c>
      <c r="BE955" s="193">
        <f t="shared" si="24"/>
        <v>0</v>
      </c>
      <c r="BF955" s="193">
        <f t="shared" si="25"/>
        <v>0</v>
      </c>
      <c r="BG955" s="193">
        <f t="shared" si="26"/>
        <v>0</v>
      </c>
      <c r="BH955" s="193">
        <f t="shared" si="27"/>
        <v>0</v>
      </c>
      <c r="BI955" s="193">
        <f t="shared" si="28"/>
        <v>0</v>
      </c>
      <c r="BJ955" s="18" t="s">
        <v>78</v>
      </c>
      <c r="BK955" s="193">
        <f t="shared" si="29"/>
        <v>0</v>
      </c>
      <c r="BL955" s="18" t="s">
        <v>167</v>
      </c>
      <c r="BM955" s="18" t="s">
        <v>3199</v>
      </c>
    </row>
    <row r="956" spans="2:65" s="1" customFormat="1" ht="22.5" customHeight="1" x14ac:dyDescent="0.3">
      <c r="B956" s="35"/>
      <c r="C956" s="247" t="s">
        <v>1235</v>
      </c>
      <c r="D956" s="247" t="s">
        <v>548</v>
      </c>
      <c r="E956" s="248" t="s">
        <v>1009</v>
      </c>
      <c r="F956" s="249" t="s">
        <v>1010</v>
      </c>
      <c r="G956" s="250" t="s">
        <v>165</v>
      </c>
      <c r="H956" s="251">
        <v>24</v>
      </c>
      <c r="I956" s="252"/>
      <c r="J956" s="253">
        <f t="shared" si="20"/>
        <v>0</v>
      </c>
      <c r="K956" s="249" t="s">
        <v>166</v>
      </c>
      <c r="L956" s="254"/>
      <c r="M956" s="255" t="s">
        <v>19</v>
      </c>
      <c r="N956" s="256" t="s">
        <v>42</v>
      </c>
      <c r="O956" s="36"/>
      <c r="P956" s="191">
        <f t="shared" si="21"/>
        <v>0</v>
      </c>
      <c r="Q956" s="191">
        <v>3.0000000000000001E-3</v>
      </c>
      <c r="R956" s="191">
        <f t="shared" si="22"/>
        <v>7.2000000000000008E-2</v>
      </c>
      <c r="S956" s="191">
        <v>0</v>
      </c>
      <c r="T956" s="192">
        <f t="shared" si="23"/>
        <v>0</v>
      </c>
      <c r="AR956" s="18" t="s">
        <v>235</v>
      </c>
      <c r="AT956" s="18" t="s">
        <v>548</v>
      </c>
      <c r="AU956" s="18" t="s">
        <v>81</v>
      </c>
      <c r="AY956" s="18" t="s">
        <v>160</v>
      </c>
      <c r="BE956" s="193">
        <f t="shared" si="24"/>
        <v>0</v>
      </c>
      <c r="BF956" s="193">
        <f t="shared" si="25"/>
        <v>0</v>
      </c>
      <c r="BG956" s="193">
        <f t="shared" si="26"/>
        <v>0</v>
      </c>
      <c r="BH956" s="193">
        <f t="shared" si="27"/>
        <v>0</v>
      </c>
      <c r="BI956" s="193">
        <f t="shared" si="28"/>
        <v>0</v>
      </c>
      <c r="BJ956" s="18" t="s">
        <v>78</v>
      </c>
      <c r="BK956" s="193">
        <f t="shared" si="29"/>
        <v>0</v>
      </c>
      <c r="BL956" s="18" t="s">
        <v>167</v>
      </c>
      <c r="BM956" s="18" t="s">
        <v>3200</v>
      </c>
    </row>
    <row r="957" spans="2:65" s="1" customFormat="1" ht="22.5" customHeight="1" x14ac:dyDescent="0.3">
      <c r="B957" s="35"/>
      <c r="C957" s="247" t="s">
        <v>1242</v>
      </c>
      <c r="D957" s="247" t="s">
        <v>548</v>
      </c>
      <c r="E957" s="248" t="s">
        <v>1013</v>
      </c>
      <c r="F957" s="249" t="s">
        <v>1014</v>
      </c>
      <c r="G957" s="250" t="s">
        <v>165</v>
      </c>
      <c r="H957" s="251">
        <v>24</v>
      </c>
      <c r="I957" s="252"/>
      <c r="J957" s="253">
        <f t="shared" si="20"/>
        <v>0</v>
      </c>
      <c r="K957" s="249" t="s">
        <v>166</v>
      </c>
      <c r="L957" s="254"/>
      <c r="M957" s="255" t="s">
        <v>19</v>
      </c>
      <c r="N957" s="256" t="s">
        <v>42</v>
      </c>
      <c r="O957" s="36"/>
      <c r="P957" s="191">
        <f t="shared" si="21"/>
        <v>0</v>
      </c>
      <c r="Q957" s="191">
        <v>1E-4</v>
      </c>
      <c r="R957" s="191">
        <f t="shared" si="22"/>
        <v>2.4000000000000002E-3</v>
      </c>
      <c r="S957" s="191">
        <v>0</v>
      </c>
      <c r="T957" s="192">
        <f t="shared" si="23"/>
        <v>0</v>
      </c>
      <c r="AR957" s="18" t="s">
        <v>235</v>
      </c>
      <c r="AT957" s="18" t="s">
        <v>548</v>
      </c>
      <c r="AU957" s="18" t="s">
        <v>81</v>
      </c>
      <c r="AY957" s="18" t="s">
        <v>160</v>
      </c>
      <c r="BE957" s="193">
        <f t="shared" si="24"/>
        <v>0</v>
      </c>
      <c r="BF957" s="193">
        <f t="shared" si="25"/>
        <v>0</v>
      </c>
      <c r="BG957" s="193">
        <f t="shared" si="26"/>
        <v>0</v>
      </c>
      <c r="BH957" s="193">
        <f t="shared" si="27"/>
        <v>0</v>
      </c>
      <c r="BI957" s="193">
        <f t="shared" si="28"/>
        <v>0</v>
      </c>
      <c r="BJ957" s="18" t="s">
        <v>78</v>
      </c>
      <c r="BK957" s="193">
        <f t="shared" si="29"/>
        <v>0</v>
      </c>
      <c r="BL957" s="18" t="s">
        <v>167</v>
      </c>
      <c r="BM957" s="18" t="s">
        <v>3201</v>
      </c>
    </row>
    <row r="958" spans="2:65" s="1" customFormat="1" ht="22.5" customHeight="1" x14ac:dyDescent="0.3">
      <c r="B958" s="35"/>
      <c r="C958" s="182" t="s">
        <v>1247</v>
      </c>
      <c r="D958" s="182" t="s">
        <v>162</v>
      </c>
      <c r="E958" s="183" t="s">
        <v>1017</v>
      </c>
      <c r="F958" s="184" t="s">
        <v>1018</v>
      </c>
      <c r="G958" s="185" t="s">
        <v>189</v>
      </c>
      <c r="H958" s="186">
        <v>598.29999999999995</v>
      </c>
      <c r="I958" s="187"/>
      <c r="J958" s="188">
        <f t="shared" si="20"/>
        <v>0</v>
      </c>
      <c r="K958" s="184" t="s">
        <v>166</v>
      </c>
      <c r="L958" s="55"/>
      <c r="M958" s="189" t="s">
        <v>19</v>
      </c>
      <c r="N958" s="190" t="s">
        <v>42</v>
      </c>
      <c r="O958" s="36"/>
      <c r="P958" s="191">
        <f t="shared" si="21"/>
        <v>0</v>
      </c>
      <c r="Q958" s="191">
        <v>7.4999999999999993E-5</v>
      </c>
      <c r="R958" s="191">
        <f t="shared" si="22"/>
        <v>4.4872499999999996E-2</v>
      </c>
      <c r="S958" s="191">
        <v>0</v>
      </c>
      <c r="T958" s="192">
        <f t="shared" si="23"/>
        <v>0</v>
      </c>
      <c r="AR958" s="18" t="s">
        <v>167</v>
      </c>
      <c r="AT958" s="18" t="s">
        <v>162</v>
      </c>
      <c r="AU958" s="18" t="s">
        <v>81</v>
      </c>
      <c r="AY958" s="18" t="s">
        <v>160</v>
      </c>
      <c r="BE958" s="193">
        <f t="shared" si="24"/>
        <v>0</v>
      </c>
      <c r="BF958" s="193">
        <f t="shared" si="25"/>
        <v>0</v>
      </c>
      <c r="BG958" s="193">
        <f t="shared" si="26"/>
        <v>0</v>
      </c>
      <c r="BH958" s="193">
        <f t="shared" si="27"/>
        <v>0</v>
      </c>
      <c r="BI958" s="193">
        <f t="shared" si="28"/>
        <v>0</v>
      </c>
      <c r="BJ958" s="18" t="s">
        <v>78</v>
      </c>
      <c r="BK958" s="193">
        <f t="shared" si="29"/>
        <v>0</v>
      </c>
      <c r="BL958" s="18" t="s">
        <v>167</v>
      </c>
      <c r="BM958" s="18" t="s">
        <v>3202</v>
      </c>
    </row>
    <row r="959" spans="2:65" s="11" customFormat="1" x14ac:dyDescent="0.3">
      <c r="B959" s="194"/>
      <c r="C959" s="195"/>
      <c r="D959" s="196" t="s">
        <v>169</v>
      </c>
      <c r="E959" s="197" t="s">
        <v>19</v>
      </c>
      <c r="F959" s="198" t="s">
        <v>3203</v>
      </c>
      <c r="G959" s="195"/>
      <c r="H959" s="199" t="s">
        <v>19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169</v>
      </c>
      <c r="AU959" s="205" t="s">
        <v>81</v>
      </c>
      <c r="AV959" s="11" t="s">
        <v>78</v>
      </c>
      <c r="AW959" s="11" t="s">
        <v>35</v>
      </c>
      <c r="AX959" s="11" t="s">
        <v>71</v>
      </c>
      <c r="AY959" s="205" t="s">
        <v>160</v>
      </c>
    </row>
    <row r="960" spans="2:65" s="12" customFormat="1" x14ac:dyDescent="0.3">
      <c r="B960" s="206"/>
      <c r="C960" s="207"/>
      <c r="D960" s="196" t="s">
        <v>169</v>
      </c>
      <c r="E960" s="208" t="s">
        <v>19</v>
      </c>
      <c r="F960" s="209" t="s">
        <v>3204</v>
      </c>
      <c r="G960" s="207"/>
      <c r="H960" s="210">
        <v>485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169</v>
      </c>
      <c r="AU960" s="216" t="s">
        <v>81</v>
      </c>
      <c r="AV960" s="12" t="s">
        <v>81</v>
      </c>
      <c r="AW960" s="12" t="s">
        <v>35</v>
      </c>
      <c r="AX960" s="12" t="s">
        <v>71</v>
      </c>
      <c r="AY960" s="216" t="s">
        <v>160</v>
      </c>
    </row>
    <row r="961" spans="2:65" s="11" customFormat="1" x14ac:dyDescent="0.3">
      <c r="B961" s="194"/>
      <c r="C961" s="195"/>
      <c r="D961" s="196" t="s">
        <v>169</v>
      </c>
      <c r="E961" s="197" t="s">
        <v>19</v>
      </c>
      <c r="F961" s="198" t="s">
        <v>3205</v>
      </c>
      <c r="G961" s="195"/>
      <c r="H961" s="199" t="s">
        <v>19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169</v>
      </c>
      <c r="AU961" s="205" t="s">
        <v>81</v>
      </c>
      <c r="AV961" s="11" t="s">
        <v>78</v>
      </c>
      <c r="AW961" s="11" t="s">
        <v>35</v>
      </c>
      <c r="AX961" s="11" t="s">
        <v>71</v>
      </c>
      <c r="AY961" s="205" t="s">
        <v>160</v>
      </c>
    </row>
    <row r="962" spans="2:65" s="12" customFormat="1" x14ac:dyDescent="0.3">
      <c r="B962" s="206"/>
      <c r="C962" s="207"/>
      <c r="D962" s="196" t="s">
        <v>169</v>
      </c>
      <c r="E962" s="208" t="s">
        <v>19</v>
      </c>
      <c r="F962" s="209" t="s">
        <v>3206</v>
      </c>
      <c r="G962" s="207"/>
      <c r="H962" s="210">
        <v>8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169</v>
      </c>
      <c r="AU962" s="216" t="s">
        <v>81</v>
      </c>
      <c r="AV962" s="12" t="s">
        <v>81</v>
      </c>
      <c r="AW962" s="12" t="s">
        <v>35</v>
      </c>
      <c r="AX962" s="12" t="s">
        <v>71</v>
      </c>
      <c r="AY962" s="216" t="s">
        <v>160</v>
      </c>
    </row>
    <row r="963" spans="2:65" s="11" customFormat="1" x14ac:dyDescent="0.3">
      <c r="B963" s="194"/>
      <c r="C963" s="195"/>
      <c r="D963" s="196" t="s">
        <v>169</v>
      </c>
      <c r="E963" s="197" t="s">
        <v>19</v>
      </c>
      <c r="F963" s="198" t="s">
        <v>3207</v>
      </c>
      <c r="G963" s="195"/>
      <c r="H963" s="199" t="s">
        <v>19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169</v>
      </c>
      <c r="AU963" s="205" t="s">
        <v>81</v>
      </c>
      <c r="AV963" s="11" t="s">
        <v>78</v>
      </c>
      <c r="AW963" s="11" t="s">
        <v>35</v>
      </c>
      <c r="AX963" s="11" t="s">
        <v>71</v>
      </c>
      <c r="AY963" s="205" t="s">
        <v>160</v>
      </c>
    </row>
    <row r="964" spans="2:65" s="12" customFormat="1" x14ac:dyDescent="0.3">
      <c r="B964" s="206"/>
      <c r="C964" s="207"/>
      <c r="D964" s="196" t="s">
        <v>169</v>
      </c>
      <c r="E964" s="208" t="s">
        <v>19</v>
      </c>
      <c r="F964" s="209" t="s">
        <v>3208</v>
      </c>
      <c r="G964" s="207"/>
      <c r="H964" s="210">
        <v>105.3</v>
      </c>
      <c r="I964" s="211"/>
      <c r="J964" s="207"/>
      <c r="K964" s="207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169</v>
      </c>
      <c r="AU964" s="216" t="s">
        <v>81</v>
      </c>
      <c r="AV964" s="12" t="s">
        <v>81</v>
      </c>
      <c r="AW964" s="12" t="s">
        <v>35</v>
      </c>
      <c r="AX964" s="12" t="s">
        <v>71</v>
      </c>
      <c r="AY964" s="216" t="s">
        <v>160</v>
      </c>
    </row>
    <row r="965" spans="2:65" s="13" customFormat="1" x14ac:dyDescent="0.3">
      <c r="B965" s="217"/>
      <c r="C965" s="218"/>
      <c r="D965" s="219" t="s">
        <v>169</v>
      </c>
      <c r="E965" s="220" t="s">
        <v>19</v>
      </c>
      <c r="F965" s="221" t="s">
        <v>182</v>
      </c>
      <c r="G965" s="218"/>
      <c r="H965" s="222">
        <v>598.29999999999995</v>
      </c>
      <c r="I965" s="223"/>
      <c r="J965" s="218"/>
      <c r="K965" s="218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169</v>
      </c>
      <c r="AU965" s="228" t="s">
        <v>81</v>
      </c>
      <c r="AV965" s="13" t="s">
        <v>167</v>
      </c>
      <c r="AW965" s="13" t="s">
        <v>35</v>
      </c>
      <c r="AX965" s="13" t="s">
        <v>78</v>
      </c>
      <c r="AY965" s="228" t="s">
        <v>160</v>
      </c>
    </row>
    <row r="966" spans="2:65" s="1" customFormat="1" ht="22.5" customHeight="1" x14ac:dyDescent="0.3">
      <c r="B966" s="35"/>
      <c r="C966" s="182" t="s">
        <v>1252</v>
      </c>
      <c r="D966" s="182" t="s">
        <v>162</v>
      </c>
      <c r="E966" s="183" t="s">
        <v>1544</v>
      </c>
      <c r="F966" s="184" t="s">
        <v>1545</v>
      </c>
      <c r="G966" s="185" t="s">
        <v>189</v>
      </c>
      <c r="H966" s="186">
        <v>109.08</v>
      </c>
      <c r="I966" s="187"/>
      <c r="J966" s="188">
        <f>ROUND(I966*H966,2)</f>
        <v>0</v>
      </c>
      <c r="K966" s="184" t="s">
        <v>166</v>
      </c>
      <c r="L966" s="55"/>
      <c r="M966" s="189" t="s">
        <v>19</v>
      </c>
      <c r="N966" s="190" t="s">
        <v>42</v>
      </c>
      <c r="O966" s="36"/>
      <c r="P966" s="191">
        <f>O966*H966</f>
        <v>0</v>
      </c>
      <c r="Q966" s="191">
        <v>7.4999999999999993E-5</v>
      </c>
      <c r="R966" s="191">
        <f>Q966*H966</f>
        <v>8.180999999999999E-3</v>
      </c>
      <c r="S966" s="191">
        <v>0</v>
      </c>
      <c r="T966" s="192">
        <f>S966*H966</f>
        <v>0</v>
      </c>
      <c r="AR966" s="18" t="s">
        <v>167</v>
      </c>
      <c r="AT966" s="18" t="s">
        <v>162</v>
      </c>
      <c r="AU966" s="18" t="s">
        <v>81</v>
      </c>
      <c r="AY966" s="18" t="s">
        <v>160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78</v>
      </c>
      <c r="BK966" s="193">
        <f>ROUND(I966*H966,2)</f>
        <v>0</v>
      </c>
      <c r="BL966" s="18" t="s">
        <v>167</v>
      </c>
      <c r="BM966" s="18" t="s">
        <v>3209</v>
      </c>
    </row>
    <row r="967" spans="2:65" s="11" customFormat="1" x14ac:dyDescent="0.3">
      <c r="B967" s="194"/>
      <c r="C967" s="195"/>
      <c r="D967" s="196" t="s">
        <v>169</v>
      </c>
      <c r="E967" s="197" t="s">
        <v>19</v>
      </c>
      <c r="F967" s="198" t="s">
        <v>3210</v>
      </c>
      <c r="G967" s="195"/>
      <c r="H967" s="199" t="s">
        <v>19</v>
      </c>
      <c r="I967" s="200"/>
      <c r="J967" s="195"/>
      <c r="K967" s="195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169</v>
      </c>
      <c r="AU967" s="205" t="s">
        <v>81</v>
      </c>
      <c r="AV967" s="11" t="s">
        <v>78</v>
      </c>
      <c r="AW967" s="11" t="s">
        <v>35</v>
      </c>
      <c r="AX967" s="11" t="s">
        <v>71</v>
      </c>
      <c r="AY967" s="205" t="s">
        <v>160</v>
      </c>
    </row>
    <row r="968" spans="2:65" s="12" customFormat="1" x14ac:dyDescent="0.3">
      <c r="B968" s="206"/>
      <c r="C968" s="207"/>
      <c r="D968" s="196" t="s">
        <v>169</v>
      </c>
      <c r="E968" s="208" t="s">
        <v>19</v>
      </c>
      <c r="F968" s="209" t="s">
        <v>3211</v>
      </c>
      <c r="G968" s="207"/>
      <c r="H968" s="210">
        <v>58.69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169</v>
      </c>
      <c r="AU968" s="216" t="s">
        <v>81</v>
      </c>
      <c r="AV968" s="12" t="s">
        <v>81</v>
      </c>
      <c r="AW968" s="12" t="s">
        <v>35</v>
      </c>
      <c r="AX968" s="12" t="s">
        <v>71</v>
      </c>
      <c r="AY968" s="216" t="s">
        <v>160</v>
      </c>
    </row>
    <row r="969" spans="2:65" s="12" customFormat="1" ht="27" x14ac:dyDescent="0.3">
      <c r="B969" s="206"/>
      <c r="C969" s="207"/>
      <c r="D969" s="196" t="s">
        <v>169</v>
      </c>
      <c r="E969" s="208" t="s">
        <v>19</v>
      </c>
      <c r="F969" s="209" t="s">
        <v>3212</v>
      </c>
      <c r="G969" s="207"/>
      <c r="H969" s="210">
        <v>50.39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169</v>
      </c>
      <c r="AU969" s="216" t="s">
        <v>81</v>
      </c>
      <c r="AV969" s="12" t="s">
        <v>81</v>
      </c>
      <c r="AW969" s="12" t="s">
        <v>35</v>
      </c>
      <c r="AX969" s="12" t="s">
        <v>71</v>
      </c>
      <c r="AY969" s="216" t="s">
        <v>160</v>
      </c>
    </row>
    <row r="970" spans="2:65" s="13" customFormat="1" x14ac:dyDescent="0.3">
      <c r="B970" s="217"/>
      <c r="C970" s="218"/>
      <c r="D970" s="219" t="s">
        <v>169</v>
      </c>
      <c r="E970" s="220" t="s">
        <v>19</v>
      </c>
      <c r="F970" s="221" t="s">
        <v>182</v>
      </c>
      <c r="G970" s="218"/>
      <c r="H970" s="222">
        <v>109.08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169</v>
      </c>
      <c r="AU970" s="228" t="s">
        <v>81</v>
      </c>
      <c r="AV970" s="13" t="s">
        <v>167</v>
      </c>
      <c r="AW970" s="13" t="s">
        <v>35</v>
      </c>
      <c r="AX970" s="13" t="s">
        <v>78</v>
      </c>
      <c r="AY970" s="228" t="s">
        <v>160</v>
      </c>
    </row>
    <row r="971" spans="2:65" s="1" customFormat="1" ht="22.5" customHeight="1" x14ac:dyDescent="0.3">
      <c r="B971" s="35"/>
      <c r="C971" s="182" t="s">
        <v>1256</v>
      </c>
      <c r="D971" s="182" t="s">
        <v>162</v>
      </c>
      <c r="E971" s="183" t="s">
        <v>1025</v>
      </c>
      <c r="F971" s="184" t="s">
        <v>1026</v>
      </c>
      <c r="G971" s="185" t="s">
        <v>189</v>
      </c>
      <c r="H971" s="186">
        <v>98.8</v>
      </c>
      <c r="I971" s="187"/>
      <c r="J971" s="188">
        <f>ROUND(I971*H971,2)</f>
        <v>0</v>
      </c>
      <c r="K971" s="184" t="s">
        <v>166</v>
      </c>
      <c r="L971" s="55"/>
      <c r="M971" s="189" t="s">
        <v>19</v>
      </c>
      <c r="N971" s="190" t="s">
        <v>42</v>
      </c>
      <c r="O971" s="36"/>
      <c r="P971" s="191">
        <f>O971*H971</f>
        <v>0</v>
      </c>
      <c r="Q971" s="191">
        <v>2.5199999999999999E-5</v>
      </c>
      <c r="R971" s="191">
        <f>Q971*H971</f>
        <v>2.4897599999999997E-3</v>
      </c>
      <c r="S971" s="191">
        <v>0</v>
      </c>
      <c r="T971" s="192">
        <f>S971*H971</f>
        <v>0</v>
      </c>
      <c r="AR971" s="18" t="s">
        <v>167</v>
      </c>
      <c r="AT971" s="18" t="s">
        <v>162</v>
      </c>
      <c r="AU971" s="18" t="s">
        <v>81</v>
      </c>
      <c r="AY971" s="18" t="s">
        <v>160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18" t="s">
        <v>78</v>
      </c>
      <c r="BK971" s="193">
        <f>ROUND(I971*H971,2)</f>
        <v>0</v>
      </c>
      <c r="BL971" s="18" t="s">
        <v>167</v>
      </c>
      <c r="BM971" s="18" t="s">
        <v>3213</v>
      </c>
    </row>
    <row r="972" spans="2:65" s="11" customFormat="1" x14ac:dyDescent="0.3">
      <c r="B972" s="194"/>
      <c r="C972" s="195"/>
      <c r="D972" s="196" t="s">
        <v>169</v>
      </c>
      <c r="E972" s="197" t="s">
        <v>19</v>
      </c>
      <c r="F972" s="198" t="s">
        <v>3214</v>
      </c>
      <c r="G972" s="195"/>
      <c r="H972" s="199" t="s">
        <v>19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169</v>
      </c>
      <c r="AU972" s="205" t="s">
        <v>81</v>
      </c>
      <c r="AV972" s="11" t="s">
        <v>78</v>
      </c>
      <c r="AW972" s="11" t="s">
        <v>35</v>
      </c>
      <c r="AX972" s="11" t="s">
        <v>71</v>
      </c>
      <c r="AY972" s="205" t="s">
        <v>160</v>
      </c>
    </row>
    <row r="973" spans="2:65" s="12" customFormat="1" x14ac:dyDescent="0.3">
      <c r="B973" s="206"/>
      <c r="C973" s="207"/>
      <c r="D973" s="196" t="s">
        <v>169</v>
      </c>
      <c r="E973" s="208" t="s">
        <v>19</v>
      </c>
      <c r="F973" s="209" t="s">
        <v>3215</v>
      </c>
      <c r="G973" s="207"/>
      <c r="H973" s="210">
        <v>98.8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169</v>
      </c>
      <c r="AU973" s="216" t="s">
        <v>81</v>
      </c>
      <c r="AV973" s="12" t="s">
        <v>81</v>
      </c>
      <c r="AW973" s="12" t="s">
        <v>35</v>
      </c>
      <c r="AX973" s="12" t="s">
        <v>71</v>
      </c>
      <c r="AY973" s="216" t="s">
        <v>160</v>
      </c>
    </row>
    <row r="974" spans="2:65" s="13" customFormat="1" x14ac:dyDescent="0.3">
      <c r="B974" s="217"/>
      <c r="C974" s="218"/>
      <c r="D974" s="219" t="s">
        <v>169</v>
      </c>
      <c r="E974" s="220" t="s">
        <v>19</v>
      </c>
      <c r="F974" s="221" t="s">
        <v>182</v>
      </c>
      <c r="G974" s="218"/>
      <c r="H974" s="222">
        <v>98.8</v>
      </c>
      <c r="I974" s="223"/>
      <c r="J974" s="218"/>
      <c r="K974" s="218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169</v>
      </c>
      <c r="AU974" s="228" t="s">
        <v>81</v>
      </c>
      <c r="AV974" s="13" t="s">
        <v>167</v>
      </c>
      <c r="AW974" s="13" t="s">
        <v>35</v>
      </c>
      <c r="AX974" s="13" t="s">
        <v>78</v>
      </c>
      <c r="AY974" s="228" t="s">
        <v>160</v>
      </c>
    </row>
    <row r="975" spans="2:65" s="1" customFormat="1" ht="22.5" customHeight="1" x14ac:dyDescent="0.3">
      <c r="B975" s="35"/>
      <c r="C975" s="182" t="s">
        <v>1261</v>
      </c>
      <c r="D975" s="182" t="s">
        <v>162</v>
      </c>
      <c r="E975" s="183" t="s">
        <v>1031</v>
      </c>
      <c r="F975" s="184" t="s">
        <v>1032</v>
      </c>
      <c r="G975" s="185" t="s">
        <v>189</v>
      </c>
      <c r="H975" s="186">
        <v>24</v>
      </c>
      <c r="I975" s="187"/>
      <c r="J975" s="188">
        <f>ROUND(I975*H975,2)</f>
        <v>0</v>
      </c>
      <c r="K975" s="184" t="s">
        <v>166</v>
      </c>
      <c r="L975" s="55"/>
      <c r="M975" s="189" t="s">
        <v>19</v>
      </c>
      <c r="N975" s="190" t="s">
        <v>42</v>
      </c>
      <c r="O975" s="36"/>
      <c r="P975" s="191">
        <f>O975*H975</f>
        <v>0</v>
      </c>
      <c r="Q975" s="191">
        <v>1.4999999999999999E-4</v>
      </c>
      <c r="R975" s="191">
        <f>Q975*H975</f>
        <v>3.5999999999999999E-3</v>
      </c>
      <c r="S975" s="191">
        <v>0</v>
      </c>
      <c r="T975" s="192">
        <f>S975*H975</f>
        <v>0</v>
      </c>
      <c r="AR975" s="18" t="s">
        <v>167</v>
      </c>
      <c r="AT975" s="18" t="s">
        <v>162</v>
      </c>
      <c r="AU975" s="18" t="s">
        <v>81</v>
      </c>
      <c r="AY975" s="18" t="s">
        <v>160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78</v>
      </c>
      <c r="BK975" s="193">
        <f>ROUND(I975*H975,2)</f>
        <v>0</v>
      </c>
      <c r="BL975" s="18" t="s">
        <v>167</v>
      </c>
      <c r="BM975" s="18" t="s">
        <v>3216</v>
      </c>
    </row>
    <row r="976" spans="2:65" s="1" customFormat="1" ht="22.5" customHeight="1" x14ac:dyDescent="0.3">
      <c r="B976" s="35"/>
      <c r="C976" s="182" t="s">
        <v>1266</v>
      </c>
      <c r="D976" s="182" t="s">
        <v>162</v>
      </c>
      <c r="E976" s="183" t="s">
        <v>1037</v>
      </c>
      <c r="F976" s="184" t="s">
        <v>1038</v>
      </c>
      <c r="G976" s="185" t="s">
        <v>189</v>
      </c>
      <c r="H976" s="186">
        <v>319.89999999999998</v>
      </c>
      <c r="I976" s="187"/>
      <c r="J976" s="188">
        <f>ROUND(I976*H976,2)</f>
        <v>0</v>
      </c>
      <c r="K976" s="184" t="s">
        <v>19</v>
      </c>
      <c r="L976" s="55"/>
      <c r="M976" s="189" t="s">
        <v>19</v>
      </c>
      <c r="N976" s="190" t="s">
        <v>42</v>
      </c>
      <c r="O976" s="36"/>
      <c r="P976" s="191">
        <f>O976*H976</f>
        <v>0</v>
      </c>
      <c r="Q976" s="191">
        <v>5.0000000000000002E-5</v>
      </c>
      <c r="R976" s="191">
        <f>Q976*H976</f>
        <v>1.5994999999999999E-2</v>
      </c>
      <c r="S976" s="191">
        <v>0</v>
      </c>
      <c r="T976" s="192">
        <f>S976*H976</f>
        <v>0</v>
      </c>
      <c r="AR976" s="18" t="s">
        <v>167</v>
      </c>
      <c r="AT976" s="18" t="s">
        <v>162</v>
      </c>
      <c r="AU976" s="18" t="s">
        <v>81</v>
      </c>
      <c r="AY976" s="18" t="s">
        <v>160</v>
      </c>
      <c r="BE976" s="193">
        <f>IF(N976="základní",J976,0)</f>
        <v>0</v>
      </c>
      <c r="BF976" s="193">
        <f>IF(N976="snížená",J976,0)</f>
        <v>0</v>
      </c>
      <c r="BG976" s="193">
        <f>IF(N976="zákl. přenesená",J976,0)</f>
        <v>0</v>
      </c>
      <c r="BH976" s="193">
        <f>IF(N976="sníž. přenesená",J976,0)</f>
        <v>0</v>
      </c>
      <c r="BI976" s="193">
        <f>IF(N976="nulová",J976,0)</f>
        <v>0</v>
      </c>
      <c r="BJ976" s="18" t="s">
        <v>78</v>
      </c>
      <c r="BK976" s="193">
        <f>ROUND(I976*H976,2)</f>
        <v>0</v>
      </c>
      <c r="BL976" s="18" t="s">
        <v>167</v>
      </c>
      <c r="BM976" s="18" t="s">
        <v>3217</v>
      </c>
    </row>
    <row r="977" spans="2:65" s="11" customFormat="1" x14ac:dyDescent="0.3">
      <c r="B977" s="194"/>
      <c r="C977" s="195"/>
      <c r="D977" s="196" t="s">
        <v>169</v>
      </c>
      <c r="E977" s="197" t="s">
        <v>19</v>
      </c>
      <c r="F977" s="198" t="s">
        <v>3218</v>
      </c>
      <c r="G977" s="195"/>
      <c r="H977" s="199" t="s">
        <v>19</v>
      </c>
      <c r="I977" s="200"/>
      <c r="J977" s="195"/>
      <c r="K977" s="195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169</v>
      </c>
      <c r="AU977" s="205" t="s">
        <v>81</v>
      </c>
      <c r="AV977" s="11" t="s">
        <v>78</v>
      </c>
      <c r="AW977" s="11" t="s">
        <v>35</v>
      </c>
      <c r="AX977" s="11" t="s">
        <v>71</v>
      </c>
      <c r="AY977" s="205" t="s">
        <v>160</v>
      </c>
    </row>
    <row r="978" spans="2:65" s="12" customFormat="1" x14ac:dyDescent="0.3">
      <c r="B978" s="206"/>
      <c r="C978" s="207"/>
      <c r="D978" s="196" t="s">
        <v>169</v>
      </c>
      <c r="E978" s="208" t="s">
        <v>19</v>
      </c>
      <c r="F978" s="209" t="s">
        <v>3219</v>
      </c>
      <c r="G978" s="207"/>
      <c r="H978" s="210">
        <v>185.2</v>
      </c>
      <c r="I978" s="211"/>
      <c r="J978" s="207"/>
      <c r="K978" s="207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169</v>
      </c>
      <c r="AU978" s="216" t="s">
        <v>81</v>
      </c>
      <c r="AV978" s="12" t="s">
        <v>81</v>
      </c>
      <c r="AW978" s="12" t="s">
        <v>35</v>
      </c>
      <c r="AX978" s="12" t="s">
        <v>71</v>
      </c>
      <c r="AY978" s="216" t="s">
        <v>160</v>
      </c>
    </row>
    <row r="979" spans="2:65" s="11" customFormat="1" x14ac:dyDescent="0.3">
      <c r="B979" s="194"/>
      <c r="C979" s="195"/>
      <c r="D979" s="196" t="s">
        <v>169</v>
      </c>
      <c r="E979" s="197" t="s">
        <v>19</v>
      </c>
      <c r="F979" s="198" t="s">
        <v>3220</v>
      </c>
      <c r="G979" s="195"/>
      <c r="H979" s="199" t="s">
        <v>19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169</v>
      </c>
      <c r="AU979" s="205" t="s">
        <v>81</v>
      </c>
      <c r="AV979" s="11" t="s">
        <v>78</v>
      </c>
      <c r="AW979" s="11" t="s">
        <v>35</v>
      </c>
      <c r="AX979" s="11" t="s">
        <v>71</v>
      </c>
      <c r="AY979" s="205" t="s">
        <v>160</v>
      </c>
    </row>
    <row r="980" spans="2:65" s="12" customFormat="1" x14ac:dyDescent="0.3">
      <c r="B980" s="206"/>
      <c r="C980" s="207"/>
      <c r="D980" s="196" t="s">
        <v>169</v>
      </c>
      <c r="E980" s="208" t="s">
        <v>19</v>
      </c>
      <c r="F980" s="209" t="s">
        <v>3221</v>
      </c>
      <c r="G980" s="207"/>
      <c r="H980" s="210">
        <v>113.85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169</v>
      </c>
      <c r="AU980" s="216" t="s">
        <v>81</v>
      </c>
      <c r="AV980" s="12" t="s">
        <v>81</v>
      </c>
      <c r="AW980" s="12" t="s">
        <v>35</v>
      </c>
      <c r="AX980" s="12" t="s">
        <v>71</v>
      </c>
      <c r="AY980" s="216" t="s">
        <v>160</v>
      </c>
    </row>
    <row r="981" spans="2:65" s="11" customFormat="1" x14ac:dyDescent="0.3">
      <c r="B981" s="194"/>
      <c r="C981" s="195"/>
      <c r="D981" s="196" t="s">
        <v>169</v>
      </c>
      <c r="E981" s="197" t="s">
        <v>19</v>
      </c>
      <c r="F981" s="198" t="s">
        <v>2521</v>
      </c>
      <c r="G981" s="195"/>
      <c r="H981" s="199" t="s">
        <v>19</v>
      </c>
      <c r="I981" s="200"/>
      <c r="J981" s="195"/>
      <c r="K981" s="195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169</v>
      </c>
      <c r="AU981" s="205" t="s">
        <v>81</v>
      </c>
      <c r="AV981" s="11" t="s">
        <v>78</v>
      </c>
      <c r="AW981" s="11" t="s">
        <v>35</v>
      </c>
      <c r="AX981" s="11" t="s">
        <v>71</v>
      </c>
      <c r="AY981" s="205" t="s">
        <v>160</v>
      </c>
    </row>
    <row r="982" spans="2:65" s="12" customFormat="1" x14ac:dyDescent="0.3">
      <c r="B982" s="206"/>
      <c r="C982" s="207"/>
      <c r="D982" s="196" t="s">
        <v>169</v>
      </c>
      <c r="E982" s="208" t="s">
        <v>19</v>
      </c>
      <c r="F982" s="209" t="s">
        <v>3222</v>
      </c>
      <c r="G982" s="207"/>
      <c r="H982" s="210">
        <v>20.85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169</v>
      </c>
      <c r="AU982" s="216" t="s">
        <v>81</v>
      </c>
      <c r="AV982" s="12" t="s">
        <v>81</v>
      </c>
      <c r="AW982" s="12" t="s">
        <v>35</v>
      </c>
      <c r="AX982" s="12" t="s">
        <v>71</v>
      </c>
      <c r="AY982" s="216" t="s">
        <v>160</v>
      </c>
    </row>
    <row r="983" spans="2:65" s="13" customFormat="1" x14ac:dyDescent="0.3">
      <c r="B983" s="217"/>
      <c r="C983" s="218"/>
      <c r="D983" s="219" t="s">
        <v>169</v>
      </c>
      <c r="E983" s="220" t="s">
        <v>19</v>
      </c>
      <c r="F983" s="221" t="s">
        <v>182</v>
      </c>
      <c r="G983" s="218"/>
      <c r="H983" s="222">
        <v>319.89999999999998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169</v>
      </c>
      <c r="AU983" s="228" t="s">
        <v>81</v>
      </c>
      <c r="AV983" s="13" t="s">
        <v>167</v>
      </c>
      <c r="AW983" s="13" t="s">
        <v>35</v>
      </c>
      <c r="AX983" s="13" t="s">
        <v>78</v>
      </c>
      <c r="AY983" s="228" t="s">
        <v>160</v>
      </c>
    </row>
    <row r="984" spans="2:65" s="1" customFormat="1" ht="22.5" customHeight="1" x14ac:dyDescent="0.3">
      <c r="B984" s="35"/>
      <c r="C984" s="182" t="s">
        <v>1272</v>
      </c>
      <c r="D984" s="182" t="s">
        <v>162</v>
      </c>
      <c r="E984" s="183" t="s">
        <v>1043</v>
      </c>
      <c r="F984" s="184" t="s">
        <v>1044</v>
      </c>
      <c r="G984" s="185" t="s">
        <v>248</v>
      </c>
      <c r="H984" s="186">
        <v>63.689</v>
      </c>
      <c r="I984" s="187"/>
      <c r="J984" s="188">
        <f>ROUND(I984*H984,2)</f>
        <v>0</v>
      </c>
      <c r="K984" s="184" t="s">
        <v>166</v>
      </c>
      <c r="L984" s="55"/>
      <c r="M984" s="189" t="s">
        <v>19</v>
      </c>
      <c r="N984" s="190" t="s">
        <v>42</v>
      </c>
      <c r="O984" s="36"/>
      <c r="P984" s="191">
        <f>O984*H984</f>
        <v>0</v>
      </c>
      <c r="Q984" s="191">
        <v>5.9999999999999995E-4</v>
      </c>
      <c r="R984" s="191">
        <f>Q984*H984</f>
        <v>3.8213399999999995E-2</v>
      </c>
      <c r="S984" s="191">
        <v>0</v>
      </c>
      <c r="T984" s="192">
        <f>S984*H984</f>
        <v>0</v>
      </c>
      <c r="AR984" s="18" t="s">
        <v>167</v>
      </c>
      <c r="AT984" s="18" t="s">
        <v>162</v>
      </c>
      <c r="AU984" s="18" t="s">
        <v>81</v>
      </c>
      <c r="AY984" s="18" t="s">
        <v>160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18" t="s">
        <v>78</v>
      </c>
      <c r="BK984" s="193">
        <f>ROUND(I984*H984,2)</f>
        <v>0</v>
      </c>
      <c r="BL984" s="18" t="s">
        <v>167</v>
      </c>
      <c r="BM984" s="18" t="s">
        <v>3223</v>
      </c>
    </row>
    <row r="985" spans="2:65" s="11" customFormat="1" x14ac:dyDescent="0.3">
      <c r="B985" s="194"/>
      <c r="C985" s="195"/>
      <c r="D985" s="196" t="s">
        <v>169</v>
      </c>
      <c r="E985" s="197" t="s">
        <v>19</v>
      </c>
      <c r="F985" s="198" t="s">
        <v>3224</v>
      </c>
      <c r="G985" s="195"/>
      <c r="H985" s="199" t="s">
        <v>19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169</v>
      </c>
      <c r="AU985" s="205" t="s">
        <v>81</v>
      </c>
      <c r="AV985" s="11" t="s">
        <v>78</v>
      </c>
      <c r="AW985" s="11" t="s">
        <v>35</v>
      </c>
      <c r="AX985" s="11" t="s">
        <v>71</v>
      </c>
      <c r="AY985" s="205" t="s">
        <v>160</v>
      </c>
    </row>
    <row r="986" spans="2:65" s="12" customFormat="1" x14ac:dyDescent="0.3">
      <c r="B986" s="206"/>
      <c r="C986" s="207"/>
      <c r="D986" s="196" t="s">
        <v>169</v>
      </c>
      <c r="E986" s="208" t="s">
        <v>19</v>
      </c>
      <c r="F986" s="209" t="s">
        <v>1047</v>
      </c>
      <c r="G986" s="207"/>
      <c r="H986" s="210">
        <v>10.35</v>
      </c>
      <c r="I986" s="211"/>
      <c r="J986" s="207"/>
      <c r="K986" s="207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169</v>
      </c>
      <c r="AU986" s="216" t="s">
        <v>81</v>
      </c>
      <c r="AV986" s="12" t="s">
        <v>81</v>
      </c>
      <c r="AW986" s="12" t="s">
        <v>35</v>
      </c>
      <c r="AX986" s="12" t="s">
        <v>71</v>
      </c>
      <c r="AY986" s="216" t="s">
        <v>160</v>
      </c>
    </row>
    <row r="987" spans="2:65" s="12" customFormat="1" x14ac:dyDescent="0.3">
      <c r="B987" s="206"/>
      <c r="C987" s="207"/>
      <c r="D987" s="196" t="s">
        <v>169</v>
      </c>
      <c r="E987" s="208" t="s">
        <v>19</v>
      </c>
      <c r="F987" s="209" t="s">
        <v>1047</v>
      </c>
      <c r="G987" s="207"/>
      <c r="H987" s="210">
        <v>10.35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169</v>
      </c>
      <c r="AU987" s="216" t="s">
        <v>81</v>
      </c>
      <c r="AV987" s="12" t="s">
        <v>81</v>
      </c>
      <c r="AW987" s="12" t="s">
        <v>35</v>
      </c>
      <c r="AX987" s="12" t="s">
        <v>71</v>
      </c>
      <c r="AY987" s="216" t="s">
        <v>160</v>
      </c>
    </row>
    <row r="988" spans="2:65" s="12" customFormat="1" x14ac:dyDescent="0.3">
      <c r="B988" s="206"/>
      <c r="C988" s="207"/>
      <c r="D988" s="196" t="s">
        <v>169</v>
      </c>
      <c r="E988" s="208" t="s">
        <v>19</v>
      </c>
      <c r="F988" s="209" t="s">
        <v>2529</v>
      </c>
      <c r="G988" s="207"/>
      <c r="H988" s="210">
        <v>12.074999999999999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169</v>
      </c>
      <c r="AU988" s="216" t="s">
        <v>81</v>
      </c>
      <c r="AV988" s="12" t="s">
        <v>81</v>
      </c>
      <c r="AW988" s="12" t="s">
        <v>35</v>
      </c>
      <c r="AX988" s="12" t="s">
        <v>71</v>
      </c>
      <c r="AY988" s="216" t="s">
        <v>160</v>
      </c>
    </row>
    <row r="989" spans="2:65" s="12" customFormat="1" x14ac:dyDescent="0.3">
      <c r="B989" s="206"/>
      <c r="C989" s="207"/>
      <c r="D989" s="196" t="s">
        <v>169</v>
      </c>
      <c r="E989" s="208" t="s">
        <v>19</v>
      </c>
      <c r="F989" s="209" t="s">
        <v>1047</v>
      </c>
      <c r="G989" s="207"/>
      <c r="H989" s="210">
        <v>10.35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169</v>
      </c>
      <c r="AU989" s="216" t="s">
        <v>81</v>
      </c>
      <c r="AV989" s="12" t="s">
        <v>81</v>
      </c>
      <c r="AW989" s="12" t="s">
        <v>35</v>
      </c>
      <c r="AX989" s="12" t="s">
        <v>71</v>
      </c>
      <c r="AY989" s="216" t="s">
        <v>160</v>
      </c>
    </row>
    <row r="990" spans="2:65" s="12" customFormat="1" x14ac:dyDescent="0.3">
      <c r="B990" s="206"/>
      <c r="C990" s="207"/>
      <c r="D990" s="196" t="s">
        <v>169</v>
      </c>
      <c r="E990" s="208" t="s">
        <v>19</v>
      </c>
      <c r="F990" s="209" t="s">
        <v>3225</v>
      </c>
      <c r="G990" s="207"/>
      <c r="H990" s="210">
        <v>12.404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169</v>
      </c>
      <c r="AU990" s="216" t="s">
        <v>81</v>
      </c>
      <c r="AV990" s="12" t="s">
        <v>81</v>
      </c>
      <c r="AW990" s="12" t="s">
        <v>35</v>
      </c>
      <c r="AX990" s="12" t="s">
        <v>71</v>
      </c>
      <c r="AY990" s="216" t="s">
        <v>160</v>
      </c>
    </row>
    <row r="991" spans="2:65" s="11" customFormat="1" x14ac:dyDescent="0.3">
      <c r="B991" s="194"/>
      <c r="C991" s="195"/>
      <c r="D991" s="196" t="s">
        <v>169</v>
      </c>
      <c r="E991" s="197" t="s">
        <v>19</v>
      </c>
      <c r="F991" s="198" t="s">
        <v>3226</v>
      </c>
      <c r="G991" s="195"/>
      <c r="H991" s="199" t="s">
        <v>19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169</v>
      </c>
      <c r="AU991" s="205" t="s">
        <v>81</v>
      </c>
      <c r="AV991" s="11" t="s">
        <v>78</v>
      </c>
      <c r="AW991" s="11" t="s">
        <v>35</v>
      </c>
      <c r="AX991" s="11" t="s">
        <v>71</v>
      </c>
      <c r="AY991" s="205" t="s">
        <v>160</v>
      </c>
    </row>
    <row r="992" spans="2:65" s="12" customFormat="1" x14ac:dyDescent="0.3">
      <c r="B992" s="206"/>
      <c r="C992" s="207"/>
      <c r="D992" s="196" t="s">
        <v>169</v>
      </c>
      <c r="E992" s="208" t="s">
        <v>19</v>
      </c>
      <c r="F992" s="209" t="s">
        <v>3227</v>
      </c>
      <c r="G992" s="207"/>
      <c r="H992" s="210">
        <v>3.5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169</v>
      </c>
      <c r="AU992" s="216" t="s">
        <v>81</v>
      </c>
      <c r="AV992" s="12" t="s">
        <v>81</v>
      </c>
      <c r="AW992" s="12" t="s">
        <v>35</v>
      </c>
      <c r="AX992" s="12" t="s">
        <v>71</v>
      </c>
      <c r="AY992" s="216" t="s">
        <v>160</v>
      </c>
    </row>
    <row r="993" spans="2:65" s="12" customFormat="1" x14ac:dyDescent="0.3">
      <c r="B993" s="206"/>
      <c r="C993" s="207"/>
      <c r="D993" s="196" t="s">
        <v>169</v>
      </c>
      <c r="E993" s="208" t="s">
        <v>19</v>
      </c>
      <c r="F993" s="209" t="s">
        <v>3228</v>
      </c>
      <c r="G993" s="207"/>
      <c r="H993" s="210">
        <v>4.66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169</v>
      </c>
      <c r="AU993" s="216" t="s">
        <v>81</v>
      </c>
      <c r="AV993" s="12" t="s">
        <v>81</v>
      </c>
      <c r="AW993" s="12" t="s">
        <v>35</v>
      </c>
      <c r="AX993" s="12" t="s">
        <v>71</v>
      </c>
      <c r="AY993" s="216" t="s">
        <v>160</v>
      </c>
    </row>
    <row r="994" spans="2:65" s="13" customFormat="1" x14ac:dyDescent="0.3">
      <c r="B994" s="217"/>
      <c r="C994" s="218"/>
      <c r="D994" s="219" t="s">
        <v>169</v>
      </c>
      <c r="E994" s="220" t="s">
        <v>19</v>
      </c>
      <c r="F994" s="221" t="s">
        <v>182</v>
      </c>
      <c r="G994" s="218"/>
      <c r="H994" s="222">
        <v>63.689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169</v>
      </c>
      <c r="AU994" s="228" t="s">
        <v>81</v>
      </c>
      <c r="AV994" s="13" t="s">
        <v>167</v>
      </c>
      <c r="AW994" s="13" t="s">
        <v>35</v>
      </c>
      <c r="AX994" s="13" t="s">
        <v>78</v>
      </c>
      <c r="AY994" s="228" t="s">
        <v>160</v>
      </c>
    </row>
    <row r="995" spans="2:65" s="1" customFormat="1" ht="22.5" customHeight="1" x14ac:dyDescent="0.3">
      <c r="B995" s="35"/>
      <c r="C995" s="182" t="s">
        <v>1277</v>
      </c>
      <c r="D995" s="182" t="s">
        <v>162</v>
      </c>
      <c r="E995" s="183" t="s">
        <v>2530</v>
      </c>
      <c r="F995" s="184" t="s">
        <v>2531</v>
      </c>
      <c r="G995" s="185" t="s">
        <v>248</v>
      </c>
      <c r="H995" s="186">
        <v>4.1399999999999997</v>
      </c>
      <c r="I995" s="187"/>
      <c r="J995" s="188">
        <f>ROUND(I995*H995,2)</f>
        <v>0</v>
      </c>
      <c r="K995" s="184" t="s">
        <v>166</v>
      </c>
      <c r="L995" s="55"/>
      <c r="M995" s="189" t="s">
        <v>19</v>
      </c>
      <c r="N995" s="190" t="s">
        <v>42</v>
      </c>
      <c r="O995" s="36"/>
      <c r="P995" s="191">
        <f>O995*H995</f>
        <v>0</v>
      </c>
      <c r="Q995" s="191">
        <v>1.1999999999999999E-3</v>
      </c>
      <c r="R995" s="191">
        <f>Q995*H995</f>
        <v>4.9679999999999993E-3</v>
      </c>
      <c r="S995" s="191">
        <v>0</v>
      </c>
      <c r="T995" s="192">
        <f>S995*H995</f>
        <v>0</v>
      </c>
      <c r="AR995" s="18" t="s">
        <v>167</v>
      </c>
      <c r="AT995" s="18" t="s">
        <v>162</v>
      </c>
      <c r="AU995" s="18" t="s">
        <v>81</v>
      </c>
      <c r="AY995" s="18" t="s">
        <v>160</v>
      </c>
      <c r="BE995" s="193">
        <f>IF(N995="základní",J995,0)</f>
        <v>0</v>
      </c>
      <c r="BF995" s="193">
        <f>IF(N995="snížená",J995,0)</f>
        <v>0</v>
      </c>
      <c r="BG995" s="193">
        <f>IF(N995="zákl. přenesená",J995,0)</f>
        <v>0</v>
      </c>
      <c r="BH995" s="193">
        <f>IF(N995="sníž. přenesená",J995,0)</f>
        <v>0</v>
      </c>
      <c r="BI995" s="193">
        <f>IF(N995="nulová",J995,0)</f>
        <v>0</v>
      </c>
      <c r="BJ995" s="18" t="s">
        <v>78</v>
      </c>
      <c r="BK995" s="193">
        <f>ROUND(I995*H995,2)</f>
        <v>0</v>
      </c>
      <c r="BL995" s="18" t="s">
        <v>167</v>
      </c>
      <c r="BM995" s="18" t="s">
        <v>3229</v>
      </c>
    </row>
    <row r="996" spans="2:65" s="11" customFormat="1" x14ac:dyDescent="0.3">
      <c r="B996" s="194"/>
      <c r="C996" s="195"/>
      <c r="D996" s="196" t="s">
        <v>169</v>
      </c>
      <c r="E996" s="197" t="s">
        <v>19</v>
      </c>
      <c r="F996" s="198" t="s">
        <v>2533</v>
      </c>
      <c r="G996" s="195"/>
      <c r="H996" s="199" t="s">
        <v>19</v>
      </c>
      <c r="I996" s="200"/>
      <c r="J996" s="195"/>
      <c r="K996" s="195"/>
      <c r="L996" s="201"/>
      <c r="M996" s="202"/>
      <c r="N996" s="203"/>
      <c r="O996" s="203"/>
      <c r="P996" s="203"/>
      <c r="Q996" s="203"/>
      <c r="R996" s="203"/>
      <c r="S996" s="203"/>
      <c r="T996" s="204"/>
      <c r="AT996" s="205" t="s">
        <v>169</v>
      </c>
      <c r="AU996" s="205" t="s">
        <v>81</v>
      </c>
      <c r="AV996" s="11" t="s">
        <v>78</v>
      </c>
      <c r="AW996" s="11" t="s">
        <v>35</v>
      </c>
      <c r="AX996" s="11" t="s">
        <v>71</v>
      </c>
      <c r="AY996" s="205" t="s">
        <v>160</v>
      </c>
    </row>
    <row r="997" spans="2:65" s="12" customFormat="1" x14ac:dyDescent="0.3">
      <c r="B997" s="206"/>
      <c r="C997" s="207"/>
      <c r="D997" s="196" t="s">
        <v>169</v>
      </c>
      <c r="E997" s="208" t="s">
        <v>19</v>
      </c>
      <c r="F997" s="209" t="s">
        <v>2534</v>
      </c>
      <c r="G997" s="207"/>
      <c r="H997" s="210">
        <v>1.724</v>
      </c>
      <c r="I997" s="211"/>
      <c r="J997" s="207"/>
      <c r="K997" s="207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169</v>
      </c>
      <c r="AU997" s="216" t="s">
        <v>81</v>
      </c>
      <c r="AV997" s="12" t="s">
        <v>81</v>
      </c>
      <c r="AW997" s="12" t="s">
        <v>35</v>
      </c>
      <c r="AX997" s="12" t="s">
        <v>71</v>
      </c>
      <c r="AY997" s="216" t="s">
        <v>160</v>
      </c>
    </row>
    <row r="998" spans="2:65" s="12" customFormat="1" x14ac:dyDescent="0.3">
      <c r="B998" s="206"/>
      <c r="C998" s="207"/>
      <c r="D998" s="196" t="s">
        <v>169</v>
      </c>
      <c r="E998" s="208" t="s">
        <v>19</v>
      </c>
      <c r="F998" s="209" t="s">
        <v>2535</v>
      </c>
      <c r="G998" s="207"/>
      <c r="H998" s="210">
        <v>1.1439999999999999</v>
      </c>
      <c r="I998" s="211"/>
      <c r="J998" s="207"/>
      <c r="K998" s="207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169</v>
      </c>
      <c r="AU998" s="216" t="s">
        <v>81</v>
      </c>
      <c r="AV998" s="12" t="s">
        <v>81</v>
      </c>
      <c r="AW998" s="12" t="s">
        <v>35</v>
      </c>
      <c r="AX998" s="12" t="s">
        <v>71</v>
      </c>
      <c r="AY998" s="216" t="s">
        <v>160</v>
      </c>
    </row>
    <row r="999" spans="2:65" s="12" customFormat="1" x14ac:dyDescent="0.3">
      <c r="B999" s="206"/>
      <c r="C999" s="207"/>
      <c r="D999" s="196" t="s">
        <v>169</v>
      </c>
      <c r="E999" s="208" t="s">
        <v>19</v>
      </c>
      <c r="F999" s="209" t="s">
        <v>2536</v>
      </c>
      <c r="G999" s="207"/>
      <c r="H999" s="210">
        <v>1.272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169</v>
      </c>
      <c r="AU999" s="216" t="s">
        <v>81</v>
      </c>
      <c r="AV999" s="12" t="s">
        <v>81</v>
      </c>
      <c r="AW999" s="12" t="s">
        <v>35</v>
      </c>
      <c r="AX999" s="12" t="s">
        <v>71</v>
      </c>
      <c r="AY999" s="216" t="s">
        <v>160</v>
      </c>
    </row>
    <row r="1000" spans="2:65" s="13" customFormat="1" x14ac:dyDescent="0.3">
      <c r="B1000" s="217"/>
      <c r="C1000" s="218"/>
      <c r="D1000" s="219" t="s">
        <v>169</v>
      </c>
      <c r="E1000" s="220" t="s">
        <v>19</v>
      </c>
      <c r="F1000" s="221" t="s">
        <v>182</v>
      </c>
      <c r="G1000" s="218"/>
      <c r="H1000" s="222">
        <v>4.1399999999999997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169</v>
      </c>
      <c r="AU1000" s="228" t="s">
        <v>81</v>
      </c>
      <c r="AV1000" s="13" t="s">
        <v>167</v>
      </c>
      <c r="AW1000" s="13" t="s">
        <v>35</v>
      </c>
      <c r="AX1000" s="13" t="s">
        <v>78</v>
      </c>
      <c r="AY1000" s="228" t="s">
        <v>160</v>
      </c>
    </row>
    <row r="1001" spans="2:65" s="1" customFormat="1" ht="31.5" customHeight="1" x14ac:dyDescent="0.3">
      <c r="B1001" s="35"/>
      <c r="C1001" s="182" t="s">
        <v>1281</v>
      </c>
      <c r="D1001" s="182" t="s">
        <v>162</v>
      </c>
      <c r="E1001" s="183" t="s">
        <v>1052</v>
      </c>
      <c r="F1001" s="184" t="s">
        <v>1053</v>
      </c>
      <c r="G1001" s="185" t="s">
        <v>189</v>
      </c>
      <c r="H1001" s="186">
        <v>598.29999999999995</v>
      </c>
      <c r="I1001" s="187"/>
      <c r="J1001" s="188">
        <f>ROUND(I1001*H1001,2)</f>
        <v>0</v>
      </c>
      <c r="K1001" s="184" t="s">
        <v>166</v>
      </c>
      <c r="L1001" s="55"/>
      <c r="M1001" s="189" t="s">
        <v>19</v>
      </c>
      <c r="N1001" s="190" t="s">
        <v>42</v>
      </c>
      <c r="O1001" s="36"/>
      <c r="P1001" s="191">
        <f>O1001*H1001</f>
        <v>0</v>
      </c>
      <c r="Q1001" s="191">
        <v>3.2499999999999999E-4</v>
      </c>
      <c r="R1001" s="191">
        <f>Q1001*H1001</f>
        <v>0.19444749999999997</v>
      </c>
      <c r="S1001" s="191">
        <v>0</v>
      </c>
      <c r="T1001" s="192">
        <f>S1001*H1001</f>
        <v>0</v>
      </c>
      <c r="AR1001" s="18" t="s">
        <v>167</v>
      </c>
      <c r="AT1001" s="18" t="s">
        <v>162</v>
      </c>
      <c r="AU1001" s="18" t="s">
        <v>81</v>
      </c>
      <c r="AY1001" s="18" t="s">
        <v>160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78</v>
      </c>
      <c r="BK1001" s="193">
        <f>ROUND(I1001*H1001,2)</f>
        <v>0</v>
      </c>
      <c r="BL1001" s="18" t="s">
        <v>167</v>
      </c>
      <c r="BM1001" s="18" t="s">
        <v>3230</v>
      </c>
    </row>
    <row r="1002" spans="2:65" s="1" customFormat="1" ht="31.5" customHeight="1" x14ac:dyDescent="0.3">
      <c r="B1002" s="35"/>
      <c r="C1002" s="182" t="s">
        <v>1285</v>
      </c>
      <c r="D1002" s="182" t="s">
        <v>162</v>
      </c>
      <c r="E1002" s="183" t="s">
        <v>1562</v>
      </c>
      <c r="F1002" s="184" t="s">
        <v>1563</v>
      </c>
      <c r="G1002" s="185" t="s">
        <v>189</v>
      </c>
      <c r="H1002" s="186">
        <v>109.08</v>
      </c>
      <c r="I1002" s="187"/>
      <c r="J1002" s="188">
        <f>ROUND(I1002*H1002,2)</f>
        <v>0</v>
      </c>
      <c r="K1002" s="184" t="s">
        <v>166</v>
      </c>
      <c r="L1002" s="55"/>
      <c r="M1002" s="189" t="s">
        <v>19</v>
      </c>
      <c r="N1002" s="190" t="s">
        <v>42</v>
      </c>
      <c r="O1002" s="36"/>
      <c r="P1002" s="191">
        <f>O1002*H1002</f>
        <v>0</v>
      </c>
      <c r="Q1002" s="191">
        <v>3.2499999999999999E-4</v>
      </c>
      <c r="R1002" s="191">
        <f>Q1002*H1002</f>
        <v>3.5450999999999996E-2</v>
      </c>
      <c r="S1002" s="191">
        <v>0</v>
      </c>
      <c r="T1002" s="192">
        <f>S1002*H1002</f>
        <v>0</v>
      </c>
      <c r="AR1002" s="18" t="s">
        <v>167</v>
      </c>
      <c r="AT1002" s="18" t="s">
        <v>162</v>
      </c>
      <c r="AU1002" s="18" t="s">
        <v>81</v>
      </c>
      <c r="AY1002" s="18" t="s">
        <v>160</v>
      </c>
      <c r="BE1002" s="193">
        <f>IF(N1002="základní",J1002,0)</f>
        <v>0</v>
      </c>
      <c r="BF1002" s="193">
        <f>IF(N1002="snížená",J1002,0)</f>
        <v>0</v>
      </c>
      <c r="BG1002" s="193">
        <f>IF(N1002="zákl. přenesená",J1002,0)</f>
        <v>0</v>
      </c>
      <c r="BH1002" s="193">
        <f>IF(N1002="sníž. přenesená",J1002,0)</f>
        <v>0</v>
      </c>
      <c r="BI1002" s="193">
        <f>IF(N1002="nulová",J1002,0)</f>
        <v>0</v>
      </c>
      <c r="BJ1002" s="18" t="s">
        <v>78</v>
      </c>
      <c r="BK1002" s="193">
        <f>ROUND(I1002*H1002,2)</f>
        <v>0</v>
      </c>
      <c r="BL1002" s="18" t="s">
        <v>167</v>
      </c>
      <c r="BM1002" s="18" t="s">
        <v>3231</v>
      </c>
    </row>
    <row r="1003" spans="2:65" s="1" customFormat="1" ht="31.5" customHeight="1" x14ac:dyDescent="0.3">
      <c r="B1003" s="35"/>
      <c r="C1003" s="182" t="s">
        <v>1289</v>
      </c>
      <c r="D1003" s="182" t="s">
        <v>162</v>
      </c>
      <c r="E1003" s="183" t="s">
        <v>1056</v>
      </c>
      <c r="F1003" s="184" t="s">
        <v>1057</v>
      </c>
      <c r="G1003" s="185" t="s">
        <v>189</v>
      </c>
      <c r="H1003" s="186">
        <v>98.8</v>
      </c>
      <c r="I1003" s="187"/>
      <c r="J1003" s="188">
        <f>ROUND(I1003*H1003,2)</f>
        <v>0</v>
      </c>
      <c r="K1003" s="184" t="s">
        <v>166</v>
      </c>
      <c r="L1003" s="55"/>
      <c r="M1003" s="189" t="s">
        <v>19</v>
      </c>
      <c r="N1003" s="190" t="s">
        <v>42</v>
      </c>
      <c r="O1003" s="36"/>
      <c r="P1003" s="191">
        <f>O1003*H1003</f>
        <v>0</v>
      </c>
      <c r="Q1003" s="191">
        <v>1.092E-4</v>
      </c>
      <c r="R1003" s="191">
        <f>Q1003*H1003</f>
        <v>1.078896E-2</v>
      </c>
      <c r="S1003" s="191">
        <v>0</v>
      </c>
      <c r="T1003" s="192">
        <f>S1003*H1003</f>
        <v>0</v>
      </c>
      <c r="AR1003" s="18" t="s">
        <v>167</v>
      </c>
      <c r="AT1003" s="18" t="s">
        <v>162</v>
      </c>
      <c r="AU1003" s="18" t="s">
        <v>81</v>
      </c>
      <c r="AY1003" s="18" t="s">
        <v>160</v>
      </c>
      <c r="BE1003" s="193">
        <f>IF(N1003="základní",J1003,0)</f>
        <v>0</v>
      </c>
      <c r="BF1003" s="193">
        <f>IF(N1003="snížená",J1003,0)</f>
        <v>0</v>
      </c>
      <c r="BG1003" s="193">
        <f>IF(N1003="zákl. přenesená",J1003,0)</f>
        <v>0</v>
      </c>
      <c r="BH1003" s="193">
        <f>IF(N1003="sníž. přenesená",J1003,0)</f>
        <v>0</v>
      </c>
      <c r="BI1003" s="193">
        <f>IF(N1003="nulová",J1003,0)</f>
        <v>0</v>
      </c>
      <c r="BJ1003" s="18" t="s">
        <v>78</v>
      </c>
      <c r="BK1003" s="193">
        <f>ROUND(I1003*H1003,2)</f>
        <v>0</v>
      </c>
      <c r="BL1003" s="18" t="s">
        <v>167</v>
      </c>
      <c r="BM1003" s="18" t="s">
        <v>3232</v>
      </c>
    </row>
    <row r="1004" spans="2:65" s="1" customFormat="1" ht="22.5" customHeight="1" x14ac:dyDescent="0.3">
      <c r="B1004" s="35"/>
      <c r="C1004" s="182" t="s">
        <v>1293</v>
      </c>
      <c r="D1004" s="182" t="s">
        <v>162</v>
      </c>
      <c r="E1004" s="183" t="s">
        <v>1060</v>
      </c>
      <c r="F1004" s="184" t="s">
        <v>1061</v>
      </c>
      <c r="G1004" s="185" t="s">
        <v>189</v>
      </c>
      <c r="H1004" s="186">
        <v>24</v>
      </c>
      <c r="I1004" s="187"/>
      <c r="J1004" s="188">
        <f>ROUND(I1004*H1004,2)</f>
        <v>0</v>
      </c>
      <c r="K1004" s="184" t="s">
        <v>166</v>
      </c>
      <c r="L1004" s="55"/>
      <c r="M1004" s="189" t="s">
        <v>19</v>
      </c>
      <c r="N1004" s="190" t="s">
        <v>42</v>
      </c>
      <c r="O1004" s="36"/>
      <c r="P1004" s="191">
        <f>O1004*H1004</f>
        <v>0</v>
      </c>
      <c r="Q1004" s="191">
        <v>6.4999999999999997E-4</v>
      </c>
      <c r="R1004" s="191">
        <f>Q1004*H1004</f>
        <v>1.5599999999999999E-2</v>
      </c>
      <c r="S1004" s="191">
        <v>0</v>
      </c>
      <c r="T1004" s="192">
        <f>S1004*H1004</f>
        <v>0</v>
      </c>
      <c r="AR1004" s="18" t="s">
        <v>167</v>
      </c>
      <c r="AT1004" s="18" t="s">
        <v>162</v>
      </c>
      <c r="AU1004" s="18" t="s">
        <v>81</v>
      </c>
      <c r="AY1004" s="18" t="s">
        <v>160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78</v>
      </c>
      <c r="BK1004" s="193">
        <f>ROUND(I1004*H1004,2)</f>
        <v>0</v>
      </c>
      <c r="BL1004" s="18" t="s">
        <v>167</v>
      </c>
      <c r="BM1004" s="18" t="s">
        <v>3233</v>
      </c>
    </row>
    <row r="1005" spans="2:65" s="11" customFormat="1" x14ac:dyDescent="0.3">
      <c r="B1005" s="194"/>
      <c r="C1005" s="195"/>
      <c r="D1005" s="196" t="s">
        <v>169</v>
      </c>
      <c r="E1005" s="197" t="s">
        <v>19</v>
      </c>
      <c r="F1005" s="198" t="s">
        <v>2521</v>
      </c>
      <c r="G1005" s="195"/>
      <c r="H1005" s="199" t="s">
        <v>19</v>
      </c>
      <c r="I1005" s="200"/>
      <c r="J1005" s="195"/>
      <c r="K1005" s="195"/>
      <c r="L1005" s="201"/>
      <c r="M1005" s="202"/>
      <c r="N1005" s="203"/>
      <c r="O1005" s="203"/>
      <c r="P1005" s="203"/>
      <c r="Q1005" s="203"/>
      <c r="R1005" s="203"/>
      <c r="S1005" s="203"/>
      <c r="T1005" s="204"/>
      <c r="AT1005" s="205" t="s">
        <v>169</v>
      </c>
      <c r="AU1005" s="205" t="s">
        <v>81</v>
      </c>
      <c r="AV1005" s="11" t="s">
        <v>78</v>
      </c>
      <c r="AW1005" s="11" t="s">
        <v>35</v>
      </c>
      <c r="AX1005" s="11" t="s">
        <v>71</v>
      </c>
      <c r="AY1005" s="205" t="s">
        <v>160</v>
      </c>
    </row>
    <row r="1006" spans="2:65" s="12" customFormat="1" x14ac:dyDescent="0.3">
      <c r="B1006" s="206"/>
      <c r="C1006" s="207"/>
      <c r="D1006" s="196" t="s">
        <v>169</v>
      </c>
      <c r="E1006" s="208" t="s">
        <v>19</v>
      </c>
      <c r="F1006" s="209" t="s">
        <v>3234</v>
      </c>
      <c r="G1006" s="207"/>
      <c r="H1006" s="210">
        <v>24</v>
      </c>
      <c r="I1006" s="211"/>
      <c r="J1006" s="207"/>
      <c r="K1006" s="207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169</v>
      </c>
      <c r="AU1006" s="216" t="s">
        <v>81</v>
      </c>
      <c r="AV1006" s="12" t="s">
        <v>81</v>
      </c>
      <c r="AW1006" s="12" t="s">
        <v>35</v>
      </c>
      <c r="AX1006" s="12" t="s">
        <v>71</v>
      </c>
      <c r="AY1006" s="216" t="s">
        <v>160</v>
      </c>
    </row>
    <row r="1007" spans="2:65" s="13" customFormat="1" x14ac:dyDescent="0.3">
      <c r="B1007" s="217"/>
      <c r="C1007" s="218"/>
      <c r="D1007" s="219" t="s">
        <v>169</v>
      </c>
      <c r="E1007" s="220" t="s">
        <v>19</v>
      </c>
      <c r="F1007" s="221" t="s">
        <v>182</v>
      </c>
      <c r="G1007" s="218"/>
      <c r="H1007" s="222">
        <v>24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169</v>
      </c>
      <c r="AU1007" s="228" t="s">
        <v>81</v>
      </c>
      <c r="AV1007" s="13" t="s">
        <v>167</v>
      </c>
      <c r="AW1007" s="13" t="s">
        <v>35</v>
      </c>
      <c r="AX1007" s="13" t="s">
        <v>78</v>
      </c>
      <c r="AY1007" s="228" t="s">
        <v>160</v>
      </c>
    </row>
    <row r="1008" spans="2:65" s="1" customFormat="1" ht="31.5" customHeight="1" x14ac:dyDescent="0.3">
      <c r="B1008" s="35"/>
      <c r="C1008" s="182" t="s">
        <v>1297</v>
      </c>
      <c r="D1008" s="182" t="s">
        <v>162</v>
      </c>
      <c r="E1008" s="183" t="s">
        <v>1064</v>
      </c>
      <c r="F1008" s="184" t="s">
        <v>1065</v>
      </c>
      <c r="G1008" s="185" t="s">
        <v>189</v>
      </c>
      <c r="H1008" s="186">
        <v>319.89999999999998</v>
      </c>
      <c r="I1008" s="187"/>
      <c r="J1008" s="188">
        <f>ROUND(I1008*H1008,2)</f>
        <v>0</v>
      </c>
      <c r="K1008" s="184" t="s">
        <v>19</v>
      </c>
      <c r="L1008" s="55"/>
      <c r="M1008" s="189" t="s">
        <v>19</v>
      </c>
      <c r="N1008" s="190" t="s">
        <v>42</v>
      </c>
      <c r="O1008" s="36"/>
      <c r="P1008" s="191">
        <f>O1008*H1008</f>
        <v>0</v>
      </c>
      <c r="Q1008" s="191">
        <v>2.184E-4</v>
      </c>
      <c r="R1008" s="191">
        <f>Q1008*H1008</f>
        <v>6.9866159999999997E-2</v>
      </c>
      <c r="S1008" s="191">
        <v>0</v>
      </c>
      <c r="T1008" s="192">
        <f>S1008*H1008</f>
        <v>0</v>
      </c>
      <c r="AR1008" s="18" t="s">
        <v>167</v>
      </c>
      <c r="AT1008" s="18" t="s">
        <v>162</v>
      </c>
      <c r="AU1008" s="18" t="s">
        <v>81</v>
      </c>
      <c r="AY1008" s="18" t="s">
        <v>160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78</v>
      </c>
      <c r="BK1008" s="193">
        <f>ROUND(I1008*H1008,2)</f>
        <v>0</v>
      </c>
      <c r="BL1008" s="18" t="s">
        <v>167</v>
      </c>
      <c r="BM1008" s="18" t="s">
        <v>3235</v>
      </c>
    </row>
    <row r="1009" spans="2:65" s="1" customFormat="1" ht="31.5" customHeight="1" x14ac:dyDescent="0.3">
      <c r="B1009" s="35"/>
      <c r="C1009" s="182" t="s">
        <v>1300</v>
      </c>
      <c r="D1009" s="182" t="s">
        <v>162</v>
      </c>
      <c r="E1009" s="183" t="s">
        <v>1068</v>
      </c>
      <c r="F1009" s="184" t="s">
        <v>1069</v>
      </c>
      <c r="G1009" s="185" t="s">
        <v>248</v>
      </c>
      <c r="H1009" s="186">
        <v>63.689</v>
      </c>
      <c r="I1009" s="187"/>
      <c r="J1009" s="188">
        <f>ROUND(I1009*H1009,2)</f>
        <v>0</v>
      </c>
      <c r="K1009" s="184" t="s">
        <v>166</v>
      </c>
      <c r="L1009" s="55"/>
      <c r="M1009" s="189" t="s">
        <v>19</v>
      </c>
      <c r="N1009" s="190" t="s">
        <v>42</v>
      </c>
      <c r="O1009" s="36"/>
      <c r="P1009" s="191">
        <f>O1009*H1009</f>
        <v>0</v>
      </c>
      <c r="Q1009" s="191">
        <v>2.5999999999999999E-3</v>
      </c>
      <c r="R1009" s="191">
        <f>Q1009*H1009</f>
        <v>0.1655914</v>
      </c>
      <c r="S1009" s="191">
        <v>0</v>
      </c>
      <c r="T1009" s="192">
        <f>S1009*H1009</f>
        <v>0</v>
      </c>
      <c r="AR1009" s="18" t="s">
        <v>167</v>
      </c>
      <c r="AT1009" s="18" t="s">
        <v>162</v>
      </c>
      <c r="AU1009" s="18" t="s">
        <v>81</v>
      </c>
      <c r="AY1009" s="18" t="s">
        <v>160</v>
      </c>
      <c r="BE1009" s="193">
        <f>IF(N1009="základní",J1009,0)</f>
        <v>0</v>
      </c>
      <c r="BF1009" s="193">
        <f>IF(N1009="snížená",J1009,0)</f>
        <v>0</v>
      </c>
      <c r="BG1009" s="193">
        <f>IF(N1009="zákl. přenesená",J1009,0)</f>
        <v>0</v>
      </c>
      <c r="BH1009" s="193">
        <f>IF(N1009="sníž. přenesená",J1009,0)</f>
        <v>0</v>
      </c>
      <c r="BI1009" s="193">
        <f>IF(N1009="nulová",J1009,0)</f>
        <v>0</v>
      </c>
      <c r="BJ1009" s="18" t="s">
        <v>78</v>
      </c>
      <c r="BK1009" s="193">
        <f>ROUND(I1009*H1009,2)</f>
        <v>0</v>
      </c>
      <c r="BL1009" s="18" t="s">
        <v>167</v>
      </c>
      <c r="BM1009" s="18" t="s">
        <v>3236</v>
      </c>
    </row>
    <row r="1010" spans="2:65" s="1" customFormat="1" ht="31.5" customHeight="1" x14ac:dyDescent="0.3">
      <c r="B1010" s="35"/>
      <c r="C1010" s="182" t="s">
        <v>1305</v>
      </c>
      <c r="D1010" s="182" t="s">
        <v>162</v>
      </c>
      <c r="E1010" s="183" t="s">
        <v>2543</v>
      </c>
      <c r="F1010" s="184" t="s">
        <v>2544</v>
      </c>
      <c r="G1010" s="185" t="s">
        <v>248</v>
      </c>
      <c r="H1010" s="186">
        <v>1.1399999999999999</v>
      </c>
      <c r="I1010" s="187"/>
      <c r="J1010" s="188">
        <f>ROUND(I1010*H1010,2)</f>
        <v>0</v>
      </c>
      <c r="K1010" s="184" t="s">
        <v>166</v>
      </c>
      <c r="L1010" s="55"/>
      <c r="M1010" s="189" t="s">
        <v>19</v>
      </c>
      <c r="N1010" s="190" t="s">
        <v>42</v>
      </c>
      <c r="O1010" s="36"/>
      <c r="P1010" s="191">
        <f>O1010*H1010</f>
        <v>0</v>
      </c>
      <c r="Q1010" s="191">
        <v>2.5999999999999999E-3</v>
      </c>
      <c r="R1010" s="191">
        <f>Q1010*H1010</f>
        <v>2.9639999999999996E-3</v>
      </c>
      <c r="S1010" s="191">
        <v>0</v>
      </c>
      <c r="T1010" s="192">
        <f>S1010*H1010</f>
        <v>0</v>
      </c>
      <c r="AR1010" s="18" t="s">
        <v>167</v>
      </c>
      <c r="AT1010" s="18" t="s">
        <v>162</v>
      </c>
      <c r="AU1010" s="18" t="s">
        <v>81</v>
      </c>
      <c r="AY1010" s="18" t="s">
        <v>160</v>
      </c>
      <c r="BE1010" s="193">
        <f>IF(N1010="základní",J1010,0)</f>
        <v>0</v>
      </c>
      <c r="BF1010" s="193">
        <f>IF(N1010="snížená",J1010,0)</f>
        <v>0</v>
      </c>
      <c r="BG1010" s="193">
        <f>IF(N1010="zákl. přenesená",J1010,0)</f>
        <v>0</v>
      </c>
      <c r="BH1010" s="193">
        <f>IF(N1010="sníž. přenesená",J1010,0)</f>
        <v>0</v>
      </c>
      <c r="BI1010" s="193">
        <f>IF(N1010="nulová",J1010,0)</f>
        <v>0</v>
      </c>
      <c r="BJ1010" s="18" t="s">
        <v>78</v>
      </c>
      <c r="BK1010" s="193">
        <f>ROUND(I1010*H1010,2)</f>
        <v>0</v>
      </c>
      <c r="BL1010" s="18" t="s">
        <v>167</v>
      </c>
      <c r="BM1010" s="18" t="s">
        <v>3237</v>
      </c>
    </row>
    <row r="1011" spans="2:65" s="1" customFormat="1" ht="22.5" customHeight="1" x14ac:dyDescent="0.3">
      <c r="B1011" s="35"/>
      <c r="C1011" s="182" t="s">
        <v>1310</v>
      </c>
      <c r="D1011" s="182" t="s">
        <v>162</v>
      </c>
      <c r="E1011" s="183" t="s">
        <v>1072</v>
      </c>
      <c r="F1011" s="184" t="s">
        <v>1073</v>
      </c>
      <c r="G1011" s="185" t="s">
        <v>189</v>
      </c>
      <c r="H1011" s="186">
        <v>33.15</v>
      </c>
      <c r="I1011" s="187"/>
      <c r="J1011" s="188">
        <f>ROUND(I1011*H1011,2)</f>
        <v>0</v>
      </c>
      <c r="K1011" s="184" t="s">
        <v>166</v>
      </c>
      <c r="L1011" s="55"/>
      <c r="M1011" s="189" t="s">
        <v>19</v>
      </c>
      <c r="N1011" s="190" t="s">
        <v>42</v>
      </c>
      <c r="O1011" s="36"/>
      <c r="P1011" s="191">
        <f>O1011*H1011</f>
        <v>0</v>
      </c>
      <c r="Q1011" s="191">
        <v>1.35E-4</v>
      </c>
      <c r="R1011" s="191">
        <f>Q1011*H1011</f>
        <v>4.4752500000000001E-3</v>
      </c>
      <c r="S1011" s="191">
        <v>0</v>
      </c>
      <c r="T1011" s="192">
        <f>S1011*H1011</f>
        <v>0</v>
      </c>
      <c r="AR1011" s="18" t="s">
        <v>167</v>
      </c>
      <c r="AT1011" s="18" t="s">
        <v>162</v>
      </c>
      <c r="AU1011" s="18" t="s">
        <v>81</v>
      </c>
      <c r="AY1011" s="18" t="s">
        <v>160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18" t="s">
        <v>78</v>
      </c>
      <c r="BK1011" s="193">
        <f>ROUND(I1011*H1011,2)</f>
        <v>0</v>
      </c>
      <c r="BL1011" s="18" t="s">
        <v>167</v>
      </c>
      <c r="BM1011" s="18" t="s">
        <v>3238</v>
      </c>
    </row>
    <row r="1012" spans="2:65" s="12" customFormat="1" x14ac:dyDescent="0.3">
      <c r="B1012" s="206"/>
      <c r="C1012" s="207"/>
      <c r="D1012" s="196" t="s">
        <v>169</v>
      </c>
      <c r="E1012" s="208" t="s">
        <v>19</v>
      </c>
      <c r="F1012" s="209" t="s">
        <v>3239</v>
      </c>
      <c r="G1012" s="207"/>
      <c r="H1012" s="210">
        <v>33.15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169</v>
      </c>
      <c r="AU1012" s="216" t="s">
        <v>81</v>
      </c>
      <c r="AV1012" s="12" t="s">
        <v>81</v>
      </c>
      <c r="AW1012" s="12" t="s">
        <v>35</v>
      </c>
      <c r="AX1012" s="12" t="s">
        <v>71</v>
      </c>
      <c r="AY1012" s="216" t="s">
        <v>160</v>
      </c>
    </row>
    <row r="1013" spans="2:65" s="13" customFormat="1" x14ac:dyDescent="0.3">
      <c r="B1013" s="217"/>
      <c r="C1013" s="218"/>
      <c r="D1013" s="219" t="s">
        <v>169</v>
      </c>
      <c r="E1013" s="220" t="s">
        <v>19</v>
      </c>
      <c r="F1013" s="221" t="s">
        <v>182</v>
      </c>
      <c r="G1013" s="218"/>
      <c r="H1013" s="222">
        <v>33.15</v>
      </c>
      <c r="I1013" s="223"/>
      <c r="J1013" s="218"/>
      <c r="K1013" s="218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169</v>
      </c>
      <c r="AU1013" s="228" t="s">
        <v>81</v>
      </c>
      <c r="AV1013" s="13" t="s">
        <v>167</v>
      </c>
      <c r="AW1013" s="13" t="s">
        <v>35</v>
      </c>
      <c r="AX1013" s="13" t="s">
        <v>78</v>
      </c>
      <c r="AY1013" s="228" t="s">
        <v>160</v>
      </c>
    </row>
    <row r="1014" spans="2:65" s="1" customFormat="1" ht="22.5" customHeight="1" x14ac:dyDescent="0.3">
      <c r="B1014" s="35"/>
      <c r="C1014" s="182" t="s">
        <v>1314</v>
      </c>
      <c r="D1014" s="182" t="s">
        <v>162</v>
      </c>
      <c r="E1014" s="183" t="s">
        <v>1077</v>
      </c>
      <c r="F1014" s="184" t="s">
        <v>1078</v>
      </c>
      <c r="G1014" s="185" t="s">
        <v>189</v>
      </c>
      <c r="H1014" s="186">
        <v>1150.08</v>
      </c>
      <c r="I1014" s="187"/>
      <c r="J1014" s="188">
        <f>ROUND(I1014*H1014,2)</f>
        <v>0</v>
      </c>
      <c r="K1014" s="184" t="s">
        <v>166</v>
      </c>
      <c r="L1014" s="55"/>
      <c r="M1014" s="189" t="s">
        <v>19</v>
      </c>
      <c r="N1014" s="190" t="s">
        <v>42</v>
      </c>
      <c r="O1014" s="36"/>
      <c r="P1014" s="191">
        <f>O1014*H1014</f>
        <v>0</v>
      </c>
      <c r="Q1014" s="191">
        <v>3.7500000000000001E-6</v>
      </c>
      <c r="R1014" s="191">
        <f>Q1014*H1014</f>
        <v>4.3127999999999994E-3</v>
      </c>
      <c r="S1014" s="191">
        <v>0</v>
      </c>
      <c r="T1014" s="192">
        <f>S1014*H1014</f>
        <v>0</v>
      </c>
      <c r="AR1014" s="18" t="s">
        <v>167</v>
      </c>
      <c r="AT1014" s="18" t="s">
        <v>162</v>
      </c>
      <c r="AU1014" s="18" t="s">
        <v>81</v>
      </c>
      <c r="AY1014" s="18" t="s">
        <v>160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18" t="s">
        <v>78</v>
      </c>
      <c r="BK1014" s="193">
        <f>ROUND(I1014*H1014,2)</f>
        <v>0</v>
      </c>
      <c r="BL1014" s="18" t="s">
        <v>167</v>
      </c>
      <c r="BM1014" s="18" t="s">
        <v>3240</v>
      </c>
    </row>
    <row r="1015" spans="2:65" s="12" customFormat="1" x14ac:dyDescent="0.3">
      <c r="B1015" s="206"/>
      <c r="C1015" s="207"/>
      <c r="D1015" s="196" t="s">
        <v>169</v>
      </c>
      <c r="E1015" s="208" t="s">
        <v>19</v>
      </c>
      <c r="F1015" s="209" t="s">
        <v>3241</v>
      </c>
      <c r="G1015" s="207"/>
      <c r="H1015" s="210">
        <v>1150.08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169</v>
      </c>
      <c r="AU1015" s="216" t="s">
        <v>81</v>
      </c>
      <c r="AV1015" s="12" t="s">
        <v>81</v>
      </c>
      <c r="AW1015" s="12" t="s">
        <v>35</v>
      </c>
      <c r="AX1015" s="12" t="s">
        <v>71</v>
      </c>
      <c r="AY1015" s="216" t="s">
        <v>160</v>
      </c>
    </row>
    <row r="1016" spans="2:65" s="13" customFormat="1" x14ac:dyDescent="0.3">
      <c r="B1016" s="217"/>
      <c r="C1016" s="218"/>
      <c r="D1016" s="219" t="s">
        <v>169</v>
      </c>
      <c r="E1016" s="220" t="s">
        <v>19</v>
      </c>
      <c r="F1016" s="221" t="s">
        <v>182</v>
      </c>
      <c r="G1016" s="218"/>
      <c r="H1016" s="222">
        <v>1150.08</v>
      </c>
      <c r="I1016" s="223"/>
      <c r="J1016" s="218"/>
      <c r="K1016" s="218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169</v>
      </c>
      <c r="AU1016" s="228" t="s">
        <v>81</v>
      </c>
      <c r="AV1016" s="13" t="s">
        <v>167</v>
      </c>
      <c r="AW1016" s="13" t="s">
        <v>35</v>
      </c>
      <c r="AX1016" s="13" t="s">
        <v>78</v>
      </c>
      <c r="AY1016" s="228" t="s">
        <v>160</v>
      </c>
    </row>
    <row r="1017" spans="2:65" s="1" customFormat="1" ht="22.5" customHeight="1" x14ac:dyDescent="0.3">
      <c r="B1017" s="35"/>
      <c r="C1017" s="182" t="s">
        <v>2179</v>
      </c>
      <c r="D1017" s="182" t="s">
        <v>162</v>
      </c>
      <c r="E1017" s="183" t="s">
        <v>1082</v>
      </c>
      <c r="F1017" s="184" t="s">
        <v>1083</v>
      </c>
      <c r="G1017" s="185" t="s">
        <v>248</v>
      </c>
      <c r="H1017" s="186">
        <v>64.828999999999994</v>
      </c>
      <c r="I1017" s="187"/>
      <c r="J1017" s="188">
        <f>ROUND(I1017*H1017,2)</f>
        <v>0</v>
      </c>
      <c r="K1017" s="184" t="s">
        <v>166</v>
      </c>
      <c r="L1017" s="55"/>
      <c r="M1017" s="189" t="s">
        <v>19</v>
      </c>
      <c r="N1017" s="190" t="s">
        <v>42</v>
      </c>
      <c r="O1017" s="36"/>
      <c r="P1017" s="191">
        <f>O1017*H1017</f>
        <v>0</v>
      </c>
      <c r="Q1017" s="191">
        <v>9.38E-6</v>
      </c>
      <c r="R1017" s="191">
        <f>Q1017*H1017</f>
        <v>6.0809601999999995E-4</v>
      </c>
      <c r="S1017" s="191">
        <v>0</v>
      </c>
      <c r="T1017" s="192">
        <f>S1017*H1017</f>
        <v>0</v>
      </c>
      <c r="AR1017" s="18" t="s">
        <v>167</v>
      </c>
      <c r="AT1017" s="18" t="s">
        <v>162</v>
      </c>
      <c r="AU1017" s="18" t="s">
        <v>81</v>
      </c>
      <c r="AY1017" s="18" t="s">
        <v>160</v>
      </c>
      <c r="BE1017" s="193">
        <f>IF(N1017="základní",J1017,0)</f>
        <v>0</v>
      </c>
      <c r="BF1017" s="193">
        <f>IF(N1017="snížená",J1017,0)</f>
        <v>0</v>
      </c>
      <c r="BG1017" s="193">
        <f>IF(N1017="zákl. přenesená",J1017,0)</f>
        <v>0</v>
      </c>
      <c r="BH1017" s="193">
        <f>IF(N1017="sníž. přenesená",J1017,0)</f>
        <v>0</v>
      </c>
      <c r="BI1017" s="193">
        <f>IF(N1017="nulová",J1017,0)</f>
        <v>0</v>
      </c>
      <c r="BJ1017" s="18" t="s">
        <v>78</v>
      </c>
      <c r="BK1017" s="193">
        <f>ROUND(I1017*H1017,2)</f>
        <v>0</v>
      </c>
      <c r="BL1017" s="18" t="s">
        <v>167</v>
      </c>
      <c r="BM1017" s="18" t="s">
        <v>3242</v>
      </c>
    </row>
    <row r="1018" spans="2:65" s="12" customFormat="1" x14ac:dyDescent="0.3">
      <c r="B1018" s="206"/>
      <c r="C1018" s="207"/>
      <c r="D1018" s="196" t="s">
        <v>169</v>
      </c>
      <c r="E1018" s="208" t="s">
        <v>19</v>
      </c>
      <c r="F1018" s="209" t="s">
        <v>3243</v>
      </c>
      <c r="G1018" s="207"/>
      <c r="H1018" s="210">
        <v>64.828999999999994</v>
      </c>
      <c r="I1018" s="211"/>
      <c r="J1018" s="207"/>
      <c r="K1018" s="207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169</v>
      </c>
      <c r="AU1018" s="216" t="s">
        <v>81</v>
      </c>
      <c r="AV1018" s="12" t="s">
        <v>81</v>
      </c>
      <c r="AW1018" s="12" t="s">
        <v>35</v>
      </c>
      <c r="AX1018" s="12" t="s">
        <v>71</v>
      </c>
      <c r="AY1018" s="216" t="s">
        <v>160</v>
      </c>
    </row>
    <row r="1019" spans="2:65" s="13" customFormat="1" x14ac:dyDescent="0.3">
      <c r="B1019" s="217"/>
      <c r="C1019" s="218"/>
      <c r="D1019" s="219" t="s">
        <v>169</v>
      </c>
      <c r="E1019" s="220" t="s">
        <v>19</v>
      </c>
      <c r="F1019" s="221" t="s">
        <v>182</v>
      </c>
      <c r="G1019" s="218"/>
      <c r="H1019" s="222">
        <v>64.828999999999994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169</v>
      </c>
      <c r="AU1019" s="228" t="s">
        <v>81</v>
      </c>
      <c r="AV1019" s="13" t="s">
        <v>167</v>
      </c>
      <c r="AW1019" s="13" t="s">
        <v>35</v>
      </c>
      <c r="AX1019" s="13" t="s">
        <v>78</v>
      </c>
      <c r="AY1019" s="228" t="s">
        <v>160</v>
      </c>
    </row>
    <row r="1020" spans="2:65" s="1" customFormat="1" ht="31.5" customHeight="1" x14ac:dyDescent="0.3">
      <c r="B1020" s="35"/>
      <c r="C1020" s="182" t="s">
        <v>2181</v>
      </c>
      <c r="D1020" s="182" t="s">
        <v>162</v>
      </c>
      <c r="E1020" s="183" t="s">
        <v>1087</v>
      </c>
      <c r="F1020" s="184" t="s">
        <v>1088</v>
      </c>
      <c r="G1020" s="185" t="s">
        <v>189</v>
      </c>
      <c r="H1020" s="186">
        <v>127.75</v>
      </c>
      <c r="I1020" s="187"/>
      <c r="J1020" s="188">
        <f>ROUND(I1020*H1020,2)</f>
        <v>0</v>
      </c>
      <c r="K1020" s="184" t="s">
        <v>19</v>
      </c>
      <c r="L1020" s="55"/>
      <c r="M1020" s="189" t="s">
        <v>19</v>
      </c>
      <c r="N1020" s="190" t="s">
        <v>42</v>
      </c>
      <c r="O1020" s="36"/>
      <c r="P1020" s="191">
        <f>O1020*H1020</f>
        <v>0</v>
      </c>
      <c r="Q1020" s="191">
        <v>0.16850351999999999</v>
      </c>
      <c r="R1020" s="191">
        <f>Q1020*H1020</f>
        <v>21.526324679999998</v>
      </c>
      <c r="S1020" s="191">
        <v>0</v>
      </c>
      <c r="T1020" s="192">
        <f>S1020*H1020</f>
        <v>0</v>
      </c>
      <c r="AR1020" s="18" t="s">
        <v>167</v>
      </c>
      <c r="AT1020" s="18" t="s">
        <v>162</v>
      </c>
      <c r="AU1020" s="18" t="s">
        <v>81</v>
      </c>
      <c r="AY1020" s="18" t="s">
        <v>160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8" t="s">
        <v>78</v>
      </c>
      <c r="BK1020" s="193">
        <f>ROUND(I1020*H1020,2)</f>
        <v>0</v>
      </c>
      <c r="BL1020" s="18" t="s">
        <v>167</v>
      </c>
      <c r="BM1020" s="18" t="s">
        <v>3244</v>
      </c>
    </row>
    <row r="1021" spans="2:65" s="11" customFormat="1" x14ac:dyDescent="0.3">
      <c r="B1021" s="194"/>
      <c r="C1021" s="195"/>
      <c r="D1021" s="196" t="s">
        <v>169</v>
      </c>
      <c r="E1021" s="197" t="s">
        <v>19</v>
      </c>
      <c r="F1021" s="198" t="s">
        <v>3245</v>
      </c>
      <c r="G1021" s="195"/>
      <c r="H1021" s="199" t="s">
        <v>19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169</v>
      </c>
      <c r="AU1021" s="205" t="s">
        <v>81</v>
      </c>
      <c r="AV1021" s="11" t="s">
        <v>78</v>
      </c>
      <c r="AW1021" s="11" t="s">
        <v>35</v>
      </c>
      <c r="AX1021" s="11" t="s">
        <v>71</v>
      </c>
      <c r="AY1021" s="205" t="s">
        <v>160</v>
      </c>
    </row>
    <row r="1022" spans="2:65" s="12" customFormat="1" x14ac:dyDescent="0.3">
      <c r="B1022" s="206"/>
      <c r="C1022" s="207"/>
      <c r="D1022" s="196" t="s">
        <v>169</v>
      </c>
      <c r="E1022" s="208" t="s">
        <v>19</v>
      </c>
      <c r="F1022" s="209" t="s">
        <v>3246</v>
      </c>
      <c r="G1022" s="207"/>
      <c r="H1022" s="210">
        <v>127.75</v>
      </c>
      <c r="I1022" s="211"/>
      <c r="J1022" s="207"/>
      <c r="K1022" s="207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169</v>
      </c>
      <c r="AU1022" s="216" t="s">
        <v>81</v>
      </c>
      <c r="AV1022" s="12" t="s">
        <v>81</v>
      </c>
      <c r="AW1022" s="12" t="s">
        <v>35</v>
      </c>
      <c r="AX1022" s="12" t="s">
        <v>71</v>
      </c>
      <c r="AY1022" s="216" t="s">
        <v>160</v>
      </c>
    </row>
    <row r="1023" spans="2:65" s="13" customFormat="1" x14ac:dyDescent="0.3">
      <c r="B1023" s="217"/>
      <c r="C1023" s="218"/>
      <c r="D1023" s="219" t="s">
        <v>169</v>
      </c>
      <c r="E1023" s="220" t="s">
        <v>19</v>
      </c>
      <c r="F1023" s="221" t="s">
        <v>182</v>
      </c>
      <c r="G1023" s="218"/>
      <c r="H1023" s="222">
        <v>127.75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169</v>
      </c>
      <c r="AU1023" s="228" t="s">
        <v>81</v>
      </c>
      <c r="AV1023" s="13" t="s">
        <v>167</v>
      </c>
      <c r="AW1023" s="13" t="s">
        <v>35</v>
      </c>
      <c r="AX1023" s="13" t="s">
        <v>78</v>
      </c>
      <c r="AY1023" s="228" t="s">
        <v>160</v>
      </c>
    </row>
    <row r="1024" spans="2:65" s="1" customFormat="1" ht="22.5" customHeight="1" x14ac:dyDescent="0.3">
      <c r="B1024" s="35"/>
      <c r="C1024" s="247" t="s">
        <v>2183</v>
      </c>
      <c r="D1024" s="247" t="s">
        <v>548</v>
      </c>
      <c r="E1024" s="248" t="s">
        <v>1092</v>
      </c>
      <c r="F1024" s="249" t="s">
        <v>1093</v>
      </c>
      <c r="G1024" s="250" t="s">
        <v>165</v>
      </c>
      <c r="H1024" s="251">
        <v>129.28</v>
      </c>
      <c r="I1024" s="252"/>
      <c r="J1024" s="253">
        <f>ROUND(I1024*H1024,2)</f>
        <v>0</v>
      </c>
      <c r="K1024" s="249" t="s">
        <v>19</v>
      </c>
      <c r="L1024" s="254"/>
      <c r="M1024" s="255" t="s">
        <v>19</v>
      </c>
      <c r="N1024" s="256" t="s">
        <v>42</v>
      </c>
      <c r="O1024" s="36"/>
      <c r="P1024" s="191">
        <f>O1024*H1024</f>
        <v>0</v>
      </c>
      <c r="Q1024" s="191">
        <v>4.6699999999999998E-2</v>
      </c>
      <c r="R1024" s="191">
        <f>Q1024*H1024</f>
        <v>6.0373760000000001</v>
      </c>
      <c r="S1024" s="191">
        <v>0</v>
      </c>
      <c r="T1024" s="192">
        <f>S1024*H1024</f>
        <v>0</v>
      </c>
      <c r="AR1024" s="18" t="s">
        <v>235</v>
      </c>
      <c r="AT1024" s="18" t="s">
        <v>548</v>
      </c>
      <c r="AU1024" s="18" t="s">
        <v>81</v>
      </c>
      <c r="AY1024" s="18" t="s">
        <v>160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18" t="s">
        <v>78</v>
      </c>
      <c r="BK1024" s="193">
        <f>ROUND(I1024*H1024,2)</f>
        <v>0</v>
      </c>
      <c r="BL1024" s="18" t="s">
        <v>167</v>
      </c>
      <c r="BM1024" s="18" t="s">
        <v>3247</v>
      </c>
    </row>
    <row r="1025" spans="2:65" s="12" customFormat="1" x14ac:dyDescent="0.3">
      <c r="B1025" s="206"/>
      <c r="C1025" s="207"/>
      <c r="D1025" s="196" t="s">
        <v>169</v>
      </c>
      <c r="E1025" s="208" t="s">
        <v>19</v>
      </c>
      <c r="F1025" s="209" t="s">
        <v>3248</v>
      </c>
      <c r="G1025" s="207"/>
      <c r="H1025" s="210">
        <v>129.28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169</v>
      </c>
      <c r="AU1025" s="216" t="s">
        <v>81</v>
      </c>
      <c r="AV1025" s="12" t="s">
        <v>81</v>
      </c>
      <c r="AW1025" s="12" t="s">
        <v>35</v>
      </c>
      <c r="AX1025" s="12" t="s">
        <v>71</v>
      </c>
      <c r="AY1025" s="216" t="s">
        <v>160</v>
      </c>
    </row>
    <row r="1026" spans="2:65" s="13" customFormat="1" x14ac:dyDescent="0.3">
      <c r="B1026" s="217"/>
      <c r="C1026" s="218"/>
      <c r="D1026" s="219" t="s">
        <v>169</v>
      </c>
      <c r="E1026" s="220" t="s">
        <v>19</v>
      </c>
      <c r="F1026" s="221" t="s">
        <v>182</v>
      </c>
      <c r="G1026" s="218"/>
      <c r="H1026" s="222">
        <v>129.28</v>
      </c>
      <c r="I1026" s="223"/>
      <c r="J1026" s="218"/>
      <c r="K1026" s="218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169</v>
      </c>
      <c r="AU1026" s="228" t="s">
        <v>81</v>
      </c>
      <c r="AV1026" s="13" t="s">
        <v>167</v>
      </c>
      <c r="AW1026" s="13" t="s">
        <v>35</v>
      </c>
      <c r="AX1026" s="13" t="s">
        <v>78</v>
      </c>
      <c r="AY1026" s="228" t="s">
        <v>160</v>
      </c>
    </row>
    <row r="1027" spans="2:65" s="1" customFormat="1" ht="31.5" customHeight="1" x14ac:dyDescent="0.3">
      <c r="B1027" s="35"/>
      <c r="C1027" s="182" t="s">
        <v>2185</v>
      </c>
      <c r="D1027" s="182" t="s">
        <v>162</v>
      </c>
      <c r="E1027" s="183" t="s">
        <v>1096</v>
      </c>
      <c r="F1027" s="184" t="s">
        <v>1097</v>
      </c>
      <c r="G1027" s="185" t="s">
        <v>189</v>
      </c>
      <c r="H1027" s="186">
        <v>103.75</v>
      </c>
      <c r="I1027" s="187"/>
      <c r="J1027" s="188">
        <f>ROUND(I1027*H1027,2)</f>
        <v>0</v>
      </c>
      <c r="K1027" s="184" t="s">
        <v>19</v>
      </c>
      <c r="L1027" s="55"/>
      <c r="M1027" s="189" t="s">
        <v>19</v>
      </c>
      <c r="N1027" s="190" t="s">
        <v>42</v>
      </c>
      <c r="O1027" s="36"/>
      <c r="P1027" s="191">
        <f>O1027*H1027</f>
        <v>0</v>
      </c>
      <c r="Q1027" s="191">
        <v>0.18292059999999999</v>
      </c>
      <c r="R1027" s="191">
        <f>Q1027*H1027</f>
        <v>18.978012249999999</v>
      </c>
      <c r="S1027" s="191">
        <v>0</v>
      </c>
      <c r="T1027" s="192">
        <f>S1027*H1027</f>
        <v>0</v>
      </c>
      <c r="AR1027" s="18" t="s">
        <v>167</v>
      </c>
      <c r="AT1027" s="18" t="s">
        <v>162</v>
      </c>
      <c r="AU1027" s="18" t="s">
        <v>81</v>
      </c>
      <c r="AY1027" s="18" t="s">
        <v>160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18" t="s">
        <v>78</v>
      </c>
      <c r="BK1027" s="193">
        <f>ROUND(I1027*H1027,2)</f>
        <v>0</v>
      </c>
      <c r="BL1027" s="18" t="s">
        <v>167</v>
      </c>
      <c r="BM1027" s="18" t="s">
        <v>3249</v>
      </c>
    </row>
    <row r="1028" spans="2:65" s="11" customFormat="1" x14ac:dyDescent="0.3">
      <c r="B1028" s="194"/>
      <c r="C1028" s="195"/>
      <c r="D1028" s="196" t="s">
        <v>169</v>
      </c>
      <c r="E1028" s="197" t="s">
        <v>19</v>
      </c>
      <c r="F1028" s="198" t="s">
        <v>1346</v>
      </c>
      <c r="G1028" s="195"/>
      <c r="H1028" s="199" t="s">
        <v>19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169</v>
      </c>
      <c r="AU1028" s="205" t="s">
        <v>81</v>
      </c>
      <c r="AV1028" s="11" t="s">
        <v>78</v>
      </c>
      <c r="AW1028" s="11" t="s">
        <v>35</v>
      </c>
      <c r="AX1028" s="11" t="s">
        <v>71</v>
      </c>
      <c r="AY1028" s="205" t="s">
        <v>160</v>
      </c>
    </row>
    <row r="1029" spans="2:65" s="12" customFormat="1" x14ac:dyDescent="0.3">
      <c r="B1029" s="206"/>
      <c r="C1029" s="207"/>
      <c r="D1029" s="196" t="s">
        <v>169</v>
      </c>
      <c r="E1029" s="208" t="s">
        <v>19</v>
      </c>
      <c r="F1029" s="209" t="s">
        <v>3250</v>
      </c>
      <c r="G1029" s="207"/>
      <c r="H1029" s="210">
        <v>103.75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169</v>
      </c>
      <c r="AU1029" s="216" t="s">
        <v>81</v>
      </c>
      <c r="AV1029" s="12" t="s">
        <v>81</v>
      </c>
      <c r="AW1029" s="12" t="s">
        <v>35</v>
      </c>
      <c r="AX1029" s="12" t="s">
        <v>71</v>
      </c>
      <c r="AY1029" s="216" t="s">
        <v>160</v>
      </c>
    </row>
    <row r="1030" spans="2:65" s="13" customFormat="1" x14ac:dyDescent="0.3">
      <c r="B1030" s="217"/>
      <c r="C1030" s="218"/>
      <c r="D1030" s="219" t="s">
        <v>169</v>
      </c>
      <c r="E1030" s="220" t="s">
        <v>19</v>
      </c>
      <c r="F1030" s="221" t="s">
        <v>182</v>
      </c>
      <c r="G1030" s="218"/>
      <c r="H1030" s="222">
        <v>103.75</v>
      </c>
      <c r="I1030" s="223"/>
      <c r="J1030" s="218"/>
      <c r="K1030" s="218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169</v>
      </c>
      <c r="AU1030" s="228" t="s">
        <v>81</v>
      </c>
      <c r="AV1030" s="13" t="s">
        <v>167</v>
      </c>
      <c r="AW1030" s="13" t="s">
        <v>35</v>
      </c>
      <c r="AX1030" s="13" t="s">
        <v>78</v>
      </c>
      <c r="AY1030" s="228" t="s">
        <v>160</v>
      </c>
    </row>
    <row r="1031" spans="2:65" s="1" customFormat="1" ht="22.5" customHeight="1" x14ac:dyDescent="0.3">
      <c r="B1031" s="35"/>
      <c r="C1031" s="247" t="s">
        <v>2187</v>
      </c>
      <c r="D1031" s="247" t="s">
        <v>548</v>
      </c>
      <c r="E1031" s="248" t="s">
        <v>1102</v>
      </c>
      <c r="F1031" s="249" t="s">
        <v>1103</v>
      </c>
      <c r="G1031" s="250" t="s">
        <v>165</v>
      </c>
      <c r="H1031" s="251">
        <v>104.788</v>
      </c>
      <c r="I1031" s="252"/>
      <c r="J1031" s="253">
        <f>ROUND(I1031*H1031,2)</f>
        <v>0</v>
      </c>
      <c r="K1031" s="249" t="s">
        <v>19</v>
      </c>
      <c r="L1031" s="254"/>
      <c r="M1031" s="255" t="s">
        <v>19</v>
      </c>
      <c r="N1031" s="256" t="s">
        <v>42</v>
      </c>
      <c r="O1031" s="36"/>
      <c r="P1031" s="191">
        <f>O1031*H1031</f>
        <v>0</v>
      </c>
      <c r="Q1031" s="191">
        <v>8.5999999999999993E-2</v>
      </c>
      <c r="R1031" s="191">
        <f>Q1031*H1031</f>
        <v>9.0117679999999982</v>
      </c>
      <c r="S1031" s="191">
        <v>0</v>
      </c>
      <c r="T1031" s="192">
        <f>S1031*H1031</f>
        <v>0</v>
      </c>
      <c r="AR1031" s="18" t="s">
        <v>235</v>
      </c>
      <c r="AT1031" s="18" t="s">
        <v>548</v>
      </c>
      <c r="AU1031" s="18" t="s">
        <v>81</v>
      </c>
      <c r="AY1031" s="18" t="s">
        <v>160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8" t="s">
        <v>78</v>
      </c>
      <c r="BK1031" s="193">
        <f>ROUND(I1031*H1031,2)</f>
        <v>0</v>
      </c>
      <c r="BL1031" s="18" t="s">
        <v>167</v>
      </c>
      <c r="BM1031" s="18" t="s">
        <v>3251</v>
      </c>
    </row>
    <row r="1032" spans="2:65" s="12" customFormat="1" x14ac:dyDescent="0.3">
      <c r="B1032" s="206"/>
      <c r="C1032" s="207"/>
      <c r="D1032" s="196" t="s">
        <v>169</v>
      </c>
      <c r="E1032" s="208" t="s">
        <v>19</v>
      </c>
      <c r="F1032" s="209" t="s">
        <v>3252</v>
      </c>
      <c r="G1032" s="207"/>
      <c r="H1032" s="210">
        <v>104.788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169</v>
      </c>
      <c r="AU1032" s="216" t="s">
        <v>81</v>
      </c>
      <c r="AV1032" s="12" t="s">
        <v>81</v>
      </c>
      <c r="AW1032" s="12" t="s">
        <v>35</v>
      </c>
      <c r="AX1032" s="12" t="s">
        <v>71</v>
      </c>
      <c r="AY1032" s="216" t="s">
        <v>160</v>
      </c>
    </row>
    <row r="1033" spans="2:65" s="13" customFormat="1" x14ac:dyDescent="0.3">
      <c r="B1033" s="217"/>
      <c r="C1033" s="218"/>
      <c r="D1033" s="219" t="s">
        <v>169</v>
      </c>
      <c r="E1033" s="220" t="s">
        <v>19</v>
      </c>
      <c r="F1033" s="221" t="s">
        <v>182</v>
      </c>
      <c r="G1033" s="218"/>
      <c r="H1033" s="222">
        <v>104.788</v>
      </c>
      <c r="I1033" s="223"/>
      <c r="J1033" s="218"/>
      <c r="K1033" s="218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169</v>
      </c>
      <c r="AU1033" s="228" t="s">
        <v>81</v>
      </c>
      <c r="AV1033" s="13" t="s">
        <v>167</v>
      </c>
      <c r="AW1033" s="13" t="s">
        <v>35</v>
      </c>
      <c r="AX1033" s="13" t="s">
        <v>78</v>
      </c>
      <c r="AY1033" s="228" t="s">
        <v>160</v>
      </c>
    </row>
    <row r="1034" spans="2:65" s="1" customFormat="1" ht="31.5" customHeight="1" x14ac:dyDescent="0.3">
      <c r="B1034" s="35"/>
      <c r="C1034" s="182" t="s">
        <v>2189</v>
      </c>
      <c r="D1034" s="182" t="s">
        <v>162</v>
      </c>
      <c r="E1034" s="183" t="s">
        <v>1106</v>
      </c>
      <c r="F1034" s="184" t="s">
        <v>1107</v>
      </c>
      <c r="G1034" s="185" t="s">
        <v>189</v>
      </c>
      <c r="H1034" s="186">
        <v>1148.52</v>
      </c>
      <c r="I1034" s="187"/>
      <c r="J1034" s="188">
        <f>ROUND(I1034*H1034,2)</f>
        <v>0</v>
      </c>
      <c r="K1034" s="184" t="s">
        <v>19</v>
      </c>
      <c r="L1034" s="55"/>
      <c r="M1034" s="189" t="s">
        <v>19</v>
      </c>
      <c r="N1034" s="190" t="s">
        <v>42</v>
      </c>
      <c r="O1034" s="36"/>
      <c r="P1034" s="191">
        <f>O1034*H1034</f>
        <v>0</v>
      </c>
      <c r="Q1034" s="191">
        <v>0.14041960000000001</v>
      </c>
      <c r="R1034" s="191">
        <f>Q1034*H1034</f>
        <v>161.274718992</v>
      </c>
      <c r="S1034" s="191">
        <v>0</v>
      </c>
      <c r="T1034" s="192">
        <f>S1034*H1034</f>
        <v>0</v>
      </c>
      <c r="AR1034" s="18" t="s">
        <v>167</v>
      </c>
      <c r="AT1034" s="18" t="s">
        <v>162</v>
      </c>
      <c r="AU1034" s="18" t="s">
        <v>81</v>
      </c>
      <c r="AY1034" s="18" t="s">
        <v>160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78</v>
      </c>
      <c r="BK1034" s="193">
        <f>ROUND(I1034*H1034,2)</f>
        <v>0</v>
      </c>
      <c r="BL1034" s="18" t="s">
        <v>167</v>
      </c>
      <c r="BM1034" s="18" t="s">
        <v>3253</v>
      </c>
    </row>
    <row r="1035" spans="2:65" s="11" customFormat="1" x14ac:dyDescent="0.3">
      <c r="B1035" s="194"/>
      <c r="C1035" s="195"/>
      <c r="D1035" s="196" t="s">
        <v>169</v>
      </c>
      <c r="E1035" s="197" t="s">
        <v>19</v>
      </c>
      <c r="F1035" s="198" t="s">
        <v>1346</v>
      </c>
      <c r="G1035" s="195"/>
      <c r="H1035" s="199" t="s">
        <v>19</v>
      </c>
      <c r="I1035" s="200"/>
      <c r="J1035" s="195"/>
      <c r="K1035" s="195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169</v>
      </c>
      <c r="AU1035" s="205" t="s">
        <v>81</v>
      </c>
      <c r="AV1035" s="11" t="s">
        <v>78</v>
      </c>
      <c r="AW1035" s="11" t="s">
        <v>35</v>
      </c>
      <c r="AX1035" s="11" t="s">
        <v>71</v>
      </c>
      <c r="AY1035" s="205" t="s">
        <v>160</v>
      </c>
    </row>
    <row r="1036" spans="2:65" s="12" customFormat="1" x14ac:dyDescent="0.3">
      <c r="B1036" s="206"/>
      <c r="C1036" s="207"/>
      <c r="D1036" s="196" t="s">
        <v>169</v>
      </c>
      <c r="E1036" s="208" t="s">
        <v>19</v>
      </c>
      <c r="F1036" s="209" t="s">
        <v>3254</v>
      </c>
      <c r="G1036" s="207"/>
      <c r="H1036" s="210">
        <v>306.58999999999997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169</v>
      </c>
      <c r="AU1036" s="216" t="s">
        <v>81</v>
      </c>
      <c r="AV1036" s="12" t="s">
        <v>81</v>
      </c>
      <c r="AW1036" s="12" t="s">
        <v>35</v>
      </c>
      <c r="AX1036" s="12" t="s">
        <v>71</v>
      </c>
      <c r="AY1036" s="216" t="s">
        <v>160</v>
      </c>
    </row>
    <row r="1037" spans="2:65" s="12" customFormat="1" x14ac:dyDescent="0.3">
      <c r="B1037" s="206"/>
      <c r="C1037" s="207"/>
      <c r="D1037" s="196" t="s">
        <v>169</v>
      </c>
      <c r="E1037" s="208" t="s">
        <v>19</v>
      </c>
      <c r="F1037" s="209" t="s">
        <v>3255</v>
      </c>
      <c r="G1037" s="207"/>
      <c r="H1037" s="210">
        <v>857.55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169</v>
      </c>
      <c r="AU1037" s="216" t="s">
        <v>81</v>
      </c>
      <c r="AV1037" s="12" t="s">
        <v>81</v>
      </c>
      <c r="AW1037" s="12" t="s">
        <v>35</v>
      </c>
      <c r="AX1037" s="12" t="s">
        <v>71</v>
      </c>
      <c r="AY1037" s="216" t="s">
        <v>160</v>
      </c>
    </row>
    <row r="1038" spans="2:65" s="11" customFormat="1" x14ac:dyDescent="0.3">
      <c r="B1038" s="194"/>
      <c r="C1038" s="195"/>
      <c r="D1038" s="196" t="s">
        <v>169</v>
      </c>
      <c r="E1038" s="197" t="s">
        <v>19</v>
      </c>
      <c r="F1038" s="198" t="s">
        <v>3256</v>
      </c>
      <c r="G1038" s="195"/>
      <c r="H1038" s="199" t="s">
        <v>19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169</v>
      </c>
      <c r="AU1038" s="205" t="s">
        <v>81</v>
      </c>
      <c r="AV1038" s="11" t="s">
        <v>78</v>
      </c>
      <c r="AW1038" s="11" t="s">
        <v>35</v>
      </c>
      <c r="AX1038" s="11" t="s">
        <v>71</v>
      </c>
      <c r="AY1038" s="205" t="s">
        <v>160</v>
      </c>
    </row>
    <row r="1039" spans="2:65" s="12" customFormat="1" x14ac:dyDescent="0.3">
      <c r="B1039" s="206"/>
      <c r="C1039" s="207"/>
      <c r="D1039" s="196" t="s">
        <v>169</v>
      </c>
      <c r="E1039" s="208" t="s">
        <v>19</v>
      </c>
      <c r="F1039" s="209" t="s">
        <v>3257</v>
      </c>
      <c r="G1039" s="207"/>
      <c r="H1039" s="210">
        <v>3.14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169</v>
      </c>
      <c r="AU1039" s="216" t="s">
        <v>81</v>
      </c>
      <c r="AV1039" s="12" t="s">
        <v>81</v>
      </c>
      <c r="AW1039" s="12" t="s">
        <v>35</v>
      </c>
      <c r="AX1039" s="12" t="s">
        <v>71</v>
      </c>
      <c r="AY1039" s="216" t="s">
        <v>160</v>
      </c>
    </row>
    <row r="1040" spans="2:65" s="12" customFormat="1" x14ac:dyDescent="0.3">
      <c r="B1040" s="206"/>
      <c r="C1040" s="207"/>
      <c r="D1040" s="196" t="s">
        <v>169</v>
      </c>
      <c r="E1040" s="208" t="s">
        <v>19</v>
      </c>
      <c r="F1040" s="209" t="s">
        <v>3258</v>
      </c>
      <c r="G1040" s="207"/>
      <c r="H1040" s="210">
        <v>6.28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169</v>
      </c>
      <c r="AU1040" s="216" t="s">
        <v>81</v>
      </c>
      <c r="AV1040" s="12" t="s">
        <v>81</v>
      </c>
      <c r="AW1040" s="12" t="s">
        <v>35</v>
      </c>
      <c r="AX1040" s="12" t="s">
        <v>71</v>
      </c>
      <c r="AY1040" s="216" t="s">
        <v>160</v>
      </c>
    </row>
    <row r="1041" spans="2:51" s="12" customFormat="1" x14ac:dyDescent="0.3">
      <c r="B1041" s="206"/>
      <c r="C1041" s="207"/>
      <c r="D1041" s="196" t="s">
        <v>169</v>
      </c>
      <c r="E1041" s="208" t="s">
        <v>19</v>
      </c>
      <c r="F1041" s="209" t="s">
        <v>3259</v>
      </c>
      <c r="G1041" s="207"/>
      <c r="H1041" s="210">
        <v>3.14</v>
      </c>
      <c r="I1041" s="211"/>
      <c r="J1041" s="207"/>
      <c r="K1041" s="207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169</v>
      </c>
      <c r="AU1041" s="216" t="s">
        <v>81</v>
      </c>
      <c r="AV1041" s="12" t="s">
        <v>81</v>
      </c>
      <c r="AW1041" s="12" t="s">
        <v>35</v>
      </c>
      <c r="AX1041" s="12" t="s">
        <v>71</v>
      </c>
      <c r="AY1041" s="216" t="s">
        <v>160</v>
      </c>
    </row>
    <row r="1042" spans="2:51" s="12" customFormat="1" x14ac:dyDescent="0.3">
      <c r="B1042" s="206"/>
      <c r="C1042" s="207"/>
      <c r="D1042" s="196" t="s">
        <v>169</v>
      </c>
      <c r="E1042" s="208" t="s">
        <v>19</v>
      </c>
      <c r="F1042" s="209" t="s">
        <v>3260</v>
      </c>
      <c r="G1042" s="207"/>
      <c r="H1042" s="210">
        <v>1.57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169</v>
      </c>
      <c r="AU1042" s="216" t="s">
        <v>81</v>
      </c>
      <c r="AV1042" s="12" t="s">
        <v>81</v>
      </c>
      <c r="AW1042" s="12" t="s">
        <v>35</v>
      </c>
      <c r="AX1042" s="12" t="s">
        <v>71</v>
      </c>
      <c r="AY1042" s="216" t="s">
        <v>160</v>
      </c>
    </row>
    <row r="1043" spans="2:51" s="12" customFormat="1" x14ac:dyDescent="0.3">
      <c r="B1043" s="206"/>
      <c r="C1043" s="207"/>
      <c r="D1043" s="196" t="s">
        <v>169</v>
      </c>
      <c r="E1043" s="208" t="s">
        <v>19</v>
      </c>
      <c r="F1043" s="209" t="s">
        <v>3261</v>
      </c>
      <c r="G1043" s="207"/>
      <c r="H1043" s="210">
        <v>15</v>
      </c>
      <c r="I1043" s="211"/>
      <c r="J1043" s="207"/>
      <c r="K1043" s="207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169</v>
      </c>
      <c r="AU1043" s="216" t="s">
        <v>81</v>
      </c>
      <c r="AV1043" s="12" t="s">
        <v>81</v>
      </c>
      <c r="AW1043" s="12" t="s">
        <v>35</v>
      </c>
      <c r="AX1043" s="12" t="s">
        <v>71</v>
      </c>
      <c r="AY1043" s="216" t="s">
        <v>160</v>
      </c>
    </row>
    <row r="1044" spans="2:51" s="12" customFormat="1" x14ac:dyDescent="0.3">
      <c r="B1044" s="206"/>
      <c r="C1044" s="207"/>
      <c r="D1044" s="196" t="s">
        <v>169</v>
      </c>
      <c r="E1044" s="208" t="s">
        <v>19</v>
      </c>
      <c r="F1044" s="209" t="s">
        <v>3262</v>
      </c>
      <c r="G1044" s="207"/>
      <c r="H1044" s="210">
        <v>24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169</v>
      </c>
      <c r="AU1044" s="216" t="s">
        <v>81</v>
      </c>
      <c r="AV1044" s="12" t="s">
        <v>81</v>
      </c>
      <c r="AW1044" s="12" t="s">
        <v>35</v>
      </c>
      <c r="AX1044" s="12" t="s">
        <v>71</v>
      </c>
      <c r="AY1044" s="216" t="s">
        <v>160</v>
      </c>
    </row>
    <row r="1045" spans="2:51" s="12" customFormat="1" x14ac:dyDescent="0.3">
      <c r="B1045" s="206"/>
      <c r="C1045" s="207"/>
      <c r="D1045" s="196" t="s">
        <v>169</v>
      </c>
      <c r="E1045" s="208" t="s">
        <v>19</v>
      </c>
      <c r="F1045" s="209" t="s">
        <v>3263</v>
      </c>
      <c r="G1045" s="207"/>
      <c r="H1045" s="210">
        <v>35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169</v>
      </c>
      <c r="AU1045" s="216" t="s">
        <v>81</v>
      </c>
      <c r="AV1045" s="12" t="s">
        <v>81</v>
      </c>
      <c r="AW1045" s="12" t="s">
        <v>35</v>
      </c>
      <c r="AX1045" s="12" t="s">
        <v>71</v>
      </c>
      <c r="AY1045" s="216" t="s">
        <v>160</v>
      </c>
    </row>
    <row r="1046" spans="2:51" s="11" customFormat="1" x14ac:dyDescent="0.3">
      <c r="B1046" s="194"/>
      <c r="C1046" s="195"/>
      <c r="D1046" s="196" t="s">
        <v>169</v>
      </c>
      <c r="E1046" s="197" t="s">
        <v>19</v>
      </c>
      <c r="F1046" s="198" t="s">
        <v>3264</v>
      </c>
      <c r="G1046" s="195"/>
      <c r="H1046" s="199" t="s">
        <v>19</v>
      </c>
      <c r="I1046" s="200"/>
      <c r="J1046" s="195"/>
      <c r="K1046" s="195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169</v>
      </c>
      <c r="AU1046" s="205" t="s">
        <v>81</v>
      </c>
      <c r="AV1046" s="11" t="s">
        <v>78</v>
      </c>
      <c r="AW1046" s="11" t="s">
        <v>35</v>
      </c>
      <c r="AX1046" s="11" t="s">
        <v>71</v>
      </c>
      <c r="AY1046" s="205" t="s">
        <v>160</v>
      </c>
    </row>
    <row r="1047" spans="2:51" s="12" customFormat="1" x14ac:dyDescent="0.3">
      <c r="B1047" s="206"/>
      <c r="C1047" s="207"/>
      <c r="D1047" s="196" t="s">
        <v>169</v>
      </c>
      <c r="E1047" s="208" t="s">
        <v>19</v>
      </c>
      <c r="F1047" s="209" t="s">
        <v>3265</v>
      </c>
      <c r="G1047" s="207"/>
      <c r="H1047" s="210">
        <v>-103.75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169</v>
      </c>
      <c r="AU1047" s="216" t="s">
        <v>81</v>
      </c>
      <c r="AV1047" s="12" t="s">
        <v>81</v>
      </c>
      <c r="AW1047" s="12" t="s">
        <v>35</v>
      </c>
      <c r="AX1047" s="12" t="s">
        <v>71</v>
      </c>
      <c r="AY1047" s="216" t="s">
        <v>160</v>
      </c>
    </row>
    <row r="1048" spans="2:51" s="12" customFormat="1" x14ac:dyDescent="0.3">
      <c r="B1048" s="206"/>
      <c r="C1048" s="207"/>
      <c r="D1048" s="196" t="s">
        <v>169</v>
      </c>
      <c r="E1048" s="208" t="s">
        <v>19</v>
      </c>
      <c r="F1048" s="209" t="s">
        <v>3266</v>
      </c>
      <c r="G1048" s="207"/>
      <c r="H1048" s="210">
        <v>-191.35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169</v>
      </c>
      <c r="AU1048" s="216" t="s">
        <v>81</v>
      </c>
      <c r="AV1048" s="12" t="s">
        <v>81</v>
      </c>
      <c r="AW1048" s="12" t="s">
        <v>35</v>
      </c>
      <c r="AX1048" s="12" t="s">
        <v>71</v>
      </c>
      <c r="AY1048" s="216" t="s">
        <v>160</v>
      </c>
    </row>
    <row r="1049" spans="2:51" s="14" customFormat="1" x14ac:dyDescent="0.3">
      <c r="B1049" s="229"/>
      <c r="C1049" s="230"/>
      <c r="D1049" s="196" t="s">
        <v>169</v>
      </c>
      <c r="E1049" s="231" t="s">
        <v>19</v>
      </c>
      <c r="F1049" s="232" t="s">
        <v>234</v>
      </c>
      <c r="G1049" s="230"/>
      <c r="H1049" s="233">
        <v>957.17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169</v>
      </c>
      <c r="AU1049" s="239" t="s">
        <v>81</v>
      </c>
      <c r="AV1049" s="14" t="s">
        <v>186</v>
      </c>
      <c r="AW1049" s="14" t="s">
        <v>35</v>
      </c>
      <c r="AX1049" s="14" t="s">
        <v>71</v>
      </c>
      <c r="AY1049" s="239" t="s">
        <v>160</v>
      </c>
    </row>
    <row r="1050" spans="2:51" s="11" customFormat="1" x14ac:dyDescent="0.3">
      <c r="B1050" s="194"/>
      <c r="C1050" s="195"/>
      <c r="D1050" s="196" t="s">
        <v>169</v>
      </c>
      <c r="E1050" s="197" t="s">
        <v>19</v>
      </c>
      <c r="F1050" s="198" t="s">
        <v>1114</v>
      </c>
      <c r="G1050" s="195"/>
      <c r="H1050" s="199" t="s">
        <v>19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169</v>
      </c>
      <c r="AU1050" s="205" t="s">
        <v>81</v>
      </c>
      <c r="AV1050" s="11" t="s">
        <v>78</v>
      </c>
      <c r="AW1050" s="11" t="s">
        <v>35</v>
      </c>
      <c r="AX1050" s="11" t="s">
        <v>71</v>
      </c>
      <c r="AY1050" s="205" t="s">
        <v>160</v>
      </c>
    </row>
    <row r="1051" spans="2:51" s="12" customFormat="1" x14ac:dyDescent="0.3">
      <c r="B1051" s="206"/>
      <c r="C1051" s="207"/>
      <c r="D1051" s="196" t="s">
        <v>169</v>
      </c>
      <c r="E1051" s="208" t="s">
        <v>19</v>
      </c>
      <c r="F1051" s="209" t="s">
        <v>3267</v>
      </c>
      <c r="G1051" s="207"/>
      <c r="H1051" s="210">
        <v>91.05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169</v>
      </c>
      <c r="AU1051" s="216" t="s">
        <v>81</v>
      </c>
      <c r="AV1051" s="12" t="s">
        <v>81</v>
      </c>
      <c r="AW1051" s="12" t="s">
        <v>35</v>
      </c>
      <c r="AX1051" s="12" t="s">
        <v>71</v>
      </c>
      <c r="AY1051" s="216" t="s">
        <v>160</v>
      </c>
    </row>
    <row r="1052" spans="2:51" s="12" customFormat="1" x14ac:dyDescent="0.3">
      <c r="B1052" s="206"/>
      <c r="C1052" s="207"/>
      <c r="D1052" s="196" t="s">
        <v>169</v>
      </c>
      <c r="E1052" s="208" t="s">
        <v>19</v>
      </c>
      <c r="F1052" s="209" t="s">
        <v>3268</v>
      </c>
      <c r="G1052" s="207"/>
      <c r="H1052" s="210">
        <v>22.6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169</v>
      </c>
      <c r="AU1052" s="216" t="s">
        <v>81</v>
      </c>
      <c r="AV1052" s="12" t="s">
        <v>81</v>
      </c>
      <c r="AW1052" s="12" t="s">
        <v>35</v>
      </c>
      <c r="AX1052" s="12" t="s">
        <v>71</v>
      </c>
      <c r="AY1052" s="216" t="s">
        <v>160</v>
      </c>
    </row>
    <row r="1053" spans="2:51" s="14" customFormat="1" x14ac:dyDescent="0.3">
      <c r="B1053" s="229"/>
      <c r="C1053" s="230"/>
      <c r="D1053" s="196" t="s">
        <v>169</v>
      </c>
      <c r="E1053" s="231" t="s">
        <v>19</v>
      </c>
      <c r="F1053" s="232" t="s">
        <v>234</v>
      </c>
      <c r="G1053" s="230"/>
      <c r="H1053" s="233">
        <v>113.65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169</v>
      </c>
      <c r="AU1053" s="239" t="s">
        <v>81</v>
      </c>
      <c r="AV1053" s="14" t="s">
        <v>186</v>
      </c>
      <c r="AW1053" s="14" t="s">
        <v>35</v>
      </c>
      <c r="AX1053" s="14" t="s">
        <v>71</v>
      </c>
      <c r="AY1053" s="239" t="s">
        <v>160</v>
      </c>
    </row>
    <row r="1054" spans="2:51" s="11" customFormat="1" x14ac:dyDescent="0.3">
      <c r="B1054" s="194"/>
      <c r="C1054" s="195"/>
      <c r="D1054" s="196" t="s">
        <v>169</v>
      </c>
      <c r="E1054" s="197" t="s">
        <v>19</v>
      </c>
      <c r="F1054" s="198" t="s">
        <v>3269</v>
      </c>
      <c r="G1054" s="195"/>
      <c r="H1054" s="199" t="s">
        <v>19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169</v>
      </c>
      <c r="AU1054" s="205" t="s">
        <v>81</v>
      </c>
      <c r="AV1054" s="11" t="s">
        <v>78</v>
      </c>
      <c r="AW1054" s="11" t="s">
        <v>35</v>
      </c>
      <c r="AX1054" s="11" t="s">
        <v>71</v>
      </c>
      <c r="AY1054" s="205" t="s">
        <v>160</v>
      </c>
    </row>
    <row r="1055" spans="2:51" s="12" customFormat="1" ht="27" x14ac:dyDescent="0.3">
      <c r="B1055" s="206"/>
      <c r="C1055" s="207"/>
      <c r="D1055" s="196" t="s">
        <v>169</v>
      </c>
      <c r="E1055" s="208" t="s">
        <v>19</v>
      </c>
      <c r="F1055" s="209" t="s">
        <v>3270</v>
      </c>
      <c r="G1055" s="207"/>
      <c r="H1055" s="210">
        <v>20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169</v>
      </c>
      <c r="AU1055" s="216" t="s">
        <v>81</v>
      </c>
      <c r="AV1055" s="12" t="s">
        <v>81</v>
      </c>
      <c r="AW1055" s="12" t="s">
        <v>35</v>
      </c>
      <c r="AX1055" s="12" t="s">
        <v>71</v>
      </c>
      <c r="AY1055" s="216" t="s">
        <v>160</v>
      </c>
    </row>
    <row r="1056" spans="2:51" s="14" customFormat="1" x14ac:dyDescent="0.3">
      <c r="B1056" s="229"/>
      <c r="C1056" s="230"/>
      <c r="D1056" s="196" t="s">
        <v>169</v>
      </c>
      <c r="E1056" s="231" t="s">
        <v>19</v>
      </c>
      <c r="F1056" s="232" t="s">
        <v>234</v>
      </c>
      <c r="G1056" s="230"/>
      <c r="H1056" s="233">
        <v>20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169</v>
      </c>
      <c r="AU1056" s="239" t="s">
        <v>81</v>
      </c>
      <c r="AV1056" s="14" t="s">
        <v>186</v>
      </c>
      <c r="AW1056" s="14" t="s">
        <v>35</v>
      </c>
      <c r="AX1056" s="14" t="s">
        <v>71</v>
      </c>
      <c r="AY1056" s="239" t="s">
        <v>160</v>
      </c>
    </row>
    <row r="1057" spans="2:51" s="11" customFormat="1" x14ac:dyDescent="0.3">
      <c r="B1057" s="194"/>
      <c r="C1057" s="195"/>
      <c r="D1057" s="196" t="s">
        <v>169</v>
      </c>
      <c r="E1057" s="197" t="s">
        <v>19</v>
      </c>
      <c r="F1057" s="198" t="s">
        <v>3271</v>
      </c>
      <c r="G1057" s="195"/>
      <c r="H1057" s="199" t="s">
        <v>19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169</v>
      </c>
      <c r="AU1057" s="205" t="s">
        <v>81</v>
      </c>
      <c r="AV1057" s="11" t="s">
        <v>78</v>
      </c>
      <c r="AW1057" s="11" t="s">
        <v>35</v>
      </c>
      <c r="AX1057" s="11" t="s">
        <v>71</v>
      </c>
      <c r="AY1057" s="205" t="s">
        <v>160</v>
      </c>
    </row>
    <row r="1058" spans="2:51" s="12" customFormat="1" ht="27" x14ac:dyDescent="0.3">
      <c r="B1058" s="206"/>
      <c r="C1058" s="207"/>
      <c r="D1058" s="196" t="s">
        <v>169</v>
      </c>
      <c r="E1058" s="208" t="s">
        <v>19</v>
      </c>
      <c r="F1058" s="209" t="s">
        <v>3270</v>
      </c>
      <c r="G1058" s="207"/>
      <c r="H1058" s="210">
        <v>20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169</v>
      </c>
      <c r="AU1058" s="216" t="s">
        <v>81</v>
      </c>
      <c r="AV1058" s="12" t="s">
        <v>81</v>
      </c>
      <c r="AW1058" s="12" t="s">
        <v>35</v>
      </c>
      <c r="AX1058" s="12" t="s">
        <v>71</v>
      </c>
      <c r="AY1058" s="216" t="s">
        <v>160</v>
      </c>
    </row>
    <row r="1059" spans="2:51" s="14" customFormat="1" x14ac:dyDescent="0.3">
      <c r="B1059" s="229"/>
      <c r="C1059" s="230"/>
      <c r="D1059" s="196" t="s">
        <v>169</v>
      </c>
      <c r="E1059" s="231" t="s">
        <v>19</v>
      </c>
      <c r="F1059" s="232" t="s">
        <v>234</v>
      </c>
      <c r="G1059" s="230"/>
      <c r="H1059" s="233">
        <v>20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169</v>
      </c>
      <c r="AU1059" s="239" t="s">
        <v>81</v>
      </c>
      <c r="AV1059" s="14" t="s">
        <v>186</v>
      </c>
      <c r="AW1059" s="14" t="s">
        <v>35</v>
      </c>
      <c r="AX1059" s="14" t="s">
        <v>71</v>
      </c>
      <c r="AY1059" s="239" t="s">
        <v>160</v>
      </c>
    </row>
    <row r="1060" spans="2:51" s="11" customFormat="1" x14ac:dyDescent="0.3">
      <c r="B1060" s="194"/>
      <c r="C1060" s="195"/>
      <c r="D1060" s="196" t="s">
        <v>169</v>
      </c>
      <c r="E1060" s="197" t="s">
        <v>19</v>
      </c>
      <c r="F1060" s="198" t="s">
        <v>3272</v>
      </c>
      <c r="G1060" s="195"/>
      <c r="H1060" s="199" t="s">
        <v>19</v>
      </c>
      <c r="I1060" s="200"/>
      <c r="J1060" s="195"/>
      <c r="K1060" s="195"/>
      <c r="L1060" s="201"/>
      <c r="M1060" s="202"/>
      <c r="N1060" s="203"/>
      <c r="O1060" s="203"/>
      <c r="P1060" s="203"/>
      <c r="Q1060" s="203"/>
      <c r="R1060" s="203"/>
      <c r="S1060" s="203"/>
      <c r="T1060" s="204"/>
      <c r="AT1060" s="205" t="s">
        <v>169</v>
      </c>
      <c r="AU1060" s="205" t="s">
        <v>81</v>
      </c>
      <c r="AV1060" s="11" t="s">
        <v>78</v>
      </c>
      <c r="AW1060" s="11" t="s">
        <v>35</v>
      </c>
      <c r="AX1060" s="11" t="s">
        <v>71</v>
      </c>
      <c r="AY1060" s="205" t="s">
        <v>160</v>
      </c>
    </row>
    <row r="1061" spans="2:51" s="12" customFormat="1" x14ac:dyDescent="0.3">
      <c r="B1061" s="206"/>
      <c r="C1061" s="207"/>
      <c r="D1061" s="196" t="s">
        <v>169</v>
      </c>
      <c r="E1061" s="208" t="s">
        <v>19</v>
      </c>
      <c r="F1061" s="209" t="s">
        <v>3273</v>
      </c>
      <c r="G1061" s="207"/>
      <c r="H1061" s="210">
        <v>1.6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169</v>
      </c>
      <c r="AU1061" s="216" t="s">
        <v>81</v>
      </c>
      <c r="AV1061" s="12" t="s">
        <v>81</v>
      </c>
      <c r="AW1061" s="12" t="s">
        <v>35</v>
      </c>
      <c r="AX1061" s="12" t="s">
        <v>71</v>
      </c>
      <c r="AY1061" s="216" t="s">
        <v>160</v>
      </c>
    </row>
    <row r="1062" spans="2:51" s="14" customFormat="1" x14ac:dyDescent="0.3">
      <c r="B1062" s="229"/>
      <c r="C1062" s="230"/>
      <c r="D1062" s="196" t="s">
        <v>169</v>
      </c>
      <c r="E1062" s="231" t="s">
        <v>19</v>
      </c>
      <c r="F1062" s="232" t="s">
        <v>234</v>
      </c>
      <c r="G1062" s="230"/>
      <c r="H1062" s="233">
        <v>1.6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169</v>
      </c>
      <c r="AU1062" s="239" t="s">
        <v>81</v>
      </c>
      <c r="AV1062" s="14" t="s">
        <v>186</v>
      </c>
      <c r="AW1062" s="14" t="s">
        <v>35</v>
      </c>
      <c r="AX1062" s="14" t="s">
        <v>71</v>
      </c>
      <c r="AY1062" s="239" t="s">
        <v>160</v>
      </c>
    </row>
    <row r="1063" spans="2:51" s="11" customFormat="1" x14ac:dyDescent="0.3">
      <c r="B1063" s="194"/>
      <c r="C1063" s="195"/>
      <c r="D1063" s="196" t="s">
        <v>169</v>
      </c>
      <c r="E1063" s="197" t="s">
        <v>19</v>
      </c>
      <c r="F1063" s="198" t="s">
        <v>1578</v>
      </c>
      <c r="G1063" s="195"/>
      <c r="H1063" s="199" t="s">
        <v>19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169</v>
      </c>
      <c r="AU1063" s="205" t="s">
        <v>81</v>
      </c>
      <c r="AV1063" s="11" t="s">
        <v>78</v>
      </c>
      <c r="AW1063" s="11" t="s">
        <v>35</v>
      </c>
      <c r="AX1063" s="11" t="s">
        <v>71</v>
      </c>
      <c r="AY1063" s="205" t="s">
        <v>160</v>
      </c>
    </row>
    <row r="1064" spans="2:51" s="12" customFormat="1" x14ac:dyDescent="0.3">
      <c r="B1064" s="206"/>
      <c r="C1064" s="207"/>
      <c r="D1064" s="196" t="s">
        <v>169</v>
      </c>
      <c r="E1064" s="208" t="s">
        <v>19</v>
      </c>
      <c r="F1064" s="209" t="s">
        <v>3274</v>
      </c>
      <c r="G1064" s="207"/>
      <c r="H1064" s="210">
        <v>6.5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169</v>
      </c>
      <c r="AU1064" s="216" t="s">
        <v>81</v>
      </c>
      <c r="AV1064" s="12" t="s">
        <v>81</v>
      </c>
      <c r="AW1064" s="12" t="s">
        <v>35</v>
      </c>
      <c r="AX1064" s="12" t="s">
        <v>71</v>
      </c>
      <c r="AY1064" s="216" t="s">
        <v>160</v>
      </c>
    </row>
    <row r="1065" spans="2:51" s="14" customFormat="1" x14ac:dyDescent="0.3">
      <c r="B1065" s="229"/>
      <c r="C1065" s="230"/>
      <c r="D1065" s="196" t="s">
        <v>169</v>
      </c>
      <c r="E1065" s="231" t="s">
        <v>19</v>
      </c>
      <c r="F1065" s="232" t="s">
        <v>234</v>
      </c>
      <c r="G1065" s="230"/>
      <c r="H1065" s="233">
        <v>6.5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AT1065" s="239" t="s">
        <v>169</v>
      </c>
      <c r="AU1065" s="239" t="s">
        <v>81</v>
      </c>
      <c r="AV1065" s="14" t="s">
        <v>186</v>
      </c>
      <c r="AW1065" s="14" t="s">
        <v>35</v>
      </c>
      <c r="AX1065" s="14" t="s">
        <v>71</v>
      </c>
      <c r="AY1065" s="239" t="s">
        <v>160</v>
      </c>
    </row>
    <row r="1066" spans="2:51" s="11" customFormat="1" x14ac:dyDescent="0.3">
      <c r="B1066" s="194"/>
      <c r="C1066" s="195"/>
      <c r="D1066" s="196" t="s">
        <v>169</v>
      </c>
      <c r="E1066" s="197" t="s">
        <v>19</v>
      </c>
      <c r="F1066" s="198" t="s">
        <v>3275</v>
      </c>
      <c r="G1066" s="195"/>
      <c r="H1066" s="199" t="s">
        <v>19</v>
      </c>
      <c r="I1066" s="200"/>
      <c r="J1066" s="195"/>
      <c r="K1066" s="195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169</v>
      </c>
      <c r="AU1066" s="205" t="s">
        <v>81</v>
      </c>
      <c r="AV1066" s="11" t="s">
        <v>78</v>
      </c>
      <c r="AW1066" s="11" t="s">
        <v>35</v>
      </c>
      <c r="AX1066" s="11" t="s">
        <v>71</v>
      </c>
      <c r="AY1066" s="205" t="s">
        <v>160</v>
      </c>
    </row>
    <row r="1067" spans="2:51" s="12" customFormat="1" x14ac:dyDescent="0.3">
      <c r="B1067" s="206"/>
      <c r="C1067" s="207"/>
      <c r="D1067" s="196" t="s">
        <v>169</v>
      </c>
      <c r="E1067" s="208" t="s">
        <v>19</v>
      </c>
      <c r="F1067" s="209" t="s">
        <v>3276</v>
      </c>
      <c r="G1067" s="207"/>
      <c r="H1067" s="210">
        <v>4.68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169</v>
      </c>
      <c r="AU1067" s="216" t="s">
        <v>81</v>
      </c>
      <c r="AV1067" s="12" t="s">
        <v>81</v>
      </c>
      <c r="AW1067" s="12" t="s">
        <v>35</v>
      </c>
      <c r="AX1067" s="12" t="s">
        <v>71</v>
      </c>
      <c r="AY1067" s="216" t="s">
        <v>160</v>
      </c>
    </row>
    <row r="1068" spans="2:51" s="14" customFormat="1" x14ac:dyDescent="0.3">
      <c r="B1068" s="229"/>
      <c r="C1068" s="230"/>
      <c r="D1068" s="196" t="s">
        <v>169</v>
      </c>
      <c r="E1068" s="231" t="s">
        <v>19</v>
      </c>
      <c r="F1068" s="232" t="s">
        <v>234</v>
      </c>
      <c r="G1068" s="230"/>
      <c r="H1068" s="233">
        <v>4.68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169</v>
      </c>
      <c r="AU1068" s="239" t="s">
        <v>81</v>
      </c>
      <c r="AV1068" s="14" t="s">
        <v>186</v>
      </c>
      <c r="AW1068" s="14" t="s">
        <v>35</v>
      </c>
      <c r="AX1068" s="14" t="s">
        <v>71</v>
      </c>
      <c r="AY1068" s="239" t="s">
        <v>160</v>
      </c>
    </row>
    <row r="1069" spans="2:51" s="11" customFormat="1" x14ac:dyDescent="0.3">
      <c r="B1069" s="194"/>
      <c r="C1069" s="195"/>
      <c r="D1069" s="196" t="s">
        <v>169</v>
      </c>
      <c r="E1069" s="197" t="s">
        <v>19</v>
      </c>
      <c r="F1069" s="198" t="s">
        <v>3277</v>
      </c>
      <c r="G1069" s="195"/>
      <c r="H1069" s="199" t="s">
        <v>19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169</v>
      </c>
      <c r="AU1069" s="205" t="s">
        <v>81</v>
      </c>
      <c r="AV1069" s="11" t="s">
        <v>78</v>
      </c>
      <c r="AW1069" s="11" t="s">
        <v>35</v>
      </c>
      <c r="AX1069" s="11" t="s">
        <v>71</v>
      </c>
      <c r="AY1069" s="205" t="s">
        <v>160</v>
      </c>
    </row>
    <row r="1070" spans="2:51" s="12" customFormat="1" x14ac:dyDescent="0.3">
      <c r="B1070" s="206"/>
      <c r="C1070" s="207"/>
      <c r="D1070" s="196" t="s">
        <v>169</v>
      </c>
      <c r="E1070" s="208" t="s">
        <v>19</v>
      </c>
      <c r="F1070" s="209" t="s">
        <v>3278</v>
      </c>
      <c r="G1070" s="207"/>
      <c r="H1070" s="210">
        <v>10.92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169</v>
      </c>
      <c r="AU1070" s="216" t="s">
        <v>81</v>
      </c>
      <c r="AV1070" s="12" t="s">
        <v>81</v>
      </c>
      <c r="AW1070" s="12" t="s">
        <v>35</v>
      </c>
      <c r="AX1070" s="12" t="s">
        <v>71</v>
      </c>
      <c r="AY1070" s="216" t="s">
        <v>160</v>
      </c>
    </row>
    <row r="1071" spans="2:51" s="14" customFormat="1" x14ac:dyDescent="0.3">
      <c r="B1071" s="229"/>
      <c r="C1071" s="230"/>
      <c r="D1071" s="196" t="s">
        <v>169</v>
      </c>
      <c r="E1071" s="231" t="s">
        <v>19</v>
      </c>
      <c r="F1071" s="232" t="s">
        <v>234</v>
      </c>
      <c r="G1071" s="230"/>
      <c r="H1071" s="233">
        <v>10.92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169</v>
      </c>
      <c r="AU1071" s="239" t="s">
        <v>81</v>
      </c>
      <c r="AV1071" s="14" t="s">
        <v>186</v>
      </c>
      <c r="AW1071" s="14" t="s">
        <v>35</v>
      </c>
      <c r="AX1071" s="14" t="s">
        <v>71</v>
      </c>
      <c r="AY1071" s="239" t="s">
        <v>160</v>
      </c>
    </row>
    <row r="1072" spans="2:51" s="11" customFormat="1" x14ac:dyDescent="0.3">
      <c r="B1072" s="194"/>
      <c r="C1072" s="195"/>
      <c r="D1072" s="196" t="s">
        <v>169</v>
      </c>
      <c r="E1072" s="197" t="s">
        <v>19</v>
      </c>
      <c r="F1072" s="198" t="s">
        <v>3279</v>
      </c>
      <c r="G1072" s="195"/>
      <c r="H1072" s="199" t="s">
        <v>19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169</v>
      </c>
      <c r="AU1072" s="205" t="s">
        <v>81</v>
      </c>
      <c r="AV1072" s="11" t="s">
        <v>78</v>
      </c>
      <c r="AW1072" s="11" t="s">
        <v>35</v>
      </c>
      <c r="AX1072" s="11" t="s">
        <v>71</v>
      </c>
      <c r="AY1072" s="205" t="s">
        <v>160</v>
      </c>
    </row>
    <row r="1073" spans="2:65" s="12" customFormat="1" x14ac:dyDescent="0.3">
      <c r="B1073" s="206"/>
      <c r="C1073" s="207"/>
      <c r="D1073" s="196" t="s">
        <v>169</v>
      </c>
      <c r="E1073" s="208" t="s">
        <v>19</v>
      </c>
      <c r="F1073" s="209" t="s">
        <v>2566</v>
      </c>
      <c r="G1073" s="207"/>
      <c r="H1073" s="210">
        <v>14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169</v>
      </c>
      <c r="AU1073" s="216" t="s">
        <v>81</v>
      </c>
      <c r="AV1073" s="12" t="s">
        <v>81</v>
      </c>
      <c r="AW1073" s="12" t="s">
        <v>35</v>
      </c>
      <c r="AX1073" s="12" t="s">
        <v>71</v>
      </c>
      <c r="AY1073" s="216" t="s">
        <v>160</v>
      </c>
    </row>
    <row r="1074" spans="2:65" s="14" customFormat="1" x14ac:dyDescent="0.3">
      <c r="B1074" s="229"/>
      <c r="C1074" s="230"/>
      <c r="D1074" s="196" t="s">
        <v>169</v>
      </c>
      <c r="E1074" s="231" t="s">
        <v>19</v>
      </c>
      <c r="F1074" s="232" t="s">
        <v>234</v>
      </c>
      <c r="G1074" s="230"/>
      <c r="H1074" s="233">
        <v>14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AT1074" s="239" t="s">
        <v>169</v>
      </c>
      <c r="AU1074" s="239" t="s">
        <v>81</v>
      </c>
      <c r="AV1074" s="14" t="s">
        <v>186</v>
      </c>
      <c r="AW1074" s="14" t="s">
        <v>35</v>
      </c>
      <c r="AX1074" s="14" t="s">
        <v>71</v>
      </c>
      <c r="AY1074" s="239" t="s">
        <v>160</v>
      </c>
    </row>
    <row r="1075" spans="2:65" s="13" customFormat="1" x14ac:dyDescent="0.3">
      <c r="B1075" s="217"/>
      <c r="C1075" s="218"/>
      <c r="D1075" s="219" t="s">
        <v>169</v>
      </c>
      <c r="E1075" s="220" t="s">
        <v>19</v>
      </c>
      <c r="F1075" s="221" t="s">
        <v>182</v>
      </c>
      <c r="G1075" s="218"/>
      <c r="H1075" s="222">
        <v>1148.52</v>
      </c>
      <c r="I1075" s="223"/>
      <c r="J1075" s="218"/>
      <c r="K1075" s="218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169</v>
      </c>
      <c r="AU1075" s="228" t="s">
        <v>81</v>
      </c>
      <c r="AV1075" s="13" t="s">
        <v>167</v>
      </c>
      <c r="AW1075" s="13" t="s">
        <v>35</v>
      </c>
      <c r="AX1075" s="13" t="s">
        <v>78</v>
      </c>
      <c r="AY1075" s="228" t="s">
        <v>160</v>
      </c>
    </row>
    <row r="1076" spans="2:65" s="1" customFormat="1" ht="22.5" customHeight="1" x14ac:dyDescent="0.3">
      <c r="B1076" s="35"/>
      <c r="C1076" s="247" t="s">
        <v>2192</v>
      </c>
      <c r="D1076" s="247" t="s">
        <v>548</v>
      </c>
      <c r="E1076" s="248" t="s">
        <v>1102</v>
      </c>
      <c r="F1076" s="249" t="s">
        <v>1103</v>
      </c>
      <c r="G1076" s="250" t="s">
        <v>165</v>
      </c>
      <c r="H1076" s="251">
        <v>909.58</v>
      </c>
      <c r="I1076" s="252"/>
      <c r="J1076" s="253">
        <f>ROUND(I1076*H1076,2)</f>
        <v>0</v>
      </c>
      <c r="K1076" s="249" t="s">
        <v>19</v>
      </c>
      <c r="L1076" s="254"/>
      <c r="M1076" s="255" t="s">
        <v>19</v>
      </c>
      <c r="N1076" s="256" t="s">
        <v>42</v>
      </c>
      <c r="O1076" s="36"/>
      <c r="P1076" s="191">
        <f>O1076*H1076</f>
        <v>0</v>
      </c>
      <c r="Q1076" s="191">
        <v>8.5999999999999993E-2</v>
      </c>
      <c r="R1076" s="191">
        <f>Q1076*H1076</f>
        <v>78.223879999999994</v>
      </c>
      <c r="S1076" s="191">
        <v>0</v>
      </c>
      <c r="T1076" s="192">
        <f>S1076*H1076</f>
        <v>0</v>
      </c>
      <c r="AR1076" s="18" t="s">
        <v>235</v>
      </c>
      <c r="AT1076" s="18" t="s">
        <v>548</v>
      </c>
      <c r="AU1076" s="18" t="s">
        <v>81</v>
      </c>
      <c r="AY1076" s="18" t="s">
        <v>160</v>
      </c>
      <c r="BE1076" s="193">
        <f>IF(N1076="základní",J1076,0)</f>
        <v>0</v>
      </c>
      <c r="BF1076" s="193">
        <f>IF(N1076="snížená",J1076,0)</f>
        <v>0</v>
      </c>
      <c r="BG1076" s="193">
        <f>IF(N1076="zákl. přenesená",J1076,0)</f>
        <v>0</v>
      </c>
      <c r="BH1076" s="193">
        <f>IF(N1076="sníž. přenesená",J1076,0)</f>
        <v>0</v>
      </c>
      <c r="BI1076" s="193">
        <f>IF(N1076="nulová",J1076,0)</f>
        <v>0</v>
      </c>
      <c r="BJ1076" s="18" t="s">
        <v>78</v>
      </c>
      <c r="BK1076" s="193">
        <f>ROUND(I1076*H1076,2)</f>
        <v>0</v>
      </c>
      <c r="BL1076" s="18" t="s">
        <v>167</v>
      </c>
      <c r="BM1076" s="18" t="s">
        <v>3280</v>
      </c>
    </row>
    <row r="1077" spans="2:65" s="12" customFormat="1" x14ac:dyDescent="0.3">
      <c r="B1077" s="206"/>
      <c r="C1077" s="207"/>
      <c r="D1077" s="196" t="s">
        <v>169</v>
      </c>
      <c r="E1077" s="208" t="s">
        <v>19</v>
      </c>
      <c r="F1077" s="209" t="s">
        <v>3281</v>
      </c>
      <c r="G1077" s="207"/>
      <c r="H1077" s="210">
        <v>967.58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169</v>
      </c>
      <c r="AU1077" s="216" t="s">
        <v>81</v>
      </c>
      <c r="AV1077" s="12" t="s">
        <v>81</v>
      </c>
      <c r="AW1077" s="12" t="s">
        <v>35</v>
      </c>
      <c r="AX1077" s="12" t="s">
        <v>71</v>
      </c>
      <c r="AY1077" s="216" t="s">
        <v>160</v>
      </c>
    </row>
    <row r="1078" spans="2:65" s="11" customFormat="1" x14ac:dyDescent="0.3">
      <c r="B1078" s="194"/>
      <c r="C1078" s="195"/>
      <c r="D1078" s="196" t="s">
        <v>169</v>
      </c>
      <c r="E1078" s="197" t="s">
        <v>19</v>
      </c>
      <c r="F1078" s="198" t="s">
        <v>3282</v>
      </c>
      <c r="G1078" s="195"/>
      <c r="H1078" s="199" t="s">
        <v>19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169</v>
      </c>
      <c r="AU1078" s="205" t="s">
        <v>81</v>
      </c>
      <c r="AV1078" s="11" t="s">
        <v>78</v>
      </c>
      <c r="AW1078" s="11" t="s">
        <v>35</v>
      </c>
      <c r="AX1078" s="11" t="s">
        <v>71</v>
      </c>
      <c r="AY1078" s="205" t="s">
        <v>160</v>
      </c>
    </row>
    <row r="1079" spans="2:65" s="12" customFormat="1" x14ac:dyDescent="0.3">
      <c r="B1079" s="206"/>
      <c r="C1079" s="207"/>
      <c r="D1079" s="196" t="s">
        <v>169</v>
      </c>
      <c r="E1079" s="208" t="s">
        <v>19</v>
      </c>
      <c r="F1079" s="209" t="s">
        <v>3283</v>
      </c>
      <c r="G1079" s="207"/>
      <c r="H1079" s="210">
        <v>-58</v>
      </c>
      <c r="I1079" s="211"/>
      <c r="J1079" s="207"/>
      <c r="K1079" s="207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169</v>
      </c>
      <c r="AU1079" s="216" t="s">
        <v>81</v>
      </c>
      <c r="AV1079" s="12" t="s">
        <v>81</v>
      </c>
      <c r="AW1079" s="12" t="s">
        <v>35</v>
      </c>
      <c r="AX1079" s="12" t="s">
        <v>71</v>
      </c>
      <c r="AY1079" s="216" t="s">
        <v>160</v>
      </c>
    </row>
    <row r="1080" spans="2:65" s="13" customFormat="1" x14ac:dyDescent="0.3">
      <c r="B1080" s="217"/>
      <c r="C1080" s="218"/>
      <c r="D1080" s="219" t="s">
        <v>169</v>
      </c>
      <c r="E1080" s="220" t="s">
        <v>19</v>
      </c>
      <c r="F1080" s="221" t="s">
        <v>182</v>
      </c>
      <c r="G1080" s="218"/>
      <c r="H1080" s="222">
        <v>909.58</v>
      </c>
      <c r="I1080" s="223"/>
      <c r="J1080" s="218"/>
      <c r="K1080" s="218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169</v>
      </c>
      <c r="AU1080" s="228" t="s">
        <v>81</v>
      </c>
      <c r="AV1080" s="13" t="s">
        <v>167</v>
      </c>
      <c r="AW1080" s="13" t="s">
        <v>35</v>
      </c>
      <c r="AX1080" s="13" t="s">
        <v>78</v>
      </c>
      <c r="AY1080" s="228" t="s">
        <v>160</v>
      </c>
    </row>
    <row r="1081" spans="2:65" s="1" customFormat="1" ht="22.5" customHeight="1" x14ac:dyDescent="0.3">
      <c r="B1081" s="35"/>
      <c r="C1081" s="247" t="s">
        <v>2195</v>
      </c>
      <c r="D1081" s="247" t="s">
        <v>548</v>
      </c>
      <c r="E1081" s="248" t="s">
        <v>1127</v>
      </c>
      <c r="F1081" s="249" t="s">
        <v>1128</v>
      </c>
      <c r="G1081" s="250" t="s">
        <v>165</v>
      </c>
      <c r="H1081" s="251">
        <v>115.14</v>
      </c>
      <c r="I1081" s="252"/>
      <c r="J1081" s="253">
        <f>ROUND(I1081*H1081,2)</f>
        <v>0</v>
      </c>
      <c r="K1081" s="249" t="s">
        <v>19</v>
      </c>
      <c r="L1081" s="254"/>
      <c r="M1081" s="255" t="s">
        <v>19</v>
      </c>
      <c r="N1081" s="256" t="s">
        <v>42</v>
      </c>
      <c r="O1081" s="36"/>
      <c r="P1081" s="191">
        <f>O1081*H1081</f>
        <v>0</v>
      </c>
      <c r="Q1081" s="191">
        <v>0.05</v>
      </c>
      <c r="R1081" s="191">
        <f>Q1081*H1081</f>
        <v>5.7570000000000006</v>
      </c>
      <c r="S1081" s="191">
        <v>0</v>
      </c>
      <c r="T1081" s="192">
        <f>S1081*H1081</f>
        <v>0</v>
      </c>
      <c r="AR1081" s="18" t="s">
        <v>235</v>
      </c>
      <c r="AT1081" s="18" t="s">
        <v>548</v>
      </c>
      <c r="AU1081" s="18" t="s">
        <v>81</v>
      </c>
      <c r="AY1081" s="18" t="s">
        <v>160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78</v>
      </c>
      <c r="BK1081" s="193">
        <f>ROUND(I1081*H1081,2)</f>
        <v>0</v>
      </c>
      <c r="BL1081" s="18" t="s">
        <v>167</v>
      </c>
      <c r="BM1081" s="18" t="s">
        <v>3284</v>
      </c>
    </row>
    <row r="1082" spans="2:65" s="12" customFormat="1" x14ac:dyDescent="0.3">
      <c r="B1082" s="206"/>
      <c r="C1082" s="207"/>
      <c r="D1082" s="196" t="s">
        <v>169</v>
      </c>
      <c r="E1082" s="208" t="s">
        <v>19</v>
      </c>
      <c r="F1082" s="209" t="s">
        <v>3285</v>
      </c>
      <c r="G1082" s="207"/>
      <c r="H1082" s="210">
        <v>115.14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169</v>
      </c>
      <c r="AU1082" s="216" t="s">
        <v>81</v>
      </c>
      <c r="AV1082" s="12" t="s">
        <v>81</v>
      </c>
      <c r="AW1082" s="12" t="s">
        <v>35</v>
      </c>
      <c r="AX1082" s="12" t="s">
        <v>71</v>
      </c>
      <c r="AY1082" s="216" t="s">
        <v>160</v>
      </c>
    </row>
    <row r="1083" spans="2:65" s="13" customFormat="1" x14ac:dyDescent="0.3">
      <c r="B1083" s="217"/>
      <c r="C1083" s="218"/>
      <c r="D1083" s="219" t="s">
        <v>169</v>
      </c>
      <c r="E1083" s="220" t="s">
        <v>19</v>
      </c>
      <c r="F1083" s="221" t="s">
        <v>182</v>
      </c>
      <c r="G1083" s="218"/>
      <c r="H1083" s="222">
        <v>115.14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169</v>
      </c>
      <c r="AU1083" s="228" t="s">
        <v>81</v>
      </c>
      <c r="AV1083" s="13" t="s">
        <v>167</v>
      </c>
      <c r="AW1083" s="13" t="s">
        <v>35</v>
      </c>
      <c r="AX1083" s="13" t="s">
        <v>78</v>
      </c>
      <c r="AY1083" s="228" t="s">
        <v>160</v>
      </c>
    </row>
    <row r="1084" spans="2:65" s="1" customFormat="1" ht="31.5" customHeight="1" x14ac:dyDescent="0.3">
      <c r="B1084" s="35"/>
      <c r="C1084" s="247" t="s">
        <v>2198</v>
      </c>
      <c r="D1084" s="247" t="s">
        <v>548</v>
      </c>
      <c r="E1084" s="248" t="s">
        <v>1131</v>
      </c>
      <c r="F1084" s="249" t="s">
        <v>1132</v>
      </c>
      <c r="G1084" s="250" t="s">
        <v>165</v>
      </c>
      <c r="H1084" s="251">
        <v>20.2</v>
      </c>
      <c r="I1084" s="252"/>
      <c r="J1084" s="253">
        <f t="shared" ref="J1084:J1090" si="30">ROUND(I1084*H1084,2)</f>
        <v>0</v>
      </c>
      <c r="K1084" s="249" t="s">
        <v>19</v>
      </c>
      <c r="L1084" s="254"/>
      <c r="M1084" s="255" t="s">
        <v>19</v>
      </c>
      <c r="N1084" s="256" t="s">
        <v>42</v>
      </c>
      <c r="O1084" s="36"/>
      <c r="P1084" s="191">
        <f t="shared" ref="P1084:P1090" si="31">O1084*H1084</f>
        <v>0</v>
      </c>
      <c r="Q1084" s="191">
        <v>6.6000000000000003E-2</v>
      </c>
      <c r="R1084" s="191">
        <f t="shared" ref="R1084:R1090" si="32">Q1084*H1084</f>
        <v>1.3331999999999999</v>
      </c>
      <c r="S1084" s="191">
        <v>0</v>
      </c>
      <c r="T1084" s="192">
        <f t="shared" ref="T1084:T1090" si="33">S1084*H1084</f>
        <v>0</v>
      </c>
      <c r="AR1084" s="18" t="s">
        <v>235</v>
      </c>
      <c r="AT1084" s="18" t="s">
        <v>548</v>
      </c>
      <c r="AU1084" s="18" t="s">
        <v>81</v>
      </c>
      <c r="AY1084" s="18" t="s">
        <v>160</v>
      </c>
      <c r="BE1084" s="193">
        <f t="shared" ref="BE1084:BE1090" si="34">IF(N1084="základní",J1084,0)</f>
        <v>0</v>
      </c>
      <c r="BF1084" s="193">
        <f t="shared" ref="BF1084:BF1090" si="35">IF(N1084="snížená",J1084,0)</f>
        <v>0</v>
      </c>
      <c r="BG1084" s="193">
        <f t="shared" ref="BG1084:BG1090" si="36">IF(N1084="zákl. přenesená",J1084,0)</f>
        <v>0</v>
      </c>
      <c r="BH1084" s="193">
        <f t="shared" ref="BH1084:BH1090" si="37">IF(N1084="sníž. přenesená",J1084,0)</f>
        <v>0</v>
      </c>
      <c r="BI1084" s="193">
        <f t="shared" ref="BI1084:BI1090" si="38">IF(N1084="nulová",J1084,0)</f>
        <v>0</v>
      </c>
      <c r="BJ1084" s="18" t="s">
        <v>78</v>
      </c>
      <c r="BK1084" s="193">
        <f t="shared" ref="BK1084:BK1090" si="39">ROUND(I1084*H1084,2)</f>
        <v>0</v>
      </c>
      <c r="BL1084" s="18" t="s">
        <v>167</v>
      </c>
      <c r="BM1084" s="18" t="s">
        <v>3286</v>
      </c>
    </row>
    <row r="1085" spans="2:65" s="1" customFormat="1" ht="31.5" customHeight="1" x14ac:dyDescent="0.3">
      <c r="B1085" s="35"/>
      <c r="C1085" s="247" t="s">
        <v>2201</v>
      </c>
      <c r="D1085" s="247" t="s">
        <v>548</v>
      </c>
      <c r="E1085" s="248" t="s">
        <v>1135</v>
      </c>
      <c r="F1085" s="249" t="s">
        <v>1136</v>
      </c>
      <c r="G1085" s="250" t="s">
        <v>165</v>
      </c>
      <c r="H1085" s="251">
        <v>20.2</v>
      </c>
      <c r="I1085" s="252"/>
      <c r="J1085" s="253">
        <f t="shared" si="30"/>
        <v>0</v>
      </c>
      <c r="K1085" s="249" t="s">
        <v>19</v>
      </c>
      <c r="L1085" s="254"/>
      <c r="M1085" s="255" t="s">
        <v>19</v>
      </c>
      <c r="N1085" s="256" t="s">
        <v>42</v>
      </c>
      <c r="O1085" s="36"/>
      <c r="P1085" s="191">
        <f t="shared" si="31"/>
        <v>0</v>
      </c>
      <c r="Q1085" s="191">
        <v>6.6000000000000003E-2</v>
      </c>
      <c r="R1085" s="191">
        <f t="shared" si="32"/>
        <v>1.3331999999999999</v>
      </c>
      <c r="S1085" s="191">
        <v>0</v>
      </c>
      <c r="T1085" s="192">
        <f t="shared" si="33"/>
        <v>0</v>
      </c>
      <c r="AR1085" s="18" t="s">
        <v>235</v>
      </c>
      <c r="AT1085" s="18" t="s">
        <v>548</v>
      </c>
      <c r="AU1085" s="18" t="s">
        <v>81</v>
      </c>
      <c r="AY1085" s="18" t="s">
        <v>160</v>
      </c>
      <c r="BE1085" s="193">
        <f t="shared" si="34"/>
        <v>0</v>
      </c>
      <c r="BF1085" s="193">
        <f t="shared" si="35"/>
        <v>0</v>
      </c>
      <c r="BG1085" s="193">
        <f t="shared" si="36"/>
        <v>0</v>
      </c>
      <c r="BH1085" s="193">
        <f t="shared" si="37"/>
        <v>0</v>
      </c>
      <c r="BI1085" s="193">
        <f t="shared" si="38"/>
        <v>0</v>
      </c>
      <c r="BJ1085" s="18" t="s">
        <v>78</v>
      </c>
      <c r="BK1085" s="193">
        <f t="shared" si="39"/>
        <v>0</v>
      </c>
      <c r="BL1085" s="18" t="s">
        <v>167</v>
      </c>
      <c r="BM1085" s="18" t="s">
        <v>3287</v>
      </c>
    </row>
    <row r="1086" spans="2:65" s="1" customFormat="1" ht="22.5" customHeight="1" x14ac:dyDescent="0.3">
      <c r="B1086" s="35"/>
      <c r="C1086" s="247" t="s">
        <v>3288</v>
      </c>
      <c r="D1086" s="247" t="s">
        <v>548</v>
      </c>
      <c r="E1086" s="248" t="s">
        <v>1139</v>
      </c>
      <c r="F1086" s="249" t="s">
        <v>1140</v>
      </c>
      <c r="G1086" s="250" t="s">
        <v>165</v>
      </c>
      <c r="H1086" s="251">
        <v>2.02</v>
      </c>
      <c r="I1086" s="252"/>
      <c r="J1086" s="253">
        <f t="shared" si="30"/>
        <v>0</v>
      </c>
      <c r="K1086" s="249" t="s">
        <v>19</v>
      </c>
      <c r="L1086" s="254"/>
      <c r="M1086" s="255" t="s">
        <v>19</v>
      </c>
      <c r="N1086" s="256" t="s">
        <v>42</v>
      </c>
      <c r="O1086" s="36"/>
      <c r="P1086" s="191">
        <f t="shared" si="31"/>
        <v>0</v>
      </c>
      <c r="Q1086" s="191">
        <v>5.2499999999999998E-2</v>
      </c>
      <c r="R1086" s="191">
        <f t="shared" si="32"/>
        <v>0.10604999999999999</v>
      </c>
      <c r="S1086" s="191">
        <v>0</v>
      </c>
      <c r="T1086" s="192">
        <f t="shared" si="33"/>
        <v>0</v>
      </c>
      <c r="AR1086" s="18" t="s">
        <v>235</v>
      </c>
      <c r="AT1086" s="18" t="s">
        <v>548</v>
      </c>
      <c r="AU1086" s="18" t="s">
        <v>81</v>
      </c>
      <c r="AY1086" s="18" t="s">
        <v>160</v>
      </c>
      <c r="BE1086" s="193">
        <f t="shared" si="34"/>
        <v>0</v>
      </c>
      <c r="BF1086" s="193">
        <f t="shared" si="35"/>
        <v>0</v>
      </c>
      <c r="BG1086" s="193">
        <f t="shared" si="36"/>
        <v>0</v>
      </c>
      <c r="BH1086" s="193">
        <f t="shared" si="37"/>
        <v>0</v>
      </c>
      <c r="BI1086" s="193">
        <f t="shared" si="38"/>
        <v>0</v>
      </c>
      <c r="BJ1086" s="18" t="s">
        <v>78</v>
      </c>
      <c r="BK1086" s="193">
        <f t="shared" si="39"/>
        <v>0</v>
      </c>
      <c r="BL1086" s="18" t="s">
        <v>167</v>
      </c>
      <c r="BM1086" s="18" t="s">
        <v>3289</v>
      </c>
    </row>
    <row r="1087" spans="2:65" s="1" customFormat="1" ht="22.5" customHeight="1" x14ac:dyDescent="0.3">
      <c r="B1087" s="35"/>
      <c r="C1087" s="247" t="s">
        <v>3290</v>
      </c>
      <c r="D1087" s="247" t="s">
        <v>548</v>
      </c>
      <c r="E1087" s="248" t="s">
        <v>1591</v>
      </c>
      <c r="F1087" s="249" t="s">
        <v>1592</v>
      </c>
      <c r="G1087" s="250" t="s">
        <v>165</v>
      </c>
      <c r="H1087" s="251">
        <v>13.13</v>
      </c>
      <c r="I1087" s="252"/>
      <c r="J1087" s="253">
        <f t="shared" si="30"/>
        <v>0</v>
      </c>
      <c r="K1087" s="249" t="s">
        <v>19</v>
      </c>
      <c r="L1087" s="254"/>
      <c r="M1087" s="255" t="s">
        <v>19</v>
      </c>
      <c r="N1087" s="256" t="s">
        <v>42</v>
      </c>
      <c r="O1087" s="36"/>
      <c r="P1087" s="191">
        <f t="shared" si="31"/>
        <v>0</v>
      </c>
      <c r="Q1087" s="191">
        <v>5.2499999999999998E-2</v>
      </c>
      <c r="R1087" s="191">
        <f t="shared" si="32"/>
        <v>0.68932499999999997</v>
      </c>
      <c r="S1087" s="191">
        <v>0</v>
      </c>
      <c r="T1087" s="192">
        <f t="shared" si="33"/>
        <v>0</v>
      </c>
      <c r="AR1087" s="18" t="s">
        <v>235</v>
      </c>
      <c r="AT1087" s="18" t="s">
        <v>548</v>
      </c>
      <c r="AU1087" s="18" t="s">
        <v>81</v>
      </c>
      <c r="AY1087" s="18" t="s">
        <v>160</v>
      </c>
      <c r="BE1087" s="193">
        <f t="shared" si="34"/>
        <v>0</v>
      </c>
      <c r="BF1087" s="193">
        <f t="shared" si="35"/>
        <v>0</v>
      </c>
      <c r="BG1087" s="193">
        <f t="shared" si="36"/>
        <v>0</v>
      </c>
      <c r="BH1087" s="193">
        <f t="shared" si="37"/>
        <v>0</v>
      </c>
      <c r="BI1087" s="193">
        <f t="shared" si="38"/>
        <v>0</v>
      </c>
      <c r="BJ1087" s="18" t="s">
        <v>78</v>
      </c>
      <c r="BK1087" s="193">
        <f t="shared" si="39"/>
        <v>0</v>
      </c>
      <c r="BL1087" s="18" t="s">
        <v>167</v>
      </c>
      <c r="BM1087" s="18" t="s">
        <v>3291</v>
      </c>
    </row>
    <row r="1088" spans="2:65" s="1" customFormat="1" ht="31.5" customHeight="1" x14ac:dyDescent="0.3">
      <c r="B1088" s="35"/>
      <c r="C1088" s="247" t="s">
        <v>3292</v>
      </c>
      <c r="D1088" s="247" t="s">
        <v>548</v>
      </c>
      <c r="E1088" s="248" t="s">
        <v>1594</v>
      </c>
      <c r="F1088" s="249" t="s">
        <v>1595</v>
      </c>
      <c r="G1088" s="250" t="s">
        <v>165</v>
      </c>
      <c r="H1088" s="251">
        <v>14.14</v>
      </c>
      <c r="I1088" s="252"/>
      <c r="J1088" s="253">
        <f t="shared" si="30"/>
        <v>0</v>
      </c>
      <c r="K1088" s="249" t="s">
        <v>19</v>
      </c>
      <c r="L1088" s="254"/>
      <c r="M1088" s="255" t="s">
        <v>19</v>
      </c>
      <c r="N1088" s="256" t="s">
        <v>42</v>
      </c>
      <c r="O1088" s="36"/>
      <c r="P1088" s="191">
        <f t="shared" si="31"/>
        <v>0</v>
      </c>
      <c r="Q1088" s="191">
        <v>6.0999999999999999E-2</v>
      </c>
      <c r="R1088" s="191">
        <f t="shared" si="32"/>
        <v>0.86253999999999997</v>
      </c>
      <c r="S1088" s="191">
        <v>0</v>
      </c>
      <c r="T1088" s="192">
        <f t="shared" si="33"/>
        <v>0</v>
      </c>
      <c r="AR1088" s="18" t="s">
        <v>235</v>
      </c>
      <c r="AT1088" s="18" t="s">
        <v>548</v>
      </c>
      <c r="AU1088" s="18" t="s">
        <v>81</v>
      </c>
      <c r="AY1088" s="18" t="s">
        <v>160</v>
      </c>
      <c r="BE1088" s="193">
        <f t="shared" si="34"/>
        <v>0</v>
      </c>
      <c r="BF1088" s="193">
        <f t="shared" si="35"/>
        <v>0</v>
      </c>
      <c r="BG1088" s="193">
        <f t="shared" si="36"/>
        <v>0</v>
      </c>
      <c r="BH1088" s="193">
        <f t="shared" si="37"/>
        <v>0</v>
      </c>
      <c r="BI1088" s="193">
        <f t="shared" si="38"/>
        <v>0</v>
      </c>
      <c r="BJ1088" s="18" t="s">
        <v>78</v>
      </c>
      <c r="BK1088" s="193">
        <f t="shared" si="39"/>
        <v>0</v>
      </c>
      <c r="BL1088" s="18" t="s">
        <v>167</v>
      </c>
      <c r="BM1088" s="18" t="s">
        <v>3293</v>
      </c>
    </row>
    <row r="1089" spans="2:65" s="1" customFormat="1" ht="31.5" customHeight="1" x14ac:dyDescent="0.3">
      <c r="B1089" s="35"/>
      <c r="C1089" s="247" t="s">
        <v>3294</v>
      </c>
      <c r="D1089" s="247" t="s">
        <v>548</v>
      </c>
      <c r="E1089" s="248" t="s">
        <v>3295</v>
      </c>
      <c r="F1089" s="249" t="s">
        <v>3296</v>
      </c>
      <c r="G1089" s="250" t="s">
        <v>165</v>
      </c>
      <c r="H1089" s="251">
        <v>6.06</v>
      </c>
      <c r="I1089" s="252"/>
      <c r="J1089" s="253">
        <f t="shared" si="30"/>
        <v>0</v>
      </c>
      <c r="K1089" s="249" t="s">
        <v>19</v>
      </c>
      <c r="L1089" s="254"/>
      <c r="M1089" s="255" t="s">
        <v>19</v>
      </c>
      <c r="N1089" s="256" t="s">
        <v>42</v>
      </c>
      <c r="O1089" s="36"/>
      <c r="P1089" s="191">
        <f t="shared" si="31"/>
        <v>0</v>
      </c>
      <c r="Q1089" s="191">
        <v>5.3900000000000003E-2</v>
      </c>
      <c r="R1089" s="191">
        <f t="shared" si="32"/>
        <v>0.32663399999999998</v>
      </c>
      <c r="S1089" s="191">
        <v>0</v>
      </c>
      <c r="T1089" s="192">
        <f t="shared" si="33"/>
        <v>0</v>
      </c>
      <c r="AR1089" s="18" t="s">
        <v>235</v>
      </c>
      <c r="AT1089" s="18" t="s">
        <v>548</v>
      </c>
      <c r="AU1089" s="18" t="s">
        <v>81</v>
      </c>
      <c r="AY1089" s="18" t="s">
        <v>160</v>
      </c>
      <c r="BE1089" s="193">
        <f t="shared" si="34"/>
        <v>0</v>
      </c>
      <c r="BF1089" s="193">
        <f t="shared" si="35"/>
        <v>0</v>
      </c>
      <c r="BG1089" s="193">
        <f t="shared" si="36"/>
        <v>0</v>
      </c>
      <c r="BH1089" s="193">
        <f t="shared" si="37"/>
        <v>0</v>
      </c>
      <c r="BI1089" s="193">
        <f t="shared" si="38"/>
        <v>0</v>
      </c>
      <c r="BJ1089" s="18" t="s">
        <v>78</v>
      </c>
      <c r="BK1089" s="193">
        <f t="shared" si="39"/>
        <v>0</v>
      </c>
      <c r="BL1089" s="18" t="s">
        <v>167</v>
      </c>
      <c r="BM1089" s="18" t="s">
        <v>3297</v>
      </c>
    </row>
    <row r="1090" spans="2:65" s="1" customFormat="1" ht="22.5" customHeight="1" x14ac:dyDescent="0.3">
      <c r="B1090" s="35"/>
      <c r="C1090" s="247" t="s">
        <v>3298</v>
      </c>
      <c r="D1090" s="247" t="s">
        <v>548</v>
      </c>
      <c r="E1090" s="248" t="s">
        <v>2573</v>
      </c>
      <c r="F1090" s="249" t="s">
        <v>2574</v>
      </c>
      <c r="G1090" s="250" t="s">
        <v>165</v>
      </c>
      <c r="H1090" s="251">
        <v>14.14</v>
      </c>
      <c r="I1090" s="252"/>
      <c r="J1090" s="253">
        <f t="shared" si="30"/>
        <v>0</v>
      </c>
      <c r="K1090" s="249" t="s">
        <v>19</v>
      </c>
      <c r="L1090" s="254"/>
      <c r="M1090" s="255" t="s">
        <v>19</v>
      </c>
      <c r="N1090" s="256" t="s">
        <v>42</v>
      </c>
      <c r="O1090" s="36"/>
      <c r="P1090" s="191">
        <f t="shared" si="31"/>
        <v>0</v>
      </c>
      <c r="Q1090" s="191">
        <v>9.8900000000000002E-2</v>
      </c>
      <c r="R1090" s="191">
        <f t="shared" si="32"/>
        <v>1.3984460000000001</v>
      </c>
      <c r="S1090" s="191">
        <v>0</v>
      </c>
      <c r="T1090" s="192">
        <f t="shared" si="33"/>
        <v>0</v>
      </c>
      <c r="AR1090" s="18" t="s">
        <v>235</v>
      </c>
      <c r="AT1090" s="18" t="s">
        <v>548</v>
      </c>
      <c r="AU1090" s="18" t="s">
        <v>81</v>
      </c>
      <c r="AY1090" s="18" t="s">
        <v>160</v>
      </c>
      <c r="BE1090" s="193">
        <f t="shared" si="34"/>
        <v>0</v>
      </c>
      <c r="BF1090" s="193">
        <f t="shared" si="35"/>
        <v>0</v>
      </c>
      <c r="BG1090" s="193">
        <f t="shared" si="36"/>
        <v>0</v>
      </c>
      <c r="BH1090" s="193">
        <f t="shared" si="37"/>
        <v>0</v>
      </c>
      <c r="BI1090" s="193">
        <f t="shared" si="38"/>
        <v>0</v>
      </c>
      <c r="BJ1090" s="18" t="s">
        <v>78</v>
      </c>
      <c r="BK1090" s="193">
        <f t="shared" si="39"/>
        <v>0</v>
      </c>
      <c r="BL1090" s="18" t="s">
        <v>167</v>
      </c>
      <c r="BM1090" s="18" t="s">
        <v>3299</v>
      </c>
    </row>
    <row r="1091" spans="2:65" s="11" customFormat="1" x14ac:dyDescent="0.3">
      <c r="B1091" s="194"/>
      <c r="C1091" s="195"/>
      <c r="D1091" s="196" t="s">
        <v>169</v>
      </c>
      <c r="E1091" s="197" t="s">
        <v>19</v>
      </c>
      <c r="F1091" s="198" t="s">
        <v>2576</v>
      </c>
      <c r="G1091" s="195"/>
      <c r="H1091" s="199" t="s">
        <v>19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169</v>
      </c>
      <c r="AU1091" s="205" t="s">
        <v>81</v>
      </c>
      <c r="AV1091" s="11" t="s">
        <v>78</v>
      </c>
      <c r="AW1091" s="11" t="s">
        <v>35</v>
      </c>
      <c r="AX1091" s="11" t="s">
        <v>71</v>
      </c>
      <c r="AY1091" s="205" t="s">
        <v>160</v>
      </c>
    </row>
    <row r="1092" spans="2:65" s="12" customFormat="1" x14ac:dyDescent="0.3">
      <c r="B1092" s="206"/>
      <c r="C1092" s="207"/>
      <c r="D1092" s="196" t="s">
        <v>169</v>
      </c>
      <c r="E1092" s="208" t="s">
        <v>19</v>
      </c>
      <c r="F1092" s="209" t="s">
        <v>2577</v>
      </c>
      <c r="G1092" s="207"/>
      <c r="H1092" s="210">
        <v>14.14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169</v>
      </c>
      <c r="AU1092" s="216" t="s">
        <v>81</v>
      </c>
      <c r="AV1092" s="12" t="s">
        <v>81</v>
      </c>
      <c r="AW1092" s="12" t="s">
        <v>35</v>
      </c>
      <c r="AX1092" s="12" t="s">
        <v>71</v>
      </c>
      <c r="AY1092" s="216" t="s">
        <v>160</v>
      </c>
    </row>
    <row r="1093" spans="2:65" s="13" customFormat="1" x14ac:dyDescent="0.3">
      <c r="B1093" s="217"/>
      <c r="C1093" s="218"/>
      <c r="D1093" s="219" t="s">
        <v>169</v>
      </c>
      <c r="E1093" s="220" t="s">
        <v>19</v>
      </c>
      <c r="F1093" s="221" t="s">
        <v>182</v>
      </c>
      <c r="G1093" s="218"/>
      <c r="H1093" s="222">
        <v>14.14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169</v>
      </c>
      <c r="AU1093" s="228" t="s">
        <v>81</v>
      </c>
      <c r="AV1093" s="13" t="s">
        <v>167</v>
      </c>
      <c r="AW1093" s="13" t="s">
        <v>35</v>
      </c>
      <c r="AX1093" s="13" t="s">
        <v>78</v>
      </c>
      <c r="AY1093" s="228" t="s">
        <v>160</v>
      </c>
    </row>
    <row r="1094" spans="2:65" s="1" customFormat="1" ht="22.5" customHeight="1" x14ac:dyDescent="0.3">
      <c r="B1094" s="35"/>
      <c r="C1094" s="182" t="s">
        <v>3300</v>
      </c>
      <c r="D1094" s="182" t="s">
        <v>162</v>
      </c>
      <c r="E1094" s="183" t="s">
        <v>2578</v>
      </c>
      <c r="F1094" s="184" t="s">
        <v>2579</v>
      </c>
      <c r="G1094" s="185" t="s">
        <v>189</v>
      </c>
      <c r="H1094" s="186">
        <v>33.65</v>
      </c>
      <c r="I1094" s="187"/>
      <c r="J1094" s="188">
        <f>ROUND(I1094*H1094,2)</f>
        <v>0</v>
      </c>
      <c r="K1094" s="184" t="s">
        <v>19</v>
      </c>
      <c r="L1094" s="55"/>
      <c r="M1094" s="189" t="s">
        <v>19</v>
      </c>
      <c r="N1094" s="190" t="s">
        <v>42</v>
      </c>
      <c r="O1094" s="36"/>
      <c r="P1094" s="191">
        <f>O1094*H1094</f>
        <v>0</v>
      </c>
      <c r="Q1094" s="191">
        <v>0.109469</v>
      </c>
      <c r="R1094" s="191">
        <f>Q1094*H1094</f>
        <v>3.6836318499999998</v>
      </c>
      <c r="S1094" s="191">
        <v>0</v>
      </c>
      <c r="T1094" s="192">
        <f>S1094*H1094</f>
        <v>0</v>
      </c>
      <c r="AR1094" s="18" t="s">
        <v>167</v>
      </c>
      <c r="AT1094" s="18" t="s">
        <v>162</v>
      </c>
      <c r="AU1094" s="18" t="s">
        <v>81</v>
      </c>
      <c r="AY1094" s="18" t="s">
        <v>160</v>
      </c>
      <c r="BE1094" s="193">
        <f>IF(N1094="základní",J1094,0)</f>
        <v>0</v>
      </c>
      <c r="BF1094" s="193">
        <f>IF(N1094="snížená",J1094,0)</f>
        <v>0</v>
      </c>
      <c r="BG1094" s="193">
        <f>IF(N1094="zákl. přenesená",J1094,0)</f>
        <v>0</v>
      </c>
      <c r="BH1094" s="193">
        <f>IF(N1094="sníž. přenesená",J1094,0)</f>
        <v>0</v>
      </c>
      <c r="BI1094" s="193">
        <f>IF(N1094="nulová",J1094,0)</f>
        <v>0</v>
      </c>
      <c r="BJ1094" s="18" t="s">
        <v>78</v>
      </c>
      <c r="BK1094" s="193">
        <f>ROUND(I1094*H1094,2)</f>
        <v>0</v>
      </c>
      <c r="BL1094" s="18" t="s">
        <v>167</v>
      </c>
      <c r="BM1094" s="18" t="s">
        <v>3301</v>
      </c>
    </row>
    <row r="1095" spans="2:65" s="11" customFormat="1" x14ac:dyDescent="0.3">
      <c r="B1095" s="194"/>
      <c r="C1095" s="195"/>
      <c r="D1095" s="196" t="s">
        <v>169</v>
      </c>
      <c r="E1095" s="197" t="s">
        <v>19</v>
      </c>
      <c r="F1095" s="198" t="s">
        <v>3302</v>
      </c>
      <c r="G1095" s="195"/>
      <c r="H1095" s="199" t="s">
        <v>19</v>
      </c>
      <c r="I1095" s="200"/>
      <c r="J1095" s="195"/>
      <c r="K1095" s="195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169</v>
      </c>
      <c r="AU1095" s="205" t="s">
        <v>81</v>
      </c>
      <c r="AV1095" s="11" t="s">
        <v>78</v>
      </c>
      <c r="AW1095" s="11" t="s">
        <v>35</v>
      </c>
      <c r="AX1095" s="11" t="s">
        <v>71</v>
      </c>
      <c r="AY1095" s="205" t="s">
        <v>160</v>
      </c>
    </row>
    <row r="1096" spans="2:65" s="12" customFormat="1" x14ac:dyDescent="0.3">
      <c r="B1096" s="206"/>
      <c r="C1096" s="207"/>
      <c r="D1096" s="196" t="s">
        <v>169</v>
      </c>
      <c r="E1096" s="208" t="s">
        <v>19</v>
      </c>
      <c r="F1096" s="209" t="s">
        <v>3303</v>
      </c>
      <c r="G1096" s="207"/>
      <c r="H1096" s="210">
        <v>33.65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169</v>
      </c>
      <c r="AU1096" s="216" t="s">
        <v>81</v>
      </c>
      <c r="AV1096" s="12" t="s">
        <v>81</v>
      </c>
      <c r="AW1096" s="12" t="s">
        <v>35</v>
      </c>
      <c r="AX1096" s="12" t="s">
        <v>71</v>
      </c>
      <c r="AY1096" s="216" t="s">
        <v>160</v>
      </c>
    </row>
    <row r="1097" spans="2:65" s="13" customFormat="1" x14ac:dyDescent="0.3">
      <c r="B1097" s="217"/>
      <c r="C1097" s="218"/>
      <c r="D1097" s="219" t="s">
        <v>169</v>
      </c>
      <c r="E1097" s="220" t="s">
        <v>19</v>
      </c>
      <c r="F1097" s="221" t="s">
        <v>182</v>
      </c>
      <c r="G1097" s="218"/>
      <c r="H1097" s="222">
        <v>33.65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169</v>
      </c>
      <c r="AU1097" s="228" t="s">
        <v>81</v>
      </c>
      <c r="AV1097" s="13" t="s">
        <v>167</v>
      </c>
      <c r="AW1097" s="13" t="s">
        <v>35</v>
      </c>
      <c r="AX1097" s="13" t="s">
        <v>78</v>
      </c>
      <c r="AY1097" s="228" t="s">
        <v>160</v>
      </c>
    </row>
    <row r="1098" spans="2:65" s="1" customFormat="1" ht="22.5" customHeight="1" x14ac:dyDescent="0.3">
      <c r="B1098" s="35"/>
      <c r="C1098" s="247" t="s">
        <v>3304</v>
      </c>
      <c r="D1098" s="247" t="s">
        <v>548</v>
      </c>
      <c r="E1098" s="248" t="s">
        <v>2583</v>
      </c>
      <c r="F1098" s="249" t="s">
        <v>2584</v>
      </c>
      <c r="G1098" s="250" t="s">
        <v>165</v>
      </c>
      <c r="H1098" s="251">
        <v>68.680000000000007</v>
      </c>
      <c r="I1098" s="252"/>
      <c r="J1098" s="253">
        <f>ROUND(I1098*H1098,2)</f>
        <v>0</v>
      </c>
      <c r="K1098" s="249" t="s">
        <v>19</v>
      </c>
      <c r="L1098" s="254"/>
      <c r="M1098" s="255" t="s">
        <v>19</v>
      </c>
      <c r="N1098" s="256" t="s">
        <v>42</v>
      </c>
      <c r="O1098" s="36"/>
      <c r="P1098" s="191">
        <f>O1098*H1098</f>
        <v>0</v>
      </c>
      <c r="Q1098" s="191">
        <v>1.0999999999999999E-2</v>
      </c>
      <c r="R1098" s="191">
        <f>Q1098*H1098</f>
        <v>0.75548000000000004</v>
      </c>
      <c r="S1098" s="191">
        <v>0</v>
      </c>
      <c r="T1098" s="192">
        <f>S1098*H1098</f>
        <v>0</v>
      </c>
      <c r="AR1098" s="18" t="s">
        <v>235</v>
      </c>
      <c r="AT1098" s="18" t="s">
        <v>548</v>
      </c>
      <c r="AU1098" s="18" t="s">
        <v>81</v>
      </c>
      <c r="AY1098" s="18" t="s">
        <v>160</v>
      </c>
      <c r="BE1098" s="193">
        <f>IF(N1098="základní",J1098,0)</f>
        <v>0</v>
      </c>
      <c r="BF1098" s="193">
        <f>IF(N1098="snížená",J1098,0)</f>
        <v>0</v>
      </c>
      <c r="BG1098" s="193">
        <f>IF(N1098="zákl. přenesená",J1098,0)</f>
        <v>0</v>
      </c>
      <c r="BH1098" s="193">
        <f>IF(N1098="sníž. přenesená",J1098,0)</f>
        <v>0</v>
      </c>
      <c r="BI1098" s="193">
        <f>IF(N1098="nulová",J1098,0)</f>
        <v>0</v>
      </c>
      <c r="BJ1098" s="18" t="s">
        <v>78</v>
      </c>
      <c r="BK1098" s="193">
        <f>ROUND(I1098*H1098,2)</f>
        <v>0</v>
      </c>
      <c r="BL1098" s="18" t="s">
        <v>167</v>
      </c>
      <c r="BM1098" s="18" t="s">
        <v>3305</v>
      </c>
    </row>
    <row r="1099" spans="2:65" s="1" customFormat="1" ht="31.5" customHeight="1" x14ac:dyDescent="0.3">
      <c r="B1099" s="35"/>
      <c r="C1099" s="182" t="s">
        <v>3306</v>
      </c>
      <c r="D1099" s="182" t="s">
        <v>162</v>
      </c>
      <c r="E1099" s="183" t="s">
        <v>1143</v>
      </c>
      <c r="F1099" s="184" t="s">
        <v>1144</v>
      </c>
      <c r="G1099" s="185" t="s">
        <v>212</v>
      </c>
      <c r="H1099" s="186">
        <v>35.054000000000002</v>
      </c>
      <c r="I1099" s="187"/>
      <c r="J1099" s="188">
        <f>ROUND(I1099*H1099,2)</f>
        <v>0</v>
      </c>
      <c r="K1099" s="184" t="s">
        <v>19</v>
      </c>
      <c r="L1099" s="55"/>
      <c r="M1099" s="189" t="s">
        <v>19</v>
      </c>
      <c r="N1099" s="190" t="s">
        <v>42</v>
      </c>
      <c r="O1099" s="36"/>
      <c r="P1099" s="191">
        <f>O1099*H1099</f>
        <v>0</v>
      </c>
      <c r="Q1099" s="191">
        <v>2.45329</v>
      </c>
      <c r="R1099" s="191">
        <f>Q1099*H1099</f>
        <v>85.997627660000006</v>
      </c>
      <c r="S1099" s="191">
        <v>0</v>
      </c>
      <c r="T1099" s="192">
        <f>S1099*H1099</f>
        <v>0</v>
      </c>
      <c r="AR1099" s="18" t="s">
        <v>167</v>
      </c>
      <c r="AT1099" s="18" t="s">
        <v>162</v>
      </c>
      <c r="AU1099" s="18" t="s">
        <v>81</v>
      </c>
      <c r="AY1099" s="18" t="s">
        <v>160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78</v>
      </c>
      <c r="BK1099" s="193">
        <f>ROUND(I1099*H1099,2)</f>
        <v>0</v>
      </c>
      <c r="BL1099" s="18" t="s">
        <v>167</v>
      </c>
      <c r="BM1099" s="18" t="s">
        <v>3307</v>
      </c>
    </row>
    <row r="1100" spans="2:65" s="12" customFormat="1" x14ac:dyDescent="0.3">
      <c r="B1100" s="206"/>
      <c r="C1100" s="207"/>
      <c r="D1100" s="196" t="s">
        <v>169</v>
      </c>
      <c r="E1100" s="208" t="s">
        <v>19</v>
      </c>
      <c r="F1100" s="209" t="s">
        <v>3308</v>
      </c>
      <c r="G1100" s="207"/>
      <c r="H1100" s="210">
        <v>0.67300000000000004</v>
      </c>
      <c r="I1100" s="211"/>
      <c r="J1100" s="207"/>
      <c r="K1100" s="207"/>
      <c r="L1100" s="212"/>
      <c r="M1100" s="213"/>
      <c r="N1100" s="214"/>
      <c r="O1100" s="214"/>
      <c r="P1100" s="214"/>
      <c r="Q1100" s="214"/>
      <c r="R1100" s="214"/>
      <c r="S1100" s="214"/>
      <c r="T1100" s="215"/>
      <c r="AT1100" s="216" t="s">
        <v>169</v>
      </c>
      <c r="AU1100" s="216" t="s">
        <v>81</v>
      </c>
      <c r="AV1100" s="12" t="s">
        <v>81</v>
      </c>
      <c r="AW1100" s="12" t="s">
        <v>35</v>
      </c>
      <c r="AX1100" s="12" t="s">
        <v>71</v>
      </c>
      <c r="AY1100" s="216" t="s">
        <v>160</v>
      </c>
    </row>
    <row r="1101" spans="2:65" s="12" customFormat="1" x14ac:dyDescent="0.3">
      <c r="B1101" s="206"/>
      <c r="C1101" s="207"/>
      <c r="D1101" s="196" t="s">
        <v>169</v>
      </c>
      <c r="E1101" s="208" t="s">
        <v>19</v>
      </c>
      <c r="F1101" s="209" t="s">
        <v>3309</v>
      </c>
      <c r="G1101" s="207"/>
      <c r="H1101" s="210">
        <v>2.5550000000000002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169</v>
      </c>
      <c r="AU1101" s="216" t="s">
        <v>81</v>
      </c>
      <c r="AV1101" s="12" t="s">
        <v>81</v>
      </c>
      <c r="AW1101" s="12" t="s">
        <v>35</v>
      </c>
      <c r="AX1101" s="12" t="s">
        <v>71</v>
      </c>
      <c r="AY1101" s="216" t="s">
        <v>160</v>
      </c>
    </row>
    <row r="1102" spans="2:65" s="12" customFormat="1" x14ac:dyDescent="0.3">
      <c r="B1102" s="206"/>
      <c r="C1102" s="207"/>
      <c r="D1102" s="196" t="s">
        <v>169</v>
      </c>
      <c r="E1102" s="208" t="s">
        <v>19</v>
      </c>
      <c r="F1102" s="209" t="s">
        <v>3310</v>
      </c>
      <c r="G1102" s="207"/>
      <c r="H1102" s="210">
        <v>3.113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169</v>
      </c>
      <c r="AU1102" s="216" t="s">
        <v>81</v>
      </c>
      <c r="AV1102" s="12" t="s">
        <v>81</v>
      </c>
      <c r="AW1102" s="12" t="s">
        <v>35</v>
      </c>
      <c r="AX1102" s="12" t="s">
        <v>71</v>
      </c>
      <c r="AY1102" s="216" t="s">
        <v>160</v>
      </c>
    </row>
    <row r="1103" spans="2:65" s="12" customFormat="1" x14ac:dyDescent="0.3">
      <c r="B1103" s="206"/>
      <c r="C1103" s="207"/>
      <c r="D1103" s="196" t="s">
        <v>169</v>
      </c>
      <c r="E1103" s="208" t="s">
        <v>19</v>
      </c>
      <c r="F1103" s="209" t="s">
        <v>3311</v>
      </c>
      <c r="G1103" s="207"/>
      <c r="H1103" s="210">
        <v>28.713000000000001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169</v>
      </c>
      <c r="AU1103" s="216" t="s">
        <v>81</v>
      </c>
      <c r="AV1103" s="12" t="s">
        <v>81</v>
      </c>
      <c r="AW1103" s="12" t="s">
        <v>35</v>
      </c>
      <c r="AX1103" s="12" t="s">
        <v>71</v>
      </c>
      <c r="AY1103" s="216" t="s">
        <v>160</v>
      </c>
    </row>
    <row r="1104" spans="2:65" s="13" customFormat="1" x14ac:dyDescent="0.3">
      <c r="B1104" s="217"/>
      <c r="C1104" s="218"/>
      <c r="D1104" s="219" t="s">
        <v>169</v>
      </c>
      <c r="E1104" s="220" t="s">
        <v>19</v>
      </c>
      <c r="F1104" s="221" t="s">
        <v>182</v>
      </c>
      <c r="G1104" s="218"/>
      <c r="H1104" s="222">
        <v>35.054000000000002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169</v>
      </c>
      <c r="AU1104" s="228" t="s">
        <v>81</v>
      </c>
      <c r="AV1104" s="13" t="s">
        <v>167</v>
      </c>
      <c r="AW1104" s="13" t="s">
        <v>35</v>
      </c>
      <c r="AX1104" s="13" t="s">
        <v>78</v>
      </c>
      <c r="AY1104" s="228" t="s">
        <v>160</v>
      </c>
    </row>
    <row r="1105" spans="2:65" s="1" customFormat="1" ht="22.5" customHeight="1" x14ac:dyDescent="0.3">
      <c r="B1105" s="35"/>
      <c r="C1105" s="182" t="s">
        <v>3312</v>
      </c>
      <c r="D1105" s="182" t="s">
        <v>162</v>
      </c>
      <c r="E1105" s="183" t="s">
        <v>1149</v>
      </c>
      <c r="F1105" s="184" t="s">
        <v>1150</v>
      </c>
      <c r="G1105" s="185" t="s">
        <v>189</v>
      </c>
      <c r="H1105" s="186">
        <v>89.85</v>
      </c>
      <c r="I1105" s="187"/>
      <c r="J1105" s="188">
        <f>ROUND(I1105*H1105,2)</f>
        <v>0</v>
      </c>
      <c r="K1105" s="184" t="s">
        <v>19</v>
      </c>
      <c r="L1105" s="55"/>
      <c r="M1105" s="189" t="s">
        <v>19</v>
      </c>
      <c r="N1105" s="190" t="s">
        <v>42</v>
      </c>
      <c r="O1105" s="36"/>
      <c r="P1105" s="191">
        <f>O1105*H1105</f>
        <v>0</v>
      </c>
      <c r="Q1105" s="191">
        <v>3.2949999999999999E-4</v>
      </c>
      <c r="R1105" s="191">
        <f>Q1105*H1105</f>
        <v>2.9605574999999999E-2</v>
      </c>
      <c r="S1105" s="191">
        <v>0</v>
      </c>
      <c r="T1105" s="192">
        <f>S1105*H1105</f>
        <v>0</v>
      </c>
      <c r="AR1105" s="18" t="s">
        <v>167</v>
      </c>
      <c r="AT1105" s="18" t="s">
        <v>162</v>
      </c>
      <c r="AU1105" s="18" t="s">
        <v>81</v>
      </c>
      <c r="AY1105" s="18" t="s">
        <v>160</v>
      </c>
      <c r="BE1105" s="193">
        <f>IF(N1105="základní",J1105,0)</f>
        <v>0</v>
      </c>
      <c r="BF1105" s="193">
        <f>IF(N1105="snížená",J1105,0)</f>
        <v>0</v>
      </c>
      <c r="BG1105" s="193">
        <f>IF(N1105="zákl. přenesená",J1105,0)</f>
        <v>0</v>
      </c>
      <c r="BH1105" s="193">
        <f>IF(N1105="sníž. přenesená",J1105,0)</f>
        <v>0</v>
      </c>
      <c r="BI1105" s="193">
        <f>IF(N1105="nulová",J1105,0)</f>
        <v>0</v>
      </c>
      <c r="BJ1105" s="18" t="s">
        <v>78</v>
      </c>
      <c r="BK1105" s="193">
        <f>ROUND(I1105*H1105,2)</f>
        <v>0</v>
      </c>
      <c r="BL1105" s="18" t="s">
        <v>167</v>
      </c>
      <c r="BM1105" s="18" t="s">
        <v>3313</v>
      </c>
    </row>
    <row r="1106" spans="2:65" s="11" customFormat="1" x14ac:dyDescent="0.3">
      <c r="B1106" s="194"/>
      <c r="C1106" s="195"/>
      <c r="D1106" s="196" t="s">
        <v>169</v>
      </c>
      <c r="E1106" s="197" t="s">
        <v>19</v>
      </c>
      <c r="F1106" s="198" t="s">
        <v>2698</v>
      </c>
      <c r="G1106" s="195"/>
      <c r="H1106" s="199" t="s">
        <v>19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169</v>
      </c>
      <c r="AU1106" s="205" t="s">
        <v>81</v>
      </c>
      <c r="AV1106" s="11" t="s">
        <v>78</v>
      </c>
      <c r="AW1106" s="11" t="s">
        <v>35</v>
      </c>
      <c r="AX1106" s="11" t="s">
        <v>71</v>
      </c>
      <c r="AY1106" s="205" t="s">
        <v>160</v>
      </c>
    </row>
    <row r="1107" spans="2:65" s="12" customFormat="1" x14ac:dyDescent="0.3">
      <c r="B1107" s="206"/>
      <c r="C1107" s="207"/>
      <c r="D1107" s="196" t="s">
        <v>169</v>
      </c>
      <c r="E1107" s="208" t="s">
        <v>19</v>
      </c>
      <c r="F1107" s="209" t="s">
        <v>3314</v>
      </c>
      <c r="G1107" s="207"/>
      <c r="H1107" s="210">
        <v>76.849999999999994</v>
      </c>
      <c r="I1107" s="211"/>
      <c r="J1107" s="207"/>
      <c r="K1107" s="207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169</v>
      </c>
      <c r="AU1107" s="216" t="s">
        <v>81</v>
      </c>
      <c r="AV1107" s="12" t="s">
        <v>81</v>
      </c>
      <c r="AW1107" s="12" t="s">
        <v>35</v>
      </c>
      <c r="AX1107" s="12" t="s">
        <v>71</v>
      </c>
      <c r="AY1107" s="216" t="s">
        <v>160</v>
      </c>
    </row>
    <row r="1108" spans="2:65" s="14" customFormat="1" x14ac:dyDescent="0.3">
      <c r="B1108" s="229"/>
      <c r="C1108" s="230"/>
      <c r="D1108" s="196" t="s">
        <v>169</v>
      </c>
      <c r="E1108" s="231" t="s">
        <v>19</v>
      </c>
      <c r="F1108" s="232" t="s">
        <v>234</v>
      </c>
      <c r="G1108" s="230"/>
      <c r="H1108" s="233">
        <v>76.849999999999994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169</v>
      </c>
      <c r="AU1108" s="239" t="s">
        <v>81</v>
      </c>
      <c r="AV1108" s="14" t="s">
        <v>186</v>
      </c>
      <c r="AW1108" s="14" t="s">
        <v>35</v>
      </c>
      <c r="AX1108" s="14" t="s">
        <v>71</v>
      </c>
      <c r="AY1108" s="239" t="s">
        <v>160</v>
      </c>
    </row>
    <row r="1109" spans="2:65" s="11" customFormat="1" x14ac:dyDescent="0.3">
      <c r="B1109" s="194"/>
      <c r="C1109" s="195"/>
      <c r="D1109" s="196" t="s">
        <v>169</v>
      </c>
      <c r="E1109" s="197" t="s">
        <v>19</v>
      </c>
      <c r="F1109" s="198" t="s">
        <v>2100</v>
      </c>
      <c r="G1109" s="195"/>
      <c r="H1109" s="199" t="s">
        <v>19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169</v>
      </c>
      <c r="AU1109" s="205" t="s">
        <v>81</v>
      </c>
      <c r="AV1109" s="11" t="s">
        <v>78</v>
      </c>
      <c r="AW1109" s="11" t="s">
        <v>35</v>
      </c>
      <c r="AX1109" s="11" t="s">
        <v>71</v>
      </c>
      <c r="AY1109" s="205" t="s">
        <v>160</v>
      </c>
    </row>
    <row r="1110" spans="2:65" s="12" customFormat="1" x14ac:dyDescent="0.3">
      <c r="B1110" s="206"/>
      <c r="C1110" s="207"/>
      <c r="D1110" s="196" t="s">
        <v>169</v>
      </c>
      <c r="E1110" s="208" t="s">
        <v>19</v>
      </c>
      <c r="F1110" s="209" t="s">
        <v>2593</v>
      </c>
      <c r="G1110" s="207"/>
      <c r="H1110" s="210">
        <v>13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169</v>
      </c>
      <c r="AU1110" s="216" t="s">
        <v>81</v>
      </c>
      <c r="AV1110" s="12" t="s">
        <v>81</v>
      </c>
      <c r="AW1110" s="12" t="s">
        <v>35</v>
      </c>
      <c r="AX1110" s="12" t="s">
        <v>71</v>
      </c>
      <c r="AY1110" s="216" t="s">
        <v>160</v>
      </c>
    </row>
    <row r="1111" spans="2:65" s="14" customFormat="1" x14ac:dyDescent="0.3">
      <c r="B1111" s="229"/>
      <c r="C1111" s="230"/>
      <c r="D1111" s="196" t="s">
        <v>169</v>
      </c>
      <c r="E1111" s="231" t="s">
        <v>19</v>
      </c>
      <c r="F1111" s="232" t="s">
        <v>234</v>
      </c>
      <c r="G1111" s="230"/>
      <c r="H1111" s="233">
        <v>13</v>
      </c>
      <c r="I1111" s="234"/>
      <c r="J1111" s="230"/>
      <c r="K1111" s="230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169</v>
      </c>
      <c r="AU1111" s="239" t="s">
        <v>81</v>
      </c>
      <c r="AV1111" s="14" t="s">
        <v>186</v>
      </c>
      <c r="AW1111" s="14" t="s">
        <v>35</v>
      </c>
      <c r="AX1111" s="14" t="s">
        <v>71</v>
      </c>
      <c r="AY1111" s="239" t="s">
        <v>160</v>
      </c>
    </row>
    <row r="1112" spans="2:65" s="13" customFormat="1" x14ac:dyDescent="0.3">
      <c r="B1112" s="217"/>
      <c r="C1112" s="218"/>
      <c r="D1112" s="219" t="s">
        <v>169</v>
      </c>
      <c r="E1112" s="220" t="s">
        <v>19</v>
      </c>
      <c r="F1112" s="221" t="s">
        <v>182</v>
      </c>
      <c r="G1112" s="218"/>
      <c r="H1112" s="222">
        <v>89.85</v>
      </c>
      <c r="I1112" s="223"/>
      <c r="J1112" s="218"/>
      <c r="K1112" s="218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169</v>
      </c>
      <c r="AU1112" s="228" t="s">
        <v>81</v>
      </c>
      <c r="AV1112" s="13" t="s">
        <v>167</v>
      </c>
      <c r="AW1112" s="13" t="s">
        <v>35</v>
      </c>
      <c r="AX1112" s="13" t="s">
        <v>78</v>
      </c>
      <c r="AY1112" s="228" t="s">
        <v>160</v>
      </c>
    </row>
    <row r="1113" spans="2:65" s="1" customFormat="1" ht="22.5" customHeight="1" x14ac:dyDescent="0.3">
      <c r="B1113" s="35"/>
      <c r="C1113" s="182" t="s">
        <v>3315</v>
      </c>
      <c r="D1113" s="182" t="s">
        <v>162</v>
      </c>
      <c r="E1113" s="183" t="s">
        <v>1156</v>
      </c>
      <c r="F1113" s="184" t="s">
        <v>1157</v>
      </c>
      <c r="G1113" s="185" t="s">
        <v>248</v>
      </c>
      <c r="H1113" s="186">
        <v>51.424999999999997</v>
      </c>
      <c r="I1113" s="187"/>
      <c r="J1113" s="188">
        <f>ROUND(I1113*H1113,2)</f>
        <v>0</v>
      </c>
      <c r="K1113" s="184" t="s">
        <v>19</v>
      </c>
      <c r="L1113" s="55"/>
      <c r="M1113" s="189" t="s">
        <v>19</v>
      </c>
      <c r="N1113" s="190" t="s">
        <v>42</v>
      </c>
      <c r="O1113" s="36"/>
      <c r="P1113" s="191">
        <f>O1113*H1113</f>
        <v>0</v>
      </c>
      <c r="Q1113" s="191">
        <v>1.3856500000000001E-2</v>
      </c>
      <c r="R1113" s="191">
        <f>Q1113*H1113</f>
        <v>0.71257051250000003</v>
      </c>
      <c r="S1113" s="191">
        <v>0</v>
      </c>
      <c r="T1113" s="192">
        <f>S1113*H1113</f>
        <v>0</v>
      </c>
      <c r="AR1113" s="18" t="s">
        <v>167</v>
      </c>
      <c r="AT1113" s="18" t="s">
        <v>162</v>
      </c>
      <c r="AU1113" s="18" t="s">
        <v>81</v>
      </c>
      <c r="AY1113" s="18" t="s">
        <v>160</v>
      </c>
      <c r="BE1113" s="193">
        <f>IF(N1113="základní",J1113,0)</f>
        <v>0</v>
      </c>
      <c r="BF1113" s="193">
        <f>IF(N1113="snížená",J1113,0)</f>
        <v>0</v>
      </c>
      <c r="BG1113" s="193">
        <f>IF(N1113="zákl. přenesená",J1113,0)</f>
        <v>0</v>
      </c>
      <c r="BH1113" s="193">
        <f>IF(N1113="sníž. přenesená",J1113,0)</f>
        <v>0</v>
      </c>
      <c r="BI1113" s="193">
        <f>IF(N1113="nulová",J1113,0)</f>
        <v>0</v>
      </c>
      <c r="BJ1113" s="18" t="s">
        <v>78</v>
      </c>
      <c r="BK1113" s="193">
        <f>ROUND(I1113*H1113,2)</f>
        <v>0</v>
      </c>
      <c r="BL1113" s="18" t="s">
        <v>167</v>
      </c>
      <c r="BM1113" s="18" t="s">
        <v>3316</v>
      </c>
    </row>
    <row r="1114" spans="2:65" s="11" customFormat="1" x14ac:dyDescent="0.3">
      <c r="B1114" s="194"/>
      <c r="C1114" s="195"/>
      <c r="D1114" s="196" t="s">
        <v>169</v>
      </c>
      <c r="E1114" s="197" t="s">
        <v>19</v>
      </c>
      <c r="F1114" s="198" t="s">
        <v>2100</v>
      </c>
      <c r="G1114" s="195"/>
      <c r="H1114" s="199" t="s">
        <v>19</v>
      </c>
      <c r="I1114" s="200"/>
      <c r="J1114" s="195"/>
      <c r="K1114" s="195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169</v>
      </c>
      <c r="AU1114" s="205" t="s">
        <v>81</v>
      </c>
      <c r="AV1114" s="11" t="s">
        <v>78</v>
      </c>
      <c r="AW1114" s="11" t="s">
        <v>35</v>
      </c>
      <c r="AX1114" s="11" t="s">
        <v>71</v>
      </c>
      <c r="AY1114" s="205" t="s">
        <v>160</v>
      </c>
    </row>
    <row r="1115" spans="2:65" s="12" customFormat="1" x14ac:dyDescent="0.3">
      <c r="B1115" s="206"/>
      <c r="C1115" s="207"/>
      <c r="D1115" s="196" t="s">
        <v>169</v>
      </c>
      <c r="E1115" s="208" t="s">
        <v>19</v>
      </c>
      <c r="F1115" s="209" t="s">
        <v>2596</v>
      </c>
      <c r="G1115" s="207"/>
      <c r="H1115" s="210">
        <v>13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169</v>
      </c>
      <c r="AU1115" s="216" t="s">
        <v>81</v>
      </c>
      <c r="AV1115" s="12" t="s">
        <v>81</v>
      </c>
      <c r="AW1115" s="12" t="s">
        <v>35</v>
      </c>
      <c r="AX1115" s="12" t="s">
        <v>71</v>
      </c>
      <c r="AY1115" s="216" t="s">
        <v>160</v>
      </c>
    </row>
    <row r="1116" spans="2:65" s="11" customFormat="1" x14ac:dyDescent="0.3">
      <c r="B1116" s="194"/>
      <c r="C1116" s="195"/>
      <c r="D1116" s="196" t="s">
        <v>169</v>
      </c>
      <c r="E1116" s="197" t="s">
        <v>19</v>
      </c>
      <c r="F1116" s="198" t="s">
        <v>2698</v>
      </c>
      <c r="G1116" s="195"/>
      <c r="H1116" s="199" t="s">
        <v>19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169</v>
      </c>
      <c r="AU1116" s="205" t="s">
        <v>81</v>
      </c>
      <c r="AV1116" s="11" t="s">
        <v>78</v>
      </c>
      <c r="AW1116" s="11" t="s">
        <v>35</v>
      </c>
      <c r="AX1116" s="11" t="s">
        <v>71</v>
      </c>
      <c r="AY1116" s="205" t="s">
        <v>160</v>
      </c>
    </row>
    <row r="1117" spans="2:65" s="12" customFormat="1" x14ac:dyDescent="0.3">
      <c r="B1117" s="206"/>
      <c r="C1117" s="207"/>
      <c r="D1117" s="196" t="s">
        <v>169</v>
      </c>
      <c r="E1117" s="208" t="s">
        <v>19</v>
      </c>
      <c r="F1117" s="209" t="s">
        <v>3317</v>
      </c>
      <c r="G1117" s="207"/>
      <c r="H1117" s="210">
        <v>38.424999999999997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169</v>
      </c>
      <c r="AU1117" s="216" t="s">
        <v>81</v>
      </c>
      <c r="AV1117" s="12" t="s">
        <v>81</v>
      </c>
      <c r="AW1117" s="12" t="s">
        <v>35</v>
      </c>
      <c r="AX1117" s="12" t="s">
        <v>71</v>
      </c>
      <c r="AY1117" s="216" t="s">
        <v>160</v>
      </c>
    </row>
    <row r="1118" spans="2:65" s="13" customFormat="1" x14ac:dyDescent="0.3">
      <c r="B1118" s="217"/>
      <c r="C1118" s="218"/>
      <c r="D1118" s="219" t="s">
        <v>169</v>
      </c>
      <c r="E1118" s="220" t="s">
        <v>19</v>
      </c>
      <c r="F1118" s="221" t="s">
        <v>182</v>
      </c>
      <c r="G1118" s="218"/>
      <c r="H1118" s="222">
        <v>51.424999999999997</v>
      </c>
      <c r="I1118" s="223"/>
      <c r="J1118" s="218"/>
      <c r="K1118" s="218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169</v>
      </c>
      <c r="AU1118" s="228" t="s">
        <v>81</v>
      </c>
      <c r="AV1118" s="13" t="s">
        <v>167</v>
      </c>
      <c r="AW1118" s="13" t="s">
        <v>35</v>
      </c>
      <c r="AX1118" s="13" t="s">
        <v>78</v>
      </c>
      <c r="AY1118" s="228" t="s">
        <v>160</v>
      </c>
    </row>
    <row r="1119" spans="2:65" s="1" customFormat="1" ht="22.5" customHeight="1" x14ac:dyDescent="0.3">
      <c r="B1119" s="35"/>
      <c r="C1119" s="182" t="s">
        <v>3318</v>
      </c>
      <c r="D1119" s="182" t="s">
        <v>162</v>
      </c>
      <c r="E1119" s="183" t="s">
        <v>1162</v>
      </c>
      <c r="F1119" s="184" t="s">
        <v>1163</v>
      </c>
      <c r="G1119" s="185" t="s">
        <v>189</v>
      </c>
      <c r="H1119" s="186">
        <v>76.849999999999994</v>
      </c>
      <c r="I1119" s="187"/>
      <c r="J1119" s="188">
        <f>ROUND(I1119*H1119,2)</f>
        <v>0</v>
      </c>
      <c r="K1119" s="184" t="s">
        <v>166</v>
      </c>
      <c r="L1119" s="55"/>
      <c r="M1119" s="189" t="s">
        <v>19</v>
      </c>
      <c r="N1119" s="190" t="s">
        <v>42</v>
      </c>
      <c r="O1119" s="36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AR1119" s="18" t="s">
        <v>167</v>
      </c>
      <c r="AT1119" s="18" t="s">
        <v>162</v>
      </c>
      <c r="AU1119" s="18" t="s">
        <v>81</v>
      </c>
      <c r="AY1119" s="18" t="s">
        <v>160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8" t="s">
        <v>78</v>
      </c>
      <c r="BK1119" s="193">
        <f>ROUND(I1119*H1119,2)</f>
        <v>0</v>
      </c>
      <c r="BL1119" s="18" t="s">
        <v>167</v>
      </c>
      <c r="BM1119" s="18" t="s">
        <v>3319</v>
      </c>
    </row>
    <row r="1120" spans="2:65" s="11" customFormat="1" x14ac:dyDescent="0.3">
      <c r="B1120" s="194"/>
      <c r="C1120" s="195"/>
      <c r="D1120" s="196" t="s">
        <v>169</v>
      </c>
      <c r="E1120" s="197" t="s">
        <v>19</v>
      </c>
      <c r="F1120" s="198" t="s">
        <v>2698</v>
      </c>
      <c r="G1120" s="195"/>
      <c r="H1120" s="199" t="s">
        <v>19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169</v>
      </c>
      <c r="AU1120" s="205" t="s">
        <v>81</v>
      </c>
      <c r="AV1120" s="11" t="s">
        <v>78</v>
      </c>
      <c r="AW1120" s="11" t="s">
        <v>35</v>
      </c>
      <c r="AX1120" s="11" t="s">
        <v>71</v>
      </c>
      <c r="AY1120" s="205" t="s">
        <v>160</v>
      </c>
    </row>
    <row r="1121" spans="2:65" s="12" customFormat="1" x14ac:dyDescent="0.3">
      <c r="B1121" s="206"/>
      <c r="C1121" s="207"/>
      <c r="D1121" s="196" t="s">
        <v>169</v>
      </c>
      <c r="E1121" s="208" t="s">
        <v>19</v>
      </c>
      <c r="F1121" s="209" t="s">
        <v>3314</v>
      </c>
      <c r="G1121" s="207"/>
      <c r="H1121" s="210">
        <v>76.849999999999994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169</v>
      </c>
      <c r="AU1121" s="216" t="s">
        <v>81</v>
      </c>
      <c r="AV1121" s="12" t="s">
        <v>81</v>
      </c>
      <c r="AW1121" s="12" t="s">
        <v>35</v>
      </c>
      <c r="AX1121" s="12" t="s">
        <v>71</v>
      </c>
      <c r="AY1121" s="216" t="s">
        <v>160</v>
      </c>
    </row>
    <row r="1122" spans="2:65" s="13" customFormat="1" x14ac:dyDescent="0.3">
      <c r="B1122" s="217"/>
      <c r="C1122" s="218"/>
      <c r="D1122" s="219" t="s">
        <v>169</v>
      </c>
      <c r="E1122" s="220" t="s">
        <v>19</v>
      </c>
      <c r="F1122" s="221" t="s">
        <v>182</v>
      </c>
      <c r="G1122" s="218"/>
      <c r="H1122" s="222">
        <v>76.849999999999994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169</v>
      </c>
      <c r="AU1122" s="228" t="s">
        <v>81</v>
      </c>
      <c r="AV1122" s="13" t="s">
        <v>167</v>
      </c>
      <c r="AW1122" s="13" t="s">
        <v>35</v>
      </c>
      <c r="AX1122" s="13" t="s">
        <v>78</v>
      </c>
      <c r="AY1122" s="228" t="s">
        <v>160</v>
      </c>
    </row>
    <row r="1123" spans="2:65" s="1" customFormat="1" ht="22.5" customHeight="1" x14ac:dyDescent="0.3">
      <c r="B1123" s="35"/>
      <c r="C1123" s="182" t="s">
        <v>3320</v>
      </c>
      <c r="D1123" s="182" t="s">
        <v>162</v>
      </c>
      <c r="E1123" s="183" t="s">
        <v>1166</v>
      </c>
      <c r="F1123" s="184" t="s">
        <v>1167</v>
      </c>
      <c r="G1123" s="185" t="s">
        <v>189</v>
      </c>
      <c r="H1123" s="186">
        <v>13</v>
      </c>
      <c r="I1123" s="187"/>
      <c r="J1123" s="188">
        <f>ROUND(I1123*H1123,2)</f>
        <v>0</v>
      </c>
      <c r="K1123" s="184" t="s">
        <v>166</v>
      </c>
      <c r="L1123" s="55"/>
      <c r="M1123" s="189" t="s">
        <v>19</v>
      </c>
      <c r="N1123" s="190" t="s">
        <v>42</v>
      </c>
      <c r="O1123" s="36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AR1123" s="18" t="s">
        <v>167</v>
      </c>
      <c r="AT1123" s="18" t="s">
        <v>162</v>
      </c>
      <c r="AU1123" s="18" t="s">
        <v>81</v>
      </c>
      <c r="AY1123" s="18" t="s">
        <v>160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78</v>
      </c>
      <c r="BK1123" s="193">
        <f>ROUND(I1123*H1123,2)</f>
        <v>0</v>
      </c>
      <c r="BL1123" s="18" t="s">
        <v>167</v>
      </c>
      <c r="BM1123" s="18" t="s">
        <v>3321</v>
      </c>
    </row>
    <row r="1124" spans="2:65" s="11" customFormat="1" x14ac:dyDescent="0.3">
      <c r="B1124" s="194"/>
      <c r="C1124" s="195"/>
      <c r="D1124" s="196" t="s">
        <v>169</v>
      </c>
      <c r="E1124" s="197" t="s">
        <v>19</v>
      </c>
      <c r="F1124" s="198" t="s">
        <v>2100</v>
      </c>
      <c r="G1124" s="195"/>
      <c r="H1124" s="199" t="s">
        <v>19</v>
      </c>
      <c r="I1124" s="200"/>
      <c r="J1124" s="195"/>
      <c r="K1124" s="195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169</v>
      </c>
      <c r="AU1124" s="205" t="s">
        <v>81</v>
      </c>
      <c r="AV1124" s="11" t="s">
        <v>78</v>
      </c>
      <c r="AW1124" s="11" t="s">
        <v>35</v>
      </c>
      <c r="AX1124" s="11" t="s">
        <v>71</v>
      </c>
      <c r="AY1124" s="205" t="s">
        <v>160</v>
      </c>
    </row>
    <row r="1125" spans="2:65" s="12" customFormat="1" x14ac:dyDescent="0.3">
      <c r="B1125" s="206"/>
      <c r="C1125" s="207"/>
      <c r="D1125" s="196" t="s">
        <v>169</v>
      </c>
      <c r="E1125" s="208" t="s">
        <v>19</v>
      </c>
      <c r="F1125" s="209" t="s">
        <v>2593</v>
      </c>
      <c r="G1125" s="207"/>
      <c r="H1125" s="210">
        <v>13</v>
      </c>
      <c r="I1125" s="211"/>
      <c r="J1125" s="207"/>
      <c r="K1125" s="207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169</v>
      </c>
      <c r="AU1125" s="216" t="s">
        <v>81</v>
      </c>
      <c r="AV1125" s="12" t="s">
        <v>81</v>
      </c>
      <c r="AW1125" s="12" t="s">
        <v>35</v>
      </c>
      <c r="AX1125" s="12" t="s">
        <v>71</v>
      </c>
      <c r="AY1125" s="216" t="s">
        <v>160</v>
      </c>
    </row>
    <row r="1126" spans="2:65" s="13" customFormat="1" x14ac:dyDescent="0.3">
      <c r="B1126" s="217"/>
      <c r="C1126" s="218"/>
      <c r="D1126" s="219" t="s">
        <v>169</v>
      </c>
      <c r="E1126" s="220" t="s">
        <v>19</v>
      </c>
      <c r="F1126" s="221" t="s">
        <v>182</v>
      </c>
      <c r="G1126" s="218"/>
      <c r="H1126" s="222">
        <v>13</v>
      </c>
      <c r="I1126" s="223"/>
      <c r="J1126" s="218"/>
      <c r="K1126" s="218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169</v>
      </c>
      <c r="AU1126" s="228" t="s">
        <v>81</v>
      </c>
      <c r="AV1126" s="13" t="s">
        <v>167</v>
      </c>
      <c r="AW1126" s="13" t="s">
        <v>35</v>
      </c>
      <c r="AX1126" s="13" t="s">
        <v>78</v>
      </c>
      <c r="AY1126" s="228" t="s">
        <v>160</v>
      </c>
    </row>
    <row r="1127" spans="2:65" s="1" customFormat="1" ht="22.5" customHeight="1" x14ac:dyDescent="0.3">
      <c r="B1127" s="35"/>
      <c r="C1127" s="182" t="s">
        <v>3322</v>
      </c>
      <c r="D1127" s="182" t="s">
        <v>162</v>
      </c>
      <c r="E1127" s="183" t="s">
        <v>1171</v>
      </c>
      <c r="F1127" s="184" t="s">
        <v>1172</v>
      </c>
      <c r="G1127" s="185" t="s">
        <v>189</v>
      </c>
      <c r="H1127" s="186">
        <v>166.4</v>
      </c>
      <c r="I1127" s="187"/>
      <c r="J1127" s="188">
        <f>ROUND(I1127*H1127,2)</f>
        <v>0</v>
      </c>
      <c r="K1127" s="184" t="s">
        <v>166</v>
      </c>
      <c r="L1127" s="55"/>
      <c r="M1127" s="189" t="s">
        <v>19</v>
      </c>
      <c r="N1127" s="190" t="s">
        <v>42</v>
      </c>
      <c r="O1127" s="36"/>
      <c r="P1127" s="191">
        <f>O1127*H1127</f>
        <v>0</v>
      </c>
      <c r="Q1127" s="191">
        <v>1.2950000000000001E-6</v>
      </c>
      <c r="R1127" s="191">
        <f>Q1127*H1127</f>
        <v>2.1548800000000003E-4</v>
      </c>
      <c r="S1127" s="191">
        <v>0</v>
      </c>
      <c r="T1127" s="192">
        <f>S1127*H1127</f>
        <v>0</v>
      </c>
      <c r="AR1127" s="18" t="s">
        <v>167</v>
      </c>
      <c r="AT1127" s="18" t="s">
        <v>162</v>
      </c>
      <c r="AU1127" s="18" t="s">
        <v>81</v>
      </c>
      <c r="AY1127" s="18" t="s">
        <v>160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78</v>
      </c>
      <c r="BK1127" s="193">
        <f>ROUND(I1127*H1127,2)</f>
        <v>0</v>
      </c>
      <c r="BL1127" s="18" t="s">
        <v>167</v>
      </c>
      <c r="BM1127" s="18" t="s">
        <v>3323</v>
      </c>
    </row>
    <row r="1128" spans="2:65" s="11" customFormat="1" x14ac:dyDescent="0.3">
      <c r="B1128" s="194"/>
      <c r="C1128" s="195"/>
      <c r="D1128" s="196" t="s">
        <v>169</v>
      </c>
      <c r="E1128" s="197" t="s">
        <v>19</v>
      </c>
      <c r="F1128" s="198" t="s">
        <v>2698</v>
      </c>
      <c r="G1128" s="195"/>
      <c r="H1128" s="199" t="s">
        <v>19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169</v>
      </c>
      <c r="AU1128" s="205" t="s">
        <v>81</v>
      </c>
      <c r="AV1128" s="11" t="s">
        <v>78</v>
      </c>
      <c r="AW1128" s="11" t="s">
        <v>35</v>
      </c>
      <c r="AX1128" s="11" t="s">
        <v>71</v>
      </c>
      <c r="AY1128" s="205" t="s">
        <v>160</v>
      </c>
    </row>
    <row r="1129" spans="2:65" s="12" customFormat="1" x14ac:dyDescent="0.3">
      <c r="B1129" s="206"/>
      <c r="C1129" s="207"/>
      <c r="D1129" s="196" t="s">
        <v>169</v>
      </c>
      <c r="E1129" s="208" t="s">
        <v>19</v>
      </c>
      <c r="F1129" s="209" t="s">
        <v>3324</v>
      </c>
      <c r="G1129" s="207"/>
      <c r="H1129" s="210">
        <v>83.2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169</v>
      </c>
      <c r="AU1129" s="216" t="s">
        <v>81</v>
      </c>
      <c r="AV1129" s="12" t="s">
        <v>81</v>
      </c>
      <c r="AW1129" s="12" t="s">
        <v>35</v>
      </c>
      <c r="AX1129" s="12" t="s">
        <v>71</v>
      </c>
      <c r="AY1129" s="216" t="s">
        <v>160</v>
      </c>
    </row>
    <row r="1130" spans="2:65" s="12" customFormat="1" x14ac:dyDescent="0.3">
      <c r="B1130" s="206"/>
      <c r="C1130" s="207"/>
      <c r="D1130" s="196" t="s">
        <v>169</v>
      </c>
      <c r="E1130" s="208" t="s">
        <v>19</v>
      </c>
      <c r="F1130" s="209" t="s">
        <v>3325</v>
      </c>
      <c r="G1130" s="207"/>
      <c r="H1130" s="210">
        <v>83.2</v>
      </c>
      <c r="I1130" s="211"/>
      <c r="J1130" s="207"/>
      <c r="K1130" s="207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169</v>
      </c>
      <c r="AU1130" s="216" t="s">
        <v>81</v>
      </c>
      <c r="AV1130" s="12" t="s">
        <v>81</v>
      </c>
      <c r="AW1130" s="12" t="s">
        <v>35</v>
      </c>
      <c r="AX1130" s="12" t="s">
        <v>71</v>
      </c>
      <c r="AY1130" s="216" t="s">
        <v>160</v>
      </c>
    </row>
    <row r="1131" spans="2:65" s="13" customFormat="1" x14ac:dyDescent="0.3">
      <c r="B1131" s="217"/>
      <c r="C1131" s="218"/>
      <c r="D1131" s="219" t="s">
        <v>169</v>
      </c>
      <c r="E1131" s="220" t="s">
        <v>19</v>
      </c>
      <c r="F1131" s="221" t="s">
        <v>182</v>
      </c>
      <c r="G1131" s="218"/>
      <c r="H1131" s="222">
        <v>166.4</v>
      </c>
      <c r="I1131" s="223"/>
      <c r="J1131" s="218"/>
      <c r="K1131" s="218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169</v>
      </c>
      <c r="AU1131" s="228" t="s">
        <v>81</v>
      </c>
      <c r="AV1131" s="13" t="s">
        <v>167</v>
      </c>
      <c r="AW1131" s="13" t="s">
        <v>35</v>
      </c>
      <c r="AX1131" s="13" t="s">
        <v>78</v>
      </c>
      <c r="AY1131" s="228" t="s">
        <v>160</v>
      </c>
    </row>
    <row r="1132" spans="2:65" s="1" customFormat="1" ht="22.5" customHeight="1" x14ac:dyDescent="0.3">
      <c r="B1132" s="35"/>
      <c r="C1132" s="182" t="s">
        <v>3326</v>
      </c>
      <c r="D1132" s="182" t="s">
        <v>162</v>
      </c>
      <c r="E1132" s="183" t="s">
        <v>1177</v>
      </c>
      <c r="F1132" s="184" t="s">
        <v>1178</v>
      </c>
      <c r="G1132" s="185" t="s">
        <v>189</v>
      </c>
      <c r="H1132" s="186">
        <v>76.849999999999994</v>
      </c>
      <c r="I1132" s="187"/>
      <c r="J1132" s="188">
        <f>ROUND(I1132*H1132,2)</f>
        <v>0</v>
      </c>
      <c r="K1132" s="184" t="s">
        <v>166</v>
      </c>
      <c r="L1132" s="55"/>
      <c r="M1132" s="189" t="s">
        <v>19</v>
      </c>
      <c r="N1132" s="190" t="s">
        <v>42</v>
      </c>
      <c r="O1132" s="36"/>
      <c r="P1132" s="191">
        <f>O1132*H1132</f>
        <v>0</v>
      </c>
      <c r="Q1132" s="191">
        <v>1.6449999999999999E-6</v>
      </c>
      <c r="R1132" s="191">
        <f>Q1132*H1132</f>
        <v>1.2641824999999997E-4</v>
      </c>
      <c r="S1132" s="191">
        <v>0</v>
      </c>
      <c r="T1132" s="192">
        <f>S1132*H1132</f>
        <v>0</v>
      </c>
      <c r="AR1132" s="18" t="s">
        <v>167</v>
      </c>
      <c r="AT1132" s="18" t="s">
        <v>162</v>
      </c>
      <c r="AU1132" s="18" t="s">
        <v>81</v>
      </c>
      <c r="AY1132" s="18" t="s">
        <v>160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78</v>
      </c>
      <c r="BK1132" s="193">
        <f>ROUND(I1132*H1132,2)</f>
        <v>0</v>
      </c>
      <c r="BL1132" s="18" t="s">
        <v>167</v>
      </c>
      <c r="BM1132" s="18" t="s">
        <v>3327</v>
      </c>
    </row>
    <row r="1133" spans="2:65" s="11" customFormat="1" x14ac:dyDescent="0.3">
      <c r="B1133" s="194"/>
      <c r="C1133" s="195"/>
      <c r="D1133" s="196" t="s">
        <v>169</v>
      </c>
      <c r="E1133" s="197" t="s">
        <v>19</v>
      </c>
      <c r="F1133" s="198" t="s">
        <v>2698</v>
      </c>
      <c r="G1133" s="195"/>
      <c r="H1133" s="199" t="s">
        <v>19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169</v>
      </c>
      <c r="AU1133" s="205" t="s">
        <v>81</v>
      </c>
      <c r="AV1133" s="11" t="s">
        <v>78</v>
      </c>
      <c r="AW1133" s="11" t="s">
        <v>35</v>
      </c>
      <c r="AX1133" s="11" t="s">
        <v>71</v>
      </c>
      <c r="AY1133" s="205" t="s">
        <v>160</v>
      </c>
    </row>
    <row r="1134" spans="2:65" s="12" customFormat="1" x14ac:dyDescent="0.3">
      <c r="B1134" s="206"/>
      <c r="C1134" s="207"/>
      <c r="D1134" s="196" t="s">
        <v>169</v>
      </c>
      <c r="E1134" s="208" t="s">
        <v>19</v>
      </c>
      <c r="F1134" s="209" t="s">
        <v>3314</v>
      </c>
      <c r="G1134" s="207"/>
      <c r="H1134" s="210">
        <v>76.849999999999994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169</v>
      </c>
      <c r="AU1134" s="216" t="s">
        <v>81</v>
      </c>
      <c r="AV1134" s="12" t="s">
        <v>81</v>
      </c>
      <c r="AW1134" s="12" t="s">
        <v>35</v>
      </c>
      <c r="AX1134" s="12" t="s">
        <v>71</v>
      </c>
      <c r="AY1134" s="216" t="s">
        <v>160</v>
      </c>
    </row>
    <row r="1135" spans="2:65" s="13" customFormat="1" x14ac:dyDescent="0.3">
      <c r="B1135" s="217"/>
      <c r="C1135" s="218"/>
      <c r="D1135" s="219" t="s">
        <v>169</v>
      </c>
      <c r="E1135" s="220" t="s">
        <v>19</v>
      </c>
      <c r="F1135" s="221" t="s">
        <v>182</v>
      </c>
      <c r="G1135" s="218"/>
      <c r="H1135" s="222">
        <v>76.849999999999994</v>
      </c>
      <c r="I1135" s="223"/>
      <c r="J1135" s="218"/>
      <c r="K1135" s="218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169</v>
      </c>
      <c r="AU1135" s="228" t="s">
        <v>81</v>
      </c>
      <c r="AV1135" s="13" t="s">
        <v>167</v>
      </c>
      <c r="AW1135" s="13" t="s">
        <v>35</v>
      </c>
      <c r="AX1135" s="13" t="s">
        <v>78</v>
      </c>
      <c r="AY1135" s="228" t="s">
        <v>160</v>
      </c>
    </row>
    <row r="1136" spans="2:65" s="1" customFormat="1" ht="22.5" customHeight="1" x14ac:dyDescent="0.3">
      <c r="B1136" s="35"/>
      <c r="C1136" s="182" t="s">
        <v>3328</v>
      </c>
      <c r="D1136" s="182" t="s">
        <v>162</v>
      </c>
      <c r="E1136" s="183" t="s">
        <v>1181</v>
      </c>
      <c r="F1136" s="184" t="s">
        <v>1182</v>
      </c>
      <c r="G1136" s="185" t="s">
        <v>189</v>
      </c>
      <c r="H1136" s="186">
        <v>13</v>
      </c>
      <c r="I1136" s="187"/>
      <c r="J1136" s="188">
        <f>ROUND(I1136*H1136,2)</f>
        <v>0</v>
      </c>
      <c r="K1136" s="184" t="s">
        <v>166</v>
      </c>
      <c r="L1136" s="55"/>
      <c r="M1136" s="189" t="s">
        <v>19</v>
      </c>
      <c r="N1136" s="190" t="s">
        <v>42</v>
      </c>
      <c r="O1136" s="36"/>
      <c r="P1136" s="191">
        <f>O1136*H1136</f>
        <v>0</v>
      </c>
      <c r="Q1136" s="191">
        <v>1.995E-6</v>
      </c>
      <c r="R1136" s="191">
        <f>Q1136*H1136</f>
        <v>2.5934999999999998E-5</v>
      </c>
      <c r="S1136" s="191">
        <v>0</v>
      </c>
      <c r="T1136" s="192">
        <f>S1136*H1136</f>
        <v>0</v>
      </c>
      <c r="AR1136" s="18" t="s">
        <v>167</v>
      </c>
      <c r="AT1136" s="18" t="s">
        <v>162</v>
      </c>
      <c r="AU1136" s="18" t="s">
        <v>81</v>
      </c>
      <c r="AY1136" s="18" t="s">
        <v>160</v>
      </c>
      <c r="BE1136" s="193">
        <f>IF(N1136="základní",J1136,0)</f>
        <v>0</v>
      </c>
      <c r="BF1136" s="193">
        <f>IF(N1136="snížená",J1136,0)</f>
        <v>0</v>
      </c>
      <c r="BG1136" s="193">
        <f>IF(N1136="zákl. přenesená",J1136,0)</f>
        <v>0</v>
      </c>
      <c r="BH1136" s="193">
        <f>IF(N1136="sníž. přenesená",J1136,0)</f>
        <v>0</v>
      </c>
      <c r="BI1136" s="193">
        <f>IF(N1136="nulová",J1136,0)</f>
        <v>0</v>
      </c>
      <c r="BJ1136" s="18" t="s">
        <v>78</v>
      </c>
      <c r="BK1136" s="193">
        <f>ROUND(I1136*H1136,2)</f>
        <v>0</v>
      </c>
      <c r="BL1136" s="18" t="s">
        <v>167</v>
      </c>
      <c r="BM1136" s="18" t="s">
        <v>3329</v>
      </c>
    </row>
    <row r="1137" spans="2:65" s="11" customFormat="1" x14ac:dyDescent="0.3">
      <c r="B1137" s="194"/>
      <c r="C1137" s="195"/>
      <c r="D1137" s="196" t="s">
        <v>169</v>
      </c>
      <c r="E1137" s="197" t="s">
        <v>19</v>
      </c>
      <c r="F1137" s="198" t="s">
        <v>2100</v>
      </c>
      <c r="G1137" s="195"/>
      <c r="H1137" s="199" t="s">
        <v>19</v>
      </c>
      <c r="I1137" s="200"/>
      <c r="J1137" s="195"/>
      <c r="K1137" s="195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169</v>
      </c>
      <c r="AU1137" s="205" t="s">
        <v>81</v>
      </c>
      <c r="AV1137" s="11" t="s">
        <v>78</v>
      </c>
      <c r="AW1137" s="11" t="s">
        <v>35</v>
      </c>
      <c r="AX1137" s="11" t="s">
        <v>71</v>
      </c>
      <c r="AY1137" s="205" t="s">
        <v>160</v>
      </c>
    </row>
    <row r="1138" spans="2:65" s="12" customFormat="1" x14ac:dyDescent="0.3">
      <c r="B1138" s="206"/>
      <c r="C1138" s="207"/>
      <c r="D1138" s="196" t="s">
        <v>169</v>
      </c>
      <c r="E1138" s="208" t="s">
        <v>19</v>
      </c>
      <c r="F1138" s="209" t="s">
        <v>2593</v>
      </c>
      <c r="G1138" s="207"/>
      <c r="H1138" s="210">
        <v>13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169</v>
      </c>
      <c r="AU1138" s="216" t="s">
        <v>81</v>
      </c>
      <c r="AV1138" s="12" t="s">
        <v>81</v>
      </c>
      <c r="AW1138" s="12" t="s">
        <v>35</v>
      </c>
      <c r="AX1138" s="12" t="s">
        <v>71</v>
      </c>
      <c r="AY1138" s="216" t="s">
        <v>160</v>
      </c>
    </row>
    <row r="1139" spans="2:65" s="13" customFormat="1" x14ac:dyDescent="0.3">
      <c r="B1139" s="217"/>
      <c r="C1139" s="218"/>
      <c r="D1139" s="219" t="s">
        <v>169</v>
      </c>
      <c r="E1139" s="220" t="s">
        <v>19</v>
      </c>
      <c r="F1139" s="221" t="s">
        <v>182</v>
      </c>
      <c r="G1139" s="218"/>
      <c r="H1139" s="222">
        <v>13</v>
      </c>
      <c r="I1139" s="223"/>
      <c r="J1139" s="218"/>
      <c r="K1139" s="218"/>
      <c r="L1139" s="224"/>
      <c r="M1139" s="225"/>
      <c r="N1139" s="226"/>
      <c r="O1139" s="226"/>
      <c r="P1139" s="226"/>
      <c r="Q1139" s="226"/>
      <c r="R1139" s="226"/>
      <c r="S1139" s="226"/>
      <c r="T1139" s="227"/>
      <c r="AT1139" s="228" t="s">
        <v>169</v>
      </c>
      <c r="AU1139" s="228" t="s">
        <v>81</v>
      </c>
      <c r="AV1139" s="13" t="s">
        <v>167</v>
      </c>
      <c r="AW1139" s="13" t="s">
        <v>35</v>
      </c>
      <c r="AX1139" s="13" t="s">
        <v>78</v>
      </c>
      <c r="AY1139" s="228" t="s">
        <v>160</v>
      </c>
    </row>
    <row r="1140" spans="2:65" s="1" customFormat="1" ht="22.5" customHeight="1" x14ac:dyDescent="0.3">
      <c r="B1140" s="35"/>
      <c r="C1140" s="182" t="s">
        <v>3330</v>
      </c>
      <c r="D1140" s="182" t="s">
        <v>162</v>
      </c>
      <c r="E1140" s="183" t="s">
        <v>3331</v>
      </c>
      <c r="F1140" s="184" t="s">
        <v>3332</v>
      </c>
      <c r="G1140" s="185" t="s">
        <v>189</v>
      </c>
      <c r="H1140" s="186">
        <v>25.35</v>
      </c>
      <c r="I1140" s="187"/>
      <c r="J1140" s="188">
        <f>ROUND(I1140*H1140,2)</f>
        <v>0</v>
      </c>
      <c r="K1140" s="184" t="s">
        <v>166</v>
      </c>
      <c r="L1140" s="55"/>
      <c r="M1140" s="189" t="s">
        <v>19</v>
      </c>
      <c r="N1140" s="190" t="s">
        <v>42</v>
      </c>
      <c r="O1140" s="36"/>
      <c r="P1140" s="191">
        <f>O1140*H1140</f>
        <v>0</v>
      </c>
      <c r="Q1140" s="191">
        <v>0.29220869999999999</v>
      </c>
      <c r="R1140" s="191">
        <f>Q1140*H1140</f>
        <v>7.4074905449999999</v>
      </c>
      <c r="S1140" s="191">
        <v>0</v>
      </c>
      <c r="T1140" s="192">
        <f>S1140*H1140</f>
        <v>0</v>
      </c>
      <c r="AR1140" s="18" t="s">
        <v>167</v>
      </c>
      <c r="AT1140" s="18" t="s">
        <v>162</v>
      </c>
      <c r="AU1140" s="18" t="s">
        <v>81</v>
      </c>
      <c r="AY1140" s="18" t="s">
        <v>160</v>
      </c>
      <c r="BE1140" s="193">
        <f>IF(N1140="základní",J1140,0)</f>
        <v>0</v>
      </c>
      <c r="BF1140" s="193">
        <f>IF(N1140="snížená",J1140,0)</f>
        <v>0</v>
      </c>
      <c r="BG1140" s="193">
        <f>IF(N1140="zákl. přenesená",J1140,0)</f>
        <v>0</v>
      </c>
      <c r="BH1140" s="193">
        <f>IF(N1140="sníž. přenesená",J1140,0)</f>
        <v>0</v>
      </c>
      <c r="BI1140" s="193">
        <f>IF(N1140="nulová",J1140,0)</f>
        <v>0</v>
      </c>
      <c r="BJ1140" s="18" t="s">
        <v>78</v>
      </c>
      <c r="BK1140" s="193">
        <f>ROUND(I1140*H1140,2)</f>
        <v>0</v>
      </c>
      <c r="BL1140" s="18" t="s">
        <v>167</v>
      </c>
      <c r="BM1140" s="18" t="s">
        <v>3333</v>
      </c>
    </row>
    <row r="1141" spans="2:65" s="12" customFormat="1" x14ac:dyDescent="0.3">
      <c r="B1141" s="206"/>
      <c r="C1141" s="207"/>
      <c r="D1141" s="196" t="s">
        <v>169</v>
      </c>
      <c r="E1141" s="208" t="s">
        <v>19</v>
      </c>
      <c r="F1141" s="209" t="s">
        <v>2122</v>
      </c>
      <c r="G1141" s="207"/>
      <c r="H1141" s="210">
        <v>12</v>
      </c>
      <c r="I1141" s="211"/>
      <c r="J1141" s="207"/>
      <c r="K1141" s="207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169</v>
      </c>
      <c r="AU1141" s="216" t="s">
        <v>81</v>
      </c>
      <c r="AV1141" s="12" t="s">
        <v>81</v>
      </c>
      <c r="AW1141" s="12" t="s">
        <v>35</v>
      </c>
      <c r="AX1141" s="12" t="s">
        <v>71</v>
      </c>
      <c r="AY1141" s="216" t="s">
        <v>160</v>
      </c>
    </row>
    <row r="1142" spans="2:65" s="12" customFormat="1" x14ac:dyDescent="0.3">
      <c r="B1142" s="206"/>
      <c r="C1142" s="207"/>
      <c r="D1142" s="196" t="s">
        <v>169</v>
      </c>
      <c r="E1142" s="208" t="s">
        <v>19</v>
      </c>
      <c r="F1142" s="209" t="s">
        <v>3334</v>
      </c>
      <c r="G1142" s="207"/>
      <c r="H1142" s="210">
        <v>13.35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169</v>
      </c>
      <c r="AU1142" s="216" t="s">
        <v>81</v>
      </c>
      <c r="AV1142" s="12" t="s">
        <v>81</v>
      </c>
      <c r="AW1142" s="12" t="s">
        <v>35</v>
      </c>
      <c r="AX1142" s="12" t="s">
        <v>71</v>
      </c>
      <c r="AY1142" s="216" t="s">
        <v>160</v>
      </c>
    </row>
    <row r="1143" spans="2:65" s="13" customFormat="1" x14ac:dyDescent="0.3">
      <c r="B1143" s="217"/>
      <c r="C1143" s="218"/>
      <c r="D1143" s="219" t="s">
        <v>169</v>
      </c>
      <c r="E1143" s="220" t="s">
        <v>19</v>
      </c>
      <c r="F1143" s="221" t="s">
        <v>182</v>
      </c>
      <c r="G1143" s="218"/>
      <c r="H1143" s="222">
        <v>25.35</v>
      </c>
      <c r="I1143" s="223"/>
      <c r="J1143" s="218"/>
      <c r="K1143" s="218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169</v>
      </c>
      <c r="AU1143" s="228" t="s">
        <v>81</v>
      </c>
      <c r="AV1143" s="13" t="s">
        <v>167</v>
      </c>
      <c r="AW1143" s="13" t="s">
        <v>35</v>
      </c>
      <c r="AX1143" s="13" t="s">
        <v>78</v>
      </c>
      <c r="AY1143" s="228" t="s">
        <v>160</v>
      </c>
    </row>
    <row r="1144" spans="2:65" s="1" customFormat="1" ht="22.5" customHeight="1" x14ac:dyDescent="0.3">
      <c r="B1144" s="35"/>
      <c r="C1144" s="247" t="s">
        <v>3335</v>
      </c>
      <c r="D1144" s="247" t="s">
        <v>548</v>
      </c>
      <c r="E1144" s="248" t="s">
        <v>3336</v>
      </c>
      <c r="F1144" s="249" t="s">
        <v>3337</v>
      </c>
      <c r="G1144" s="250" t="s">
        <v>165</v>
      </c>
      <c r="H1144" s="251">
        <v>12</v>
      </c>
      <c r="I1144" s="252"/>
      <c r="J1144" s="253">
        <f t="shared" ref="J1144:J1151" si="40">ROUND(I1144*H1144,2)</f>
        <v>0</v>
      </c>
      <c r="K1144" s="249" t="s">
        <v>19</v>
      </c>
      <c r="L1144" s="254"/>
      <c r="M1144" s="255" t="s">
        <v>19</v>
      </c>
      <c r="N1144" s="256" t="s">
        <v>42</v>
      </c>
      <c r="O1144" s="36"/>
      <c r="P1144" s="191">
        <f t="shared" ref="P1144:P1151" si="41">O1144*H1144</f>
        <v>0</v>
      </c>
      <c r="Q1144" s="191">
        <v>2.7799999999999998E-2</v>
      </c>
      <c r="R1144" s="191">
        <f t="shared" ref="R1144:R1151" si="42">Q1144*H1144</f>
        <v>0.33360000000000001</v>
      </c>
      <c r="S1144" s="191">
        <v>0</v>
      </c>
      <c r="T1144" s="192">
        <f t="shared" ref="T1144:T1151" si="43">S1144*H1144</f>
        <v>0</v>
      </c>
      <c r="AR1144" s="18" t="s">
        <v>235</v>
      </c>
      <c r="AT1144" s="18" t="s">
        <v>548</v>
      </c>
      <c r="AU1144" s="18" t="s">
        <v>81</v>
      </c>
      <c r="AY1144" s="18" t="s">
        <v>160</v>
      </c>
      <c r="BE1144" s="193">
        <f t="shared" ref="BE1144:BE1151" si="44">IF(N1144="základní",J1144,0)</f>
        <v>0</v>
      </c>
      <c r="BF1144" s="193">
        <f t="shared" ref="BF1144:BF1151" si="45">IF(N1144="snížená",J1144,0)</f>
        <v>0</v>
      </c>
      <c r="BG1144" s="193">
        <f t="shared" ref="BG1144:BG1151" si="46">IF(N1144="zákl. přenesená",J1144,0)</f>
        <v>0</v>
      </c>
      <c r="BH1144" s="193">
        <f t="shared" ref="BH1144:BH1151" si="47">IF(N1144="sníž. přenesená",J1144,0)</f>
        <v>0</v>
      </c>
      <c r="BI1144" s="193">
        <f t="shared" ref="BI1144:BI1151" si="48">IF(N1144="nulová",J1144,0)</f>
        <v>0</v>
      </c>
      <c r="BJ1144" s="18" t="s">
        <v>78</v>
      </c>
      <c r="BK1144" s="193">
        <f t="shared" ref="BK1144:BK1151" si="49">ROUND(I1144*H1144,2)</f>
        <v>0</v>
      </c>
      <c r="BL1144" s="18" t="s">
        <v>167</v>
      </c>
      <c r="BM1144" s="18" t="s">
        <v>3338</v>
      </c>
    </row>
    <row r="1145" spans="2:65" s="1" customFormat="1" ht="22.5" customHeight="1" x14ac:dyDescent="0.3">
      <c r="B1145" s="35"/>
      <c r="C1145" s="247" t="s">
        <v>3339</v>
      </c>
      <c r="D1145" s="247" t="s">
        <v>548</v>
      </c>
      <c r="E1145" s="248" t="s">
        <v>3340</v>
      </c>
      <c r="F1145" s="249" t="s">
        <v>3341</v>
      </c>
      <c r="G1145" s="250" t="s">
        <v>165</v>
      </c>
      <c r="H1145" s="251">
        <v>1</v>
      </c>
      <c r="I1145" s="252"/>
      <c r="J1145" s="253">
        <f t="shared" si="40"/>
        <v>0</v>
      </c>
      <c r="K1145" s="249" t="s">
        <v>19</v>
      </c>
      <c r="L1145" s="254"/>
      <c r="M1145" s="255" t="s">
        <v>19</v>
      </c>
      <c r="N1145" s="256" t="s">
        <v>42</v>
      </c>
      <c r="O1145" s="36"/>
      <c r="P1145" s="191">
        <f t="shared" si="41"/>
        <v>0</v>
      </c>
      <c r="Q1145" s="191">
        <v>3.5700000000000003E-2</v>
      </c>
      <c r="R1145" s="191">
        <f t="shared" si="42"/>
        <v>3.5700000000000003E-2</v>
      </c>
      <c r="S1145" s="191">
        <v>0</v>
      </c>
      <c r="T1145" s="192">
        <f t="shared" si="43"/>
        <v>0</v>
      </c>
      <c r="AR1145" s="18" t="s">
        <v>235</v>
      </c>
      <c r="AT1145" s="18" t="s">
        <v>548</v>
      </c>
      <c r="AU1145" s="18" t="s">
        <v>81</v>
      </c>
      <c r="AY1145" s="18" t="s">
        <v>160</v>
      </c>
      <c r="BE1145" s="193">
        <f t="shared" si="44"/>
        <v>0</v>
      </c>
      <c r="BF1145" s="193">
        <f t="shared" si="45"/>
        <v>0</v>
      </c>
      <c r="BG1145" s="193">
        <f t="shared" si="46"/>
        <v>0</v>
      </c>
      <c r="BH1145" s="193">
        <f t="shared" si="47"/>
        <v>0</v>
      </c>
      <c r="BI1145" s="193">
        <f t="shared" si="48"/>
        <v>0</v>
      </c>
      <c r="BJ1145" s="18" t="s">
        <v>78</v>
      </c>
      <c r="BK1145" s="193">
        <f t="shared" si="49"/>
        <v>0</v>
      </c>
      <c r="BL1145" s="18" t="s">
        <v>167</v>
      </c>
      <c r="BM1145" s="18" t="s">
        <v>3342</v>
      </c>
    </row>
    <row r="1146" spans="2:65" s="1" customFormat="1" ht="22.5" customHeight="1" x14ac:dyDescent="0.3">
      <c r="B1146" s="35"/>
      <c r="C1146" s="247" t="s">
        <v>3343</v>
      </c>
      <c r="D1146" s="247" t="s">
        <v>548</v>
      </c>
      <c r="E1146" s="248" t="s">
        <v>3344</v>
      </c>
      <c r="F1146" s="249" t="s">
        <v>3345</v>
      </c>
      <c r="G1146" s="250" t="s">
        <v>165</v>
      </c>
      <c r="H1146" s="251">
        <v>2</v>
      </c>
      <c r="I1146" s="252"/>
      <c r="J1146" s="253">
        <f t="shared" si="40"/>
        <v>0</v>
      </c>
      <c r="K1146" s="249" t="s">
        <v>19</v>
      </c>
      <c r="L1146" s="254"/>
      <c r="M1146" s="255" t="s">
        <v>19</v>
      </c>
      <c r="N1146" s="256" t="s">
        <v>42</v>
      </c>
      <c r="O1146" s="36"/>
      <c r="P1146" s="191">
        <f t="shared" si="41"/>
        <v>0</v>
      </c>
      <c r="Q1146" s="191">
        <v>2.8999999999999998E-3</v>
      </c>
      <c r="R1146" s="191">
        <f t="shared" si="42"/>
        <v>5.7999999999999996E-3</v>
      </c>
      <c r="S1146" s="191">
        <v>0</v>
      </c>
      <c r="T1146" s="192">
        <f t="shared" si="43"/>
        <v>0</v>
      </c>
      <c r="AR1146" s="18" t="s">
        <v>235</v>
      </c>
      <c r="AT1146" s="18" t="s">
        <v>548</v>
      </c>
      <c r="AU1146" s="18" t="s">
        <v>81</v>
      </c>
      <c r="AY1146" s="18" t="s">
        <v>160</v>
      </c>
      <c r="BE1146" s="193">
        <f t="shared" si="44"/>
        <v>0</v>
      </c>
      <c r="BF1146" s="193">
        <f t="shared" si="45"/>
        <v>0</v>
      </c>
      <c r="BG1146" s="193">
        <f t="shared" si="46"/>
        <v>0</v>
      </c>
      <c r="BH1146" s="193">
        <f t="shared" si="47"/>
        <v>0</v>
      </c>
      <c r="BI1146" s="193">
        <f t="shared" si="48"/>
        <v>0</v>
      </c>
      <c r="BJ1146" s="18" t="s">
        <v>78</v>
      </c>
      <c r="BK1146" s="193">
        <f t="shared" si="49"/>
        <v>0</v>
      </c>
      <c r="BL1146" s="18" t="s">
        <v>167</v>
      </c>
      <c r="BM1146" s="18" t="s">
        <v>3346</v>
      </c>
    </row>
    <row r="1147" spans="2:65" s="1" customFormat="1" ht="22.5" customHeight="1" x14ac:dyDescent="0.3">
      <c r="B1147" s="35"/>
      <c r="C1147" s="247" t="s">
        <v>3347</v>
      </c>
      <c r="D1147" s="247" t="s">
        <v>548</v>
      </c>
      <c r="E1147" s="248" t="s">
        <v>3348</v>
      </c>
      <c r="F1147" s="249" t="s">
        <v>3349</v>
      </c>
      <c r="G1147" s="250" t="s">
        <v>165</v>
      </c>
      <c r="H1147" s="251">
        <v>24</v>
      </c>
      <c r="I1147" s="252"/>
      <c r="J1147" s="253">
        <f t="shared" si="40"/>
        <v>0</v>
      </c>
      <c r="K1147" s="249" t="s">
        <v>19</v>
      </c>
      <c r="L1147" s="254"/>
      <c r="M1147" s="255" t="s">
        <v>19</v>
      </c>
      <c r="N1147" s="256" t="s">
        <v>42</v>
      </c>
      <c r="O1147" s="36"/>
      <c r="P1147" s="191">
        <f t="shared" si="41"/>
        <v>0</v>
      </c>
      <c r="Q1147" s="191">
        <v>7.7999999999999996E-3</v>
      </c>
      <c r="R1147" s="191">
        <f t="shared" si="42"/>
        <v>0.18719999999999998</v>
      </c>
      <c r="S1147" s="191">
        <v>0</v>
      </c>
      <c r="T1147" s="192">
        <f t="shared" si="43"/>
        <v>0</v>
      </c>
      <c r="AR1147" s="18" t="s">
        <v>235</v>
      </c>
      <c r="AT1147" s="18" t="s">
        <v>548</v>
      </c>
      <c r="AU1147" s="18" t="s">
        <v>81</v>
      </c>
      <c r="AY1147" s="18" t="s">
        <v>160</v>
      </c>
      <c r="BE1147" s="193">
        <f t="shared" si="44"/>
        <v>0</v>
      </c>
      <c r="BF1147" s="193">
        <f t="shared" si="45"/>
        <v>0</v>
      </c>
      <c r="BG1147" s="193">
        <f t="shared" si="46"/>
        <v>0</v>
      </c>
      <c r="BH1147" s="193">
        <f t="shared" si="47"/>
        <v>0</v>
      </c>
      <c r="BI1147" s="193">
        <f t="shared" si="48"/>
        <v>0</v>
      </c>
      <c r="BJ1147" s="18" t="s">
        <v>78</v>
      </c>
      <c r="BK1147" s="193">
        <f t="shared" si="49"/>
        <v>0</v>
      </c>
      <c r="BL1147" s="18" t="s">
        <v>167</v>
      </c>
      <c r="BM1147" s="18" t="s">
        <v>3350</v>
      </c>
    </row>
    <row r="1148" spans="2:65" s="1" customFormat="1" ht="22.5" customHeight="1" x14ac:dyDescent="0.3">
      <c r="B1148" s="35"/>
      <c r="C1148" s="247" t="s">
        <v>3351</v>
      </c>
      <c r="D1148" s="247" t="s">
        <v>548</v>
      </c>
      <c r="E1148" s="248" t="s">
        <v>3352</v>
      </c>
      <c r="F1148" s="249" t="s">
        <v>3353</v>
      </c>
      <c r="G1148" s="250" t="s">
        <v>165</v>
      </c>
      <c r="H1148" s="251">
        <v>15</v>
      </c>
      <c r="I1148" s="252"/>
      <c r="J1148" s="253">
        <f t="shared" si="40"/>
        <v>0</v>
      </c>
      <c r="K1148" s="249" t="s">
        <v>19</v>
      </c>
      <c r="L1148" s="254"/>
      <c r="M1148" s="255" t="s">
        <v>19</v>
      </c>
      <c r="N1148" s="256" t="s">
        <v>42</v>
      </c>
      <c r="O1148" s="36"/>
      <c r="P1148" s="191">
        <f t="shared" si="41"/>
        <v>0</v>
      </c>
      <c r="Q1148" s="191">
        <v>8.9999999999999993E-3</v>
      </c>
      <c r="R1148" s="191">
        <f t="shared" si="42"/>
        <v>0.13499999999999998</v>
      </c>
      <c r="S1148" s="191">
        <v>0</v>
      </c>
      <c r="T1148" s="192">
        <f t="shared" si="43"/>
        <v>0</v>
      </c>
      <c r="AR1148" s="18" t="s">
        <v>235</v>
      </c>
      <c r="AT1148" s="18" t="s">
        <v>548</v>
      </c>
      <c r="AU1148" s="18" t="s">
        <v>81</v>
      </c>
      <c r="AY1148" s="18" t="s">
        <v>160</v>
      </c>
      <c r="BE1148" s="193">
        <f t="shared" si="44"/>
        <v>0</v>
      </c>
      <c r="BF1148" s="193">
        <f t="shared" si="45"/>
        <v>0</v>
      </c>
      <c r="BG1148" s="193">
        <f t="shared" si="46"/>
        <v>0</v>
      </c>
      <c r="BH1148" s="193">
        <f t="shared" si="47"/>
        <v>0</v>
      </c>
      <c r="BI1148" s="193">
        <f t="shared" si="48"/>
        <v>0</v>
      </c>
      <c r="BJ1148" s="18" t="s">
        <v>78</v>
      </c>
      <c r="BK1148" s="193">
        <f t="shared" si="49"/>
        <v>0</v>
      </c>
      <c r="BL1148" s="18" t="s">
        <v>167</v>
      </c>
      <c r="BM1148" s="18" t="s">
        <v>3354</v>
      </c>
    </row>
    <row r="1149" spans="2:65" s="1" customFormat="1" ht="22.5" customHeight="1" x14ac:dyDescent="0.3">
      <c r="B1149" s="35"/>
      <c r="C1149" s="247" t="s">
        <v>3355</v>
      </c>
      <c r="D1149" s="247" t="s">
        <v>548</v>
      </c>
      <c r="E1149" s="248" t="s">
        <v>3356</v>
      </c>
      <c r="F1149" s="249" t="s">
        <v>3357</v>
      </c>
      <c r="G1149" s="250" t="s">
        <v>165</v>
      </c>
      <c r="H1149" s="251">
        <v>2</v>
      </c>
      <c r="I1149" s="252"/>
      <c r="J1149" s="253">
        <f t="shared" si="40"/>
        <v>0</v>
      </c>
      <c r="K1149" s="249" t="s">
        <v>19</v>
      </c>
      <c r="L1149" s="254"/>
      <c r="M1149" s="255" t="s">
        <v>19</v>
      </c>
      <c r="N1149" s="256" t="s">
        <v>42</v>
      </c>
      <c r="O1149" s="36"/>
      <c r="P1149" s="191">
        <f t="shared" si="41"/>
        <v>0</v>
      </c>
      <c r="Q1149" s="191">
        <v>2E-3</v>
      </c>
      <c r="R1149" s="191">
        <f t="shared" si="42"/>
        <v>4.0000000000000001E-3</v>
      </c>
      <c r="S1149" s="191">
        <v>0</v>
      </c>
      <c r="T1149" s="192">
        <f t="shared" si="43"/>
        <v>0</v>
      </c>
      <c r="AR1149" s="18" t="s">
        <v>235</v>
      </c>
      <c r="AT1149" s="18" t="s">
        <v>548</v>
      </c>
      <c r="AU1149" s="18" t="s">
        <v>81</v>
      </c>
      <c r="AY1149" s="18" t="s">
        <v>160</v>
      </c>
      <c r="BE1149" s="193">
        <f t="shared" si="44"/>
        <v>0</v>
      </c>
      <c r="BF1149" s="193">
        <f t="shared" si="45"/>
        <v>0</v>
      </c>
      <c r="BG1149" s="193">
        <f t="shared" si="46"/>
        <v>0</v>
      </c>
      <c r="BH1149" s="193">
        <f t="shared" si="47"/>
        <v>0</v>
      </c>
      <c r="BI1149" s="193">
        <f t="shared" si="48"/>
        <v>0</v>
      </c>
      <c r="BJ1149" s="18" t="s">
        <v>78</v>
      </c>
      <c r="BK1149" s="193">
        <f t="shared" si="49"/>
        <v>0</v>
      </c>
      <c r="BL1149" s="18" t="s">
        <v>167</v>
      </c>
      <c r="BM1149" s="18" t="s">
        <v>3358</v>
      </c>
    </row>
    <row r="1150" spans="2:65" s="1" customFormat="1" ht="22.5" customHeight="1" x14ac:dyDescent="0.3">
      <c r="B1150" s="35"/>
      <c r="C1150" s="247" t="s">
        <v>3359</v>
      </c>
      <c r="D1150" s="247" t="s">
        <v>548</v>
      </c>
      <c r="E1150" s="248" t="s">
        <v>3360</v>
      </c>
      <c r="F1150" s="249" t="s">
        <v>3361</v>
      </c>
      <c r="G1150" s="250" t="s">
        <v>165</v>
      </c>
      <c r="H1150" s="251">
        <v>2</v>
      </c>
      <c r="I1150" s="252"/>
      <c r="J1150" s="253">
        <f t="shared" si="40"/>
        <v>0</v>
      </c>
      <c r="K1150" s="249" t="s">
        <v>19</v>
      </c>
      <c r="L1150" s="254"/>
      <c r="M1150" s="255" t="s">
        <v>19</v>
      </c>
      <c r="N1150" s="256" t="s">
        <v>42</v>
      </c>
      <c r="O1150" s="36"/>
      <c r="P1150" s="191">
        <f t="shared" si="41"/>
        <v>0</v>
      </c>
      <c r="Q1150" s="191">
        <v>2E-3</v>
      </c>
      <c r="R1150" s="191">
        <f t="shared" si="42"/>
        <v>4.0000000000000001E-3</v>
      </c>
      <c r="S1150" s="191">
        <v>0</v>
      </c>
      <c r="T1150" s="192">
        <f t="shared" si="43"/>
        <v>0</v>
      </c>
      <c r="AR1150" s="18" t="s">
        <v>235</v>
      </c>
      <c r="AT1150" s="18" t="s">
        <v>548</v>
      </c>
      <c r="AU1150" s="18" t="s">
        <v>81</v>
      </c>
      <c r="AY1150" s="18" t="s">
        <v>160</v>
      </c>
      <c r="BE1150" s="193">
        <f t="shared" si="44"/>
        <v>0</v>
      </c>
      <c r="BF1150" s="193">
        <f t="shared" si="45"/>
        <v>0</v>
      </c>
      <c r="BG1150" s="193">
        <f t="shared" si="46"/>
        <v>0</v>
      </c>
      <c r="BH1150" s="193">
        <f t="shared" si="47"/>
        <v>0</v>
      </c>
      <c r="BI1150" s="193">
        <f t="shared" si="48"/>
        <v>0</v>
      </c>
      <c r="BJ1150" s="18" t="s">
        <v>78</v>
      </c>
      <c r="BK1150" s="193">
        <f t="shared" si="49"/>
        <v>0</v>
      </c>
      <c r="BL1150" s="18" t="s">
        <v>167</v>
      </c>
      <c r="BM1150" s="18" t="s">
        <v>3362</v>
      </c>
    </row>
    <row r="1151" spans="2:65" s="1" customFormat="1" ht="22.5" customHeight="1" x14ac:dyDescent="0.3">
      <c r="B1151" s="35"/>
      <c r="C1151" s="182" t="s">
        <v>3363</v>
      </c>
      <c r="D1151" s="182" t="s">
        <v>162</v>
      </c>
      <c r="E1151" s="183" t="s">
        <v>1185</v>
      </c>
      <c r="F1151" s="184" t="s">
        <v>1186</v>
      </c>
      <c r="G1151" s="185" t="s">
        <v>212</v>
      </c>
      <c r="H1151" s="186">
        <v>0.77700000000000002</v>
      </c>
      <c r="I1151" s="187"/>
      <c r="J1151" s="188">
        <f t="shared" si="40"/>
        <v>0</v>
      </c>
      <c r="K1151" s="184" t="s">
        <v>19</v>
      </c>
      <c r="L1151" s="55"/>
      <c r="M1151" s="189" t="s">
        <v>19</v>
      </c>
      <c r="N1151" s="190" t="s">
        <v>42</v>
      </c>
      <c r="O1151" s="36"/>
      <c r="P1151" s="191">
        <f t="shared" si="41"/>
        <v>0</v>
      </c>
      <c r="Q1151" s="191">
        <v>0</v>
      </c>
      <c r="R1151" s="191">
        <f t="shared" si="42"/>
        <v>0</v>
      </c>
      <c r="S1151" s="191">
        <v>2.2000000000000002</v>
      </c>
      <c r="T1151" s="192">
        <f t="shared" si="43"/>
        <v>1.7094000000000003</v>
      </c>
      <c r="AR1151" s="18" t="s">
        <v>167</v>
      </c>
      <c r="AT1151" s="18" t="s">
        <v>162</v>
      </c>
      <c r="AU1151" s="18" t="s">
        <v>81</v>
      </c>
      <c r="AY1151" s="18" t="s">
        <v>160</v>
      </c>
      <c r="BE1151" s="193">
        <f t="shared" si="44"/>
        <v>0</v>
      </c>
      <c r="BF1151" s="193">
        <f t="shared" si="45"/>
        <v>0</v>
      </c>
      <c r="BG1151" s="193">
        <f t="shared" si="46"/>
        <v>0</v>
      </c>
      <c r="BH1151" s="193">
        <f t="shared" si="47"/>
        <v>0</v>
      </c>
      <c r="BI1151" s="193">
        <f t="shared" si="48"/>
        <v>0</v>
      </c>
      <c r="BJ1151" s="18" t="s">
        <v>78</v>
      </c>
      <c r="BK1151" s="193">
        <f t="shared" si="49"/>
        <v>0</v>
      </c>
      <c r="BL1151" s="18" t="s">
        <v>167</v>
      </c>
      <c r="BM1151" s="18" t="s">
        <v>3364</v>
      </c>
    </row>
    <row r="1152" spans="2:65" s="11" customFormat="1" x14ac:dyDescent="0.3">
      <c r="B1152" s="194"/>
      <c r="C1152" s="195"/>
      <c r="D1152" s="196" t="s">
        <v>169</v>
      </c>
      <c r="E1152" s="197" t="s">
        <v>19</v>
      </c>
      <c r="F1152" s="198" t="s">
        <v>1188</v>
      </c>
      <c r="G1152" s="195"/>
      <c r="H1152" s="199" t="s">
        <v>19</v>
      </c>
      <c r="I1152" s="200"/>
      <c r="J1152" s="195"/>
      <c r="K1152" s="195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169</v>
      </c>
      <c r="AU1152" s="205" t="s">
        <v>81</v>
      </c>
      <c r="AV1152" s="11" t="s">
        <v>78</v>
      </c>
      <c r="AW1152" s="11" t="s">
        <v>35</v>
      </c>
      <c r="AX1152" s="11" t="s">
        <v>71</v>
      </c>
      <c r="AY1152" s="205" t="s">
        <v>160</v>
      </c>
    </row>
    <row r="1153" spans="2:65" s="12" customFormat="1" x14ac:dyDescent="0.3">
      <c r="B1153" s="206"/>
      <c r="C1153" s="207"/>
      <c r="D1153" s="196" t="s">
        <v>169</v>
      </c>
      <c r="E1153" s="208" t="s">
        <v>19</v>
      </c>
      <c r="F1153" s="209" t="s">
        <v>3365</v>
      </c>
      <c r="G1153" s="207"/>
      <c r="H1153" s="210">
        <v>0.77700000000000002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169</v>
      </c>
      <c r="AU1153" s="216" t="s">
        <v>81</v>
      </c>
      <c r="AV1153" s="12" t="s">
        <v>81</v>
      </c>
      <c r="AW1153" s="12" t="s">
        <v>35</v>
      </c>
      <c r="AX1153" s="12" t="s">
        <v>71</v>
      </c>
      <c r="AY1153" s="216" t="s">
        <v>160</v>
      </c>
    </row>
    <row r="1154" spans="2:65" s="13" customFormat="1" x14ac:dyDescent="0.3">
      <c r="B1154" s="217"/>
      <c r="C1154" s="218"/>
      <c r="D1154" s="219" t="s">
        <v>169</v>
      </c>
      <c r="E1154" s="220" t="s">
        <v>19</v>
      </c>
      <c r="F1154" s="221" t="s">
        <v>182</v>
      </c>
      <c r="G1154" s="218"/>
      <c r="H1154" s="222">
        <v>0.77700000000000002</v>
      </c>
      <c r="I1154" s="223"/>
      <c r="J1154" s="218"/>
      <c r="K1154" s="218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169</v>
      </c>
      <c r="AU1154" s="228" t="s">
        <v>81</v>
      </c>
      <c r="AV1154" s="13" t="s">
        <v>167</v>
      </c>
      <c r="AW1154" s="13" t="s">
        <v>35</v>
      </c>
      <c r="AX1154" s="13" t="s">
        <v>78</v>
      </c>
      <c r="AY1154" s="228" t="s">
        <v>160</v>
      </c>
    </row>
    <row r="1155" spans="2:65" s="1" customFormat="1" ht="22.5" customHeight="1" x14ac:dyDescent="0.3">
      <c r="B1155" s="35"/>
      <c r="C1155" s="182" t="s">
        <v>3366</v>
      </c>
      <c r="D1155" s="182" t="s">
        <v>162</v>
      </c>
      <c r="E1155" s="183" t="s">
        <v>1198</v>
      </c>
      <c r="F1155" s="184" t="s">
        <v>1199</v>
      </c>
      <c r="G1155" s="185" t="s">
        <v>165</v>
      </c>
      <c r="H1155" s="186">
        <v>4</v>
      </c>
      <c r="I1155" s="187"/>
      <c r="J1155" s="188">
        <f>ROUND(I1155*H1155,2)</f>
        <v>0</v>
      </c>
      <c r="K1155" s="184" t="s">
        <v>166</v>
      </c>
      <c r="L1155" s="55"/>
      <c r="M1155" s="189" t="s">
        <v>19</v>
      </c>
      <c r="N1155" s="190" t="s">
        <v>42</v>
      </c>
      <c r="O1155" s="36"/>
      <c r="P1155" s="191">
        <f>O1155*H1155</f>
        <v>0</v>
      </c>
      <c r="Q1155" s="191">
        <v>0</v>
      </c>
      <c r="R1155" s="191">
        <f>Q1155*H1155</f>
        <v>0</v>
      </c>
      <c r="S1155" s="191">
        <v>8.2000000000000003E-2</v>
      </c>
      <c r="T1155" s="192">
        <f>S1155*H1155</f>
        <v>0.32800000000000001</v>
      </c>
      <c r="AR1155" s="18" t="s">
        <v>167</v>
      </c>
      <c r="AT1155" s="18" t="s">
        <v>162</v>
      </c>
      <c r="AU1155" s="18" t="s">
        <v>81</v>
      </c>
      <c r="AY1155" s="18" t="s">
        <v>160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18" t="s">
        <v>78</v>
      </c>
      <c r="BK1155" s="193">
        <f>ROUND(I1155*H1155,2)</f>
        <v>0</v>
      </c>
      <c r="BL1155" s="18" t="s">
        <v>167</v>
      </c>
      <c r="BM1155" s="18" t="s">
        <v>3367</v>
      </c>
    </row>
    <row r="1156" spans="2:65" s="1" customFormat="1" ht="22.5" customHeight="1" x14ac:dyDescent="0.3">
      <c r="B1156" s="35"/>
      <c r="C1156" s="182" t="s">
        <v>3368</v>
      </c>
      <c r="D1156" s="182" t="s">
        <v>162</v>
      </c>
      <c r="E1156" s="183" t="s">
        <v>1202</v>
      </c>
      <c r="F1156" s="184" t="s">
        <v>1203</v>
      </c>
      <c r="G1156" s="185" t="s">
        <v>165</v>
      </c>
      <c r="H1156" s="186">
        <v>9</v>
      </c>
      <c r="I1156" s="187"/>
      <c r="J1156" s="188">
        <f>ROUND(I1156*H1156,2)</f>
        <v>0</v>
      </c>
      <c r="K1156" s="184" t="s">
        <v>166</v>
      </c>
      <c r="L1156" s="55"/>
      <c r="M1156" s="189" t="s">
        <v>19</v>
      </c>
      <c r="N1156" s="190" t="s">
        <v>42</v>
      </c>
      <c r="O1156" s="36"/>
      <c r="P1156" s="191">
        <f>O1156*H1156</f>
        <v>0</v>
      </c>
      <c r="Q1156" s="191">
        <v>0</v>
      </c>
      <c r="R1156" s="191">
        <f>Q1156*H1156</f>
        <v>0</v>
      </c>
      <c r="S1156" s="191">
        <v>4.0000000000000001E-3</v>
      </c>
      <c r="T1156" s="192">
        <f>S1156*H1156</f>
        <v>3.6000000000000004E-2</v>
      </c>
      <c r="AR1156" s="18" t="s">
        <v>167</v>
      </c>
      <c r="AT1156" s="18" t="s">
        <v>162</v>
      </c>
      <c r="AU1156" s="18" t="s">
        <v>81</v>
      </c>
      <c r="AY1156" s="18" t="s">
        <v>160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78</v>
      </c>
      <c r="BK1156" s="193">
        <f>ROUND(I1156*H1156,2)</f>
        <v>0</v>
      </c>
      <c r="BL1156" s="18" t="s">
        <v>167</v>
      </c>
      <c r="BM1156" s="18" t="s">
        <v>3369</v>
      </c>
    </row>
    <row r="1157" spans="2:65" s="1" customFormat="1" ht="22.5" customHeight="1" x14ac:dyDescent="0.3">
      <c r="B1157" s="35"/>
      <c r="C1157" s="182" t="s">
        <v>3370</v>
      </c>
      <c r="D1157" s="182" t="s">
        <v>162</v>
      </c>
      <c r="E1157" s="183" t="s">
        <v>1206</v>
      </c>
      <c r="F1157" s="184" t="s">
        <v>1207</v>
      </c>
      <c r="G1157" s="185" t="s">
        <v>165</v>
      </c>
      <c r="H1157" s="186">
        <v>6</v>
      </c>
      <c r="I1157" s="187"/>
      <c r="J1157" s="188">
        <f>ROUND(I1157*H1157,2)</f>
        <v>0</v>
      </c>
      <c r="K1157" s="184" t="s">
        <v>19</v>
      </c>
      <c r="L1157" s="55"/>
      <c r="M1157" s="189" t="s">
        <v>19</v>
      </c>
      <c r="N1157" s="190" t="s">
        <v>42</v>
      </c>
      <c r="O1157" s="36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AR1157" s="18" t="s">
        <v>167</v>
      </c>
      <c r="AT1157" s="18" t="s">
        <v>162</v>
      </c>
      <c r="AU1157" s="18" t="s">
        <v>81</v>
      </c>
      <c r="AY1157" s="18" t="s">
        <v>160</v>
      </c>
      <c r="BE1157" s="193">
        <f>IF(N1157="základní",J1157,0)</f>
        <v>0</v>
      </c>
      <c r="BF1157" s="193">
        <f>IF(N1157="snížená",J1157,0)</f>
        <v>0</v>
      </c>
      <c r="BG1157" s="193">
        <f>IF(N1157="zákl. přenesená",J1157,0)</f>
        <v>0</v>
      </c>
      <c r="BH1157" s="193">
        <f>IF(N1157="sníž. přenesená",J1157,0)</f>
        <v>0</v>
      </c>
      <c r="BI1157" s="193">
        <f>IF(N1157="nulová",J1157,0)</f>
        <v>0</v>
      </c>
      <c r="BJ1157" s="18" t="s">
        <v>78</v>
      </c>
      <c r="BK1157" s="193">
        <f>ROUND(I1157*H1157,2)</f>
        <v>0</v>
      </c>
      <c r="BL1157" s="18" t="s">
        <v>167</v>
      </c>
      <c r="BM1157" s="18" t="s">
        <v>3371</v>
      </c>
    </row>
    <row r="1158" spans="2:65" s="1" customFormat="1" ht="22.5" customHeight="1" x14ac:dyDescent="0.3">
      <c r="B1158" s="35"/>
      <c r="C1158" s="182" t="s">
        <v>3372</v>
      </c>
      <c r="D1158" s="182" t="s">
        <v>162</v>
      </c>
      <c r="E1158" s="183" t="s">
        <v>2129</v>
      </c>
      <c r="F1158" s="184" t="s">
        <v>2130</v>
      </c>
      <c r="G1158" s="185" t="s">
        <v>189</v>
      </c>
      <c r="H1158" s="186">
        <v>6</v>
      </c>
      <c r="I1158" s="187"/>
      <c r="J1158" s="188">
        <f>ROUND(I1158*H1158,2)</f>
        <v>0</v>
      </c>
      <c r="K1158" s="184" t="s">
        <v>166</v>
      </c>
      <c r="L1158" s="55"/>
      <c r="M1158" s="189" t="s">
        <v>19</v>
      </c>
      <c r="N1158" s="190" t="s">
        <v>42</v>
      </c>
      <c r="O1158" s="36"/>
      <c r="P1158" s="191">
        <f>O1158*H1158</f>
        <v>0</v>
      </c>
      <c r="Q1158" s="191">
        <v>0</v>
      </c>
      <c r="R1158" s="191">
        <f>Q1158*H1158</f>
        <v>0</v>
      </c>
      <c r="S1158" s="191">
        <v>0.753</v>
      </c>
      <c r="T1158" s="192">
        <f>S1158*H1158</f>
        <v>4.5179999999999998</v>
      </c>
      <c r="AR1158" s="18" t="s">
        <v>167</v>
      </c>
      <c r="AT1158" s="18" t="s">
        <v>162</v>
      </c>
      <c r="AU1158" s="18" t="s">
        <v>81</v>
      </c>
      <c r="AY1158" s="18" t="s">
        <v>160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8" t="s">
        <v>78</v>
      </c>
      <c r="BK1158" s="193">
        <f>ROUND(I1158*H1158,2)</f>
        <v>0</v>
      </c>
      <c r="BL1158" s="18" t="s">
        <v>167</v>
      </c>
      <c r="BM1158" s="18" t="s">
        <v>3373</v>
      </c>
    </row>
    <row r="1159" spans="2:65" s="11" customFormat="1" x14ac:dyDescent="0.3">
      <c r="B1159" s="194"/>
      <c r="C1159" s="195"/>
      <c r="D1159" s="196" t="s">
        <v>169</v>
      </c>
      <c r="E1159" s="197" t="s">
        <v>19</v>
      </c>
      <c r="F1159" s="198" t="s">
        <v>2132</v>
      </c>
      <c r="G1159" s="195"/>
      <c r="H1159" s="199" t="s">
        <v>19</v>
      </c>
      <c r="I1159" s="200"/>
      <c r="J1159" s="195"/>
      <c r="K1159" s="195"/>
      <c r="L1159" s="201"/>
      <c r="M1159" s="202"/>
      <c r="N1159" s="203"/>
      <c r="O1159" s="203"/>
      <c r="P1159" s="203"/>
      <c r="Q1159" s="203"/>
      <c r="R1159" s="203"/>
      <c r="S1159" s="203"/>
      <c r="T1159" s="204"/>
      <c r="AT1159" s="205" t="s">
        <v>169</v>
      </c>
      <c r="AU1159" s="205" t="s">
        <v>81</v>
      </c>
      <c r="AV1159" s="11" t="s">
        <v>78</v>
      </c>
      <c r="AW1159" s="11" t="s">
        <v>35</v>
      </c>
      <c r="AX1159" s="11" t="s">
        <v>71</v>
      </c>
      <c r="AY1159" s="205" t="s">
        <v>160</v>
      </c>
    </row>
    <row r="1160" spans="2:65" s="12" customFormat="1" x14ac:dyDescent="0.3">
      <c r="B1160" s="206"/>
      <c r="C1160" s="207"/>
      <c r="D1160" s="196" t="s">
        <v>169</v>
      </c>
      <c r="E1160" s="208" t="s">
        <v>19</v>
      </c>
      <c r="F1160" s="209" t="s">
        <v>3374</v>
      </c>
      <c r="G1160" s="207"/>
      <c r="H1160" s="210">
        <v>6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169</v>
      </c>
      <c r="AU1160" s="216" t="s">
        <v>81</v>
      </c>
      <c r="AV1160" s="12" t="s">
        <v>81</v>
      </c>
      <c r="AW1160" s="12" t="s">
        <v>35</v>
      </c>
      <c r="AX1160" s="12" t="s">
        <v>71</v>
      </c>
      <c r="AY1160" s="216" t="s">
        <v>160</v>
      </c>
    </row>
    <row r="1161" spans="2:65" s="13" customFormat="1" x14ac:dyDescent="0.3">
      <c r="B1161" s="217"/>
      <c r="C1161" s="218"/>
      <c r="D1161" s="219" t="s">
        <v>169</v>
      </c>
      <c r="E1161" s="220" t="s">
        <v>19</v>
      </c>
      <c r="F1161" s="221" t="s">
        <v>182</v>
      </c>
      <c r="G1161" s="218"/>
      <c r="H1161" s="222">
        <v>6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169</v>
      </c>
      <c r="AU1161" s="228" t="s">
        <v>81</v>
      </c>
      <c r="AV1161" s="13" t="s">
        <v>167</v>
      </c>
      <c r="AW1161" s="13" t="s">
        <v>35</v>
      </c>
      <c r="AX1161" s="13" t="s">
        <v>78</v>
      </c>
      <c r="AY1161" s="228" t="s">
        <v>160</v>
      </c>
    </row>
    <row r="1162" spans="2:65" s="1" customFormat="1" ht="22.5" customHeight="1" x14ac:dyDescent="0.3">
      <c r="B1162" s="35"/>
      <c r="C1162" s="182" t="s">
        <v>3375</v>
      </c>
      <c r="D1162" s="182" t="s">
        <v>162</v>
      </c>
      <c r="E1162" s="183" t="s">
        <v>3376</v>
      </c>
      <c r="F1162" s="184" t="s">
        <v>3377</v>
      </c>
      <c r="G1162" s="185" t="s">
        <v>212</v>
      </c>
      <c r="H1162" s="186">
        <v>0.08</v>
      </c>
      <c r="I1162" s="187"/>
      <c r="J1162" s="188">
        <f>ROUND(I1162*H1162,2)</f>
        <v>0</v>
      </c>
      <c r="K1162" s="184" t="s">
        <v>166</v>
      </c>
      <c r="L1162" s="55"/>
      <c r="M1162" s="189" t="s">
        <v>19</v>
      </c>
      <c r="N1162" s="190" t="s">
        <v>42</v>
      </c>
      <c r="O1162" s="36"/>
      <c r="P1162" s="191">
        <f>O1162*H1162</f>
        <v>0</v>
      </c>
      <c r="Q1162" s="191">
        <v>0</v>
      </c>
      <c r="R1162" s="191">
        <f>Q1162*H1162</f>
        <v>0</v>
      </c>
      <c r="S1162" s="191">
        <v>2.6</v>
      </c>
      <c r="T1162" s="192">
        <f>S1162*H1162</f>
        <v>0.20800000000000002</v>
      </c>
      <c r="AR1162" s="18" t="s">
        <v>167</v>
      </c>
      <c r="AT1162" s="18" t="s">
        <v>162</v>
      </c>
      <c r="AU1162" s="18" t="s">
        <v>81</v>
      </c>
      <c r="AY1162" s="18" t="s">
        <v>160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78</v>
      </c>
      <c r="BK1162" s="193">
        <f>ROUND(I1162*H1162,2)</f>
        <v>0</v>
      </c>
      <c r="BL1162" s="18" t="s">
        <v>167</v>
      </c>
      <c r="BM1162" s="18" t="s">
        <v>3378</v>
      </c>
    </row>
    <row r="1163" spans="2:65" s="11" customFormat="1" x14ac:dyDescent="0.3">
      <c r="B1163" s="194"/>
      <c r="C1163" s="195"/>
      <c r="D1163" s="196" t="s">
        <v>169</v>
      </c>
      <c r="E1163" s="197" t="s">
        <v>19</v>
      </c>
      <c r="F1163" s="198" t="s">
        <v>3379</v>
      </c>
      <c r="G1163" s="195"/>
      <c r="H1163" s="199" t="s">
        <v>19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169</v>
      </c>
      <c r="AU1163" s="205" t="s">
        <v>81</v>
      </c>
      <c r="AV1163" s="11" t="s">
        <v>78</v>
      </c>
      <c r="AW1163" s="11" t="s">
        <v>35</v>
      </c>
      <c r="AX1163" s="11" t="s">
        <v>71</v>
      </c>
      <c r="AY1163" s="205" t="s">
        <v>160</v>
      </c>
    </row>
    <row r="1164" spans="2:65" s="12" customFormat="1" x14ac:dyDescent="0.3">
      <c r="B1164" s="206"/>
      <c r="C1164" s="207"/>
      <c r="D1164" s="196" t="s">
        <v>169</v>
      </c>
      <c r="E1164" s="208" t="s">
        <v>19</v>
      </c>
      <c r="F1164" s="209" t="s">
        <v>3380</v>
      </c>
      <c r="G1164" s="207"/>
      <c r="H1164" s="210">
        <v>3.5999999999999997E-2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169</v>
      </c>
      <c r="AU1164" s="216" t="s">
        <v>81</v>
      </c>
      <c r="AV1164" s="12" t="s">
        <v>81</v>
      </c>
      <c r="AW1164" s="12" t="s">
        <v>35</v>
      </c>
      <c r="AX1164" s="12" t="s">
        <v>71</v>
      </c>
      <c r="AY1164" s="216" t="s">
        <v>160</v>
      </c>
    </row>
    <row r="1165" spans="2:65" s="12" customFormat="1" x14ac:dyDescent="0.3">
      <c r="B1165" s="206"/>
      <c r="C1165" s="207"/>
      <c r="D1165" s="196" t="s">
        <v>169</v>
      </c>
      <c r="E1165" s="208" t="s">
        <v>19</v>
      </c>
      <c r="F1165" s="209" t="s">
        <v>3381</v>
      </c>
      <c r="G1165" s="207"/>
      <c r="H1165" s="210">
        <v>4.3999999999999997E-2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169</v>
      </c>
      <c r="AU1165" s="216" t="s">
        <v>81</v>
      </c>
      <c r="AV1165" s="12" t="s">
        <v>81</v>
      </c>
      <c r="AW1165" s="12" t="s">
        <v>35</v>
      </c>
      <c r="AX1165" s="12" t="s">
        <v>71</v>
      </c>
      <c r="AY1165" s="216" t="s">
        <v>160</v>
      </c>
    </row>
    <row r="1166" spans="2:65" s="13" customFormat="1" x14ac:dyDescent="0.3">
      <c r="B1166" s="217"/>
      <c r="C1166" s="218"/>
      <c r="D1166" s="219" t="s">
        <v>169</v>
      </c>
      <c r="E1166" s="220" t="s">
        <v>19</v>
      </c>
      <c r="F1166" s="221" t="s">
        <v>182</v>
      </c>
      <c r="G1166" s="218"/>
      <c r="H1166" s="222">
        <v>0.08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169</v>
      </c>
      <c r="AU1166" s="228" t="s">
        <v>81</v>
      </c>
      <c r="AV1166" s="13" t="s">
        <v>167</v>
      </c>
      <c r="AW1166" s="13" t="s">
        <v>35</v>
      </c>
      <c r="AX1166" s="13" t="s">
        <v>78</v>
      </c>
      <c r="AY1166" s="228" t="s">
        <v>160</v>
      </c>
    </row>
    <row r="1167" spans="2:65" s="1" customFormat="1" ht="22.5" customHeight="1" x14ac:dyDescent="0.3">
      <c r="B1167" s="35"/>
      <c r="C1167" s="182" t="s">
        <v>3382</v>
      </c>
      <c r="D1167" s="182" t="s">
        <v>162</v>
      </c>
      <c r="E1167" s="183" t="s">
        <v>1215</v>
      </c>
      <c r="F1167" s="184" t="s">
        <v>1216</v>
      </c>
      <c r="G1167" s="185" t="s">
        <v>189</v>
      </c>
      <c r="H1167" s="186">
        <v>58</v>
      </c>
      <c r="I1167" s="187"/>
      <c r="J1167" s="188">
        <f>ROUND(I1167*H1167,2)</f>
        <v>0</v>
      </c>
      <c r="K1167" s="184" t="s">
        <v>166</v>
      </c>
      <c r="L1167" s="55"/>
      <c r="M1167" s="189" t="s">
        <v>19</v>
      </c>
      <c r="N1167" s="190" t="s">
        <v>42</v>
      </c>
      <c r="O1167" s="36"/>
      <c r="P1167" s="191">
        <f>O1167*H1167</f>
        <v>0</v>
      </c>
      <c r="Q1167" s="191">
        <v>0</v>
      </c>
      <c r="R1167" s="191">
        <f>Q1167*H1167</f>
        <v>0</v>
      </c>
      <c r="S1167" s="191">
        <v>0</v>
      </c>
      <c r="T1167" s="192">
        <f>S1167*H1167</f>
        <v>0</v>
      </c>
      <c r="AR1167" s="18" t="s">
        <v>167</v>
      </c>
      <c r="AT1167" s="18" t="s">
        <v>162</v>
      </c>
      <c r="AU1167" s="18" t="s">
        <v>81</v>
      </c>
      <c r="AY1167" s="18" t="s">
        <v>160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18" t="s">
        <v>78</v>
      </c>
      <c r="BK1167" s="193">
        <f>ROUND(I1167*H1167,2)</f>
        <v>0</v>
      </c>
      <c r="BL1167" s="18" t="s">
        <v>167</v>
      </c>
      <c r="BM1167" s="18" t="s">
        <v>3383</v>
      </c>
    </row>
    <row r="1168" spans="2:65" s="12" customFormat="1" x14ac:dyDescent="0.3">
      <c r="B1168" s="206"/>
      <c r="C1168" s="207"/>
      <c r="D1168" s="196" t="s">
        <v>169</v>
      </c>
      <c r="E1168" s="208" t="s">
        <v>19</v>
      </c>
      <c r="F1168" s="209" t="s">
        <v>3384</v>
      </c>
      <c r="G1168" s="207"/>
      <c r="H1168" s="210">
        <v>58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169</v>
      </c>
      <c r="AU1168" s="216" t="s">
        <v>81</v>
      </c>
      <c r="AV1168" s="12" t="s">
        <v>81</v>
      </c>
      <c r="AW1168" s="12" t="s">
        <v>35</v>
      </c>
      <c r="AX1168" s="12" t="s">
        <v>71</v>
      </c>
      <c r="AY1168" s="216" t="s">
        <v>160</v>
      </c>
    </row>
    <row r="1169" spans="2:65" s="13" customFormat="1" x14ac:dyDescent="0.3">
      <c r="B1169" s="217"/>
      <c r="C1169" s="218"/>
      <c r="D1169" s="219" t="s">
        <v>169</v>
      </c>
      <c r="E1169" s="220" t="s">
        <v>19</v>
      </c>
      <c r="F1169" s="221" t="s">
        <v>182</v>
      </c>
      <c r="G1169" s="218"/>
      <c r="H1169" s="222">
        <v>58</v>
      </c>
      <c r="I1169" s="223"/>
      <c r="J1169" s="218"/>
      <c r="K1169" s="218"/>
      <c r="L1169" s="224"/>
      <c r="M1169" s="225"/>
      <c r="N1169" s="226"/>
      <c r="O1169" s="226"/>
      <c r="P1169" s="226"/>
      <c r="Q1169" s="226"/>
      <c r="R1169" s="226"/>
      <c r="S1169" s="226"/>
      <c r="T1169" s="227"/>
      <c r="AT1169" s="228" t="s">
        <v>169</v>
      </c>
      <c r="AU1169" s="228" t="s">
        <v>81</v>
      </c>
      <c r="AV1169" s="13" t="s">
        <v>167</v>
      </c>
      <c r="AW1169" s="13" t="s">
        <v>35</v>
      </c>
      <c r="AX1169" s="13" t="s">
        <v>78</v>
      </c>
      <c r="AY1169" s="228" t="s">
        <v>160</v>
      </c>
    </row>
    <row r="1170" spans="2:65" s="1" customFormat="1" ht="22.5" customHeight="1" x14ac:dyDescent="0.3">
      <c r="B1170" s="35"/>
      <c r="C1170" s="182" t="s">
        <v>3385</v>
      </c>
      <c r="D1170" s="182" t="s">
        <v>162</v>
      </c>
      <c r="E1170" s="183" t="s">
        <v>1220</v>
      </c>
      <c r="F1170" s="184" t="s">
        <v>1221</v>
      </c>
      <c r="G1170" s="185" t="s">
        <v>248</v>
      </c>
      <c r="H1170" s="186">
        <v>128.215</v>
      </c>
      <c r="I1170" s="187"/>
      <c r="J1170" s="188">
        <f>ROUND(I1170*H1170,2)</f>
        <v>0</v>
      </c>
      <c r="K1170" s="184" t="s">
        <v>166</v>
      </c>
      <c r="L1170" s="55"/>
      <c r="M1170" s="189" t="s">
        <v>19</v>
      </c>
      <c r="N1170" s="190" t="s">
        <v>42</v>
      </c>
      <c r="O1170" s="36"/>
      <c r="P1170" s="191">
        <f>O1170*H1170</f>
        <v>0</v>
      </c>
      <c r="Q1170" s="191">
        <v>0</v>
      </c>
      <c r="R1170" s="191">
        <f>Q1170*H1170</f>
        <v>0</v>
      </c>
      <c r="S1170" s="191">
        <v>0</v>
      </c>
      <c r="T1170" s="192">
        <f>S1170*H1170</f>
        <v>0</v>
      </c>
      <c r="AR1170" s="18" t="s">
        <v>167</v>
      </c>
      <c r="AT1170" s="18" t="s">
        <v>162</v>
      </c>
      <c r="AU1170" s="18" t="s">
        <v>81</v>
      </c>
      <c r="AY1170" s="18" t="s">
        <v>160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18" t="s">
        <v>78</v>
      </c>
      <c r="BK1170" s="193">
        <f>ROUND(I1170*H1170,2)</f>
        <v>0</v>
      </c>
      <c r="BL1170" s="18" t="s">
        <v>167</v>
      </c>
      <c r="BM1170" s="18" t="s">
        <v>3386</v>
      </c>
    </row>
    <row r="1171" spans="2:65" s="11" customFormat="1" x14ac:dyDescent="0.3">
      <c r="B1171" s="194"/>
      <c r="C1171" s="195"/>
      <c r="D1171" s="196" t="s">
        <v>169</v>
      </c>
      <c r="E1171" s="197" t="s">
        <v>19</v>
      </c>
      <c r="F1171" s="198" t="s">
        <v>347</v>
      </c>
      <c r="G1171" s="195"/>
      <c r="H1171" s="199" t="s">
        <v>19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169</v>
      </c>
      <c r="AU1171" s="205" t="s">
        <v>81</v>
      </c>
      <c r="AV1171" s="11" t="s">
        <v>78</v>
      </c>
      <c r="AW1171" s="11" t="s">
        <v>35</v>
      </c>
      <c r="AX1171" s="11" t="s">
        <v>71</v>
      </c>
      <c r="AY1171" s="205" t="s">
        <v>160</v>
      </c>
    </row>
    <row r="1172" spans="2:65" s="12" customFormat="1" x14ac:dyDescent="0.3">
      <c r="B1172" s="206"/>
      <c r="C1172" s="207"/>
      <c r="D1172" s="196" t="s">
        <v>169</v>
      </c>
      <c r="E1172" s="208" t="s">
        <v>19</v>
      </c>
      <c r="F1172" s="209" t="s">
        <v>2663</v>
      </c>
      <c r="G1172" s="207"/>
      <c r="H1172" s="210">
        <v>15.1</v>
      </c>
      <c r="I1172" s="211"/>
      <c r="J1172" s="207"/>
      <c r="K1172" s="207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169</v>
      </c>
      <c r="AU1172" s="216" t="s">
        <v>81</v>
      </c>
      <c r="AV1172" s="12" t="s">
        <v>81</v>
      </c>
      <c r="AW1172" s="12" t="s">
        <v>35</v>
      </c>
      <c r="AX1172" s="12" t="s">
        <v>71</v>
      </c>
      <c r="AY1172" s="216" t="s">
        <v>160</v>
      </c>
    </row>
    <row r="1173" spans="2:65" s="12" customFormat="1" x14ac:dyDescent="0.3">
      <c r="B1173" s="206"/>
      <c r="C1173" s="207"/>
      <c r="D1173" s="196" t="s">
        <v>169</v>
      </c>
      <c r="E1173" s="208" t="s">
        <v>19</v>
      </c>
      <c r="F1173" s="209" t="s">
        <v>2664</v>
      </c>
      <c r="G1173" s="207"/>
      <c r="H1173" s="210">
        <v>1.8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169</v>
      </c>
      <c r="AU1173" s="216" t="s">
        <v>81</v>
      </c>
      <c r="AV1173" s="12" t="s">
        <v>81</v>
      </c>
      <c r="AW1173" s="12" t="s">
        <v>35</v>
      </c>
      <c r="AX1173" s="12" t="s">
        <v>71</v>
      </c>
      <c r="AY1173" s="216" t="s">
        <v>160</v>
      </c>
    </row>
    <row r="1174" spans="2:65" s="12" customFormat="1" x14ac:dyDescent="0.3">
      <c r="B1174" s="206"/>
      <c r="C1174" s="207"/>
      <c r="D1174" s="196" t="s">
        <v>169</v>
      </c>
      <c r="E1174" s="208" t="s">
        <v>19</v>
      </c>
      <c r="F1174" s="209" t="s">
        <v>344</v>
      </c>
      <c r="G1174" s="207"/>
      <c r="H1174" s="210">
        <v>1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169</v>
      </c>
      <c r="AU1174" s="216" t="s">
        <v>81</v>
      </c>
      <c r="AV1174" s="12" t="s">
        <v>81</v>
      </c>
      <c r="AW1174" s="12" t="s">
        <v>35</v>
      </c>
      <c r="AX1174" s="12" t="s">
        <v>71</v>
      </c>
      <c r="AY1174" s="216" t="s">
        <v>160</v>
      </c>
    </row>
    <row r="1175" spans="2:65" s="12" customFormat="1" x14ac:dyDescent="0.3">
      <c r="B1175" s="206"/>
      <c r="C1175" s="207"/>
      <c r="D1175" s="196" t="s">
        <v>169</v>
      </c>
      <c r="E1175" s="208" t="s">
        <v>19</v>
      </c>
      <c r="F1175" s="209" t="s">
        <v>2665</v>
      </c>
      <c r="G1175" s="207"/>
      <c r="H1175" s="210">
        <v>2.1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169</v>
      </c>
      <c r="AU1175" s="216" t="s">
        <v>81</v>
      </c>
      <c r="AV1175" s="12" t="s">
        <v>81</v>
      </c>
      <c r="AW1175" s="12" t="s">
        <v>35</v>
      </c>
      <c r="AX1175" s="12" t="s">
        <v>71</v>
      </c>
      <c r="AY1175" s="216" t="s">
        <v>160</v>
      </c>
    </row>
    <row r="1176" spans="2:65" s="12" customFormat="1" x14ac:dyDescent="0.3">
      <c r="B1176" s="206"/>
      <c r="C1176" s="207"/>
      <c r="D1176" s="196" t="s">
        <v>169</v>
      </c>
      <c r="E1176" s="208" t="s">
        <v>19</v>
      </c>
      <c r="F1176" s="209" t="s">
        <v>2666</v>
      </c>
      <c r="G1176" s="207"/>
      <c r="H1176" s="210">
        <v>0.7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169</v>
      </c>
      <c r="AU1176" s="216" t="s">
        <v>81</v>
      </c>
      <c r="AV1176" s="12" t="s">
        <v>81</v>
      </c>
      <c r="AW1176" s="12" t="s">
        <v>35</v>
      </c>
      <c r="AX1176" s="12" t="s">
        <v>71</v>
      </c>
      <c r="AY1176" s="216" t="s">
        <v>160</v>
      </c>
    </row>
    <row r="1177" spans="2:65" s="12" customFormat="1" x14ac:dyDescent="0.3">
      <c r="B1177" s="206"/>
      <c r="C1177" s="207"/>
      <c r="D1177" s="196" t="s">
        <v>169</v>
      </c>
      <c r="E1177" s="208" t="s">
        <v>19</v>
      </c>
      <c r="F1177" s="209" t="s">
        <v>2667</v>
      </c>
      <c r="G1177" s="207"/>
      <c r="H1177" s="210">
        <v>6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169</v>
      </c>
      <c r="AU1177" s="216" t="s">
        <v>81</v>
      </c>
      <c r="AV1177" s="12" t="s">
        <v>81</v>
      </c>
      <c r="AW1177" s="12" t="s">
        <v>35</v>
      </c>
      <c r="AX1177" s="12" t="s">
        <v>71</v>
      </c>
      <c r="AY1177" s="216" t="s">
        <v>160</v>
      </c>
    </row>
    <row r="1178" spans="2:65" s="12" customFormat="1" x14ac:dyDescent="0.3">
      <c r="B1178" s="206"/>
      <c r="C1178" s="207"/>
      <c r="D1178" s="196" t="s">
        <v>169</v>
      </c>
      <c r="E1178" s="208" t="s">
        <v>19</v>
      </c>
      <c r="F1178" s="209" t="s">
        <v>2668</v>
      </c>
      <c r="G1178" s="207"/>
      <c r="H1178" s="210">
        <v>2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169</v>
      </c>
      <c r="AU1178" s="216" t="s">
        <v>81</v>
      </c>
      <c r="AV1178" s="12" t="s">
        <v>81</v>
      </c>
      <c r="AW1178" s="12" t="s">
        <v>35</v>
      </c>
      <c r="AX1178" s="12" t="s">
        <v>71</v>
      </c>
      <c r="AY1178" s="216" t="s">
        <v>160</v>
      </c>
    </row>
    <row r="1179" spans="2:65" s="14" customFormat="1" x14ac:dyDescent="0.3">
      <c r="B1179" s="229"/>
      <c r="C1179" s="230"/>
      <c r="D1179" s="196" t="s">
        <v>169</v>
      </c>
      <c r="E1179" s="231" t="s">
        <v>19</v>
      </c>
      <c r="F1179" s="232" t="s">
        <v>234</v>
      </c>
      <c r="G1179" s="230"/>
      <c r="H1179" s="233">
        <v>28.7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169</v>
      </c>
      <c r="AU1179" s="239" t="s">
        <v>81</v>
      </c>
      <c r="AV1179" s="14" t="s">
        <v>186</v>
      </c>
      <c r="AW1179" s="14" t="s">
        <v>35</v>
      </c>
      <c r="AX1179" s="14" t="s">
        <v>71</v>
      </c>
      <c r="AY1179" s="239" t="s">
        <v>160</v>
      </c>
    </row>
    <row r="1180" spans="2:65" s="11" customFormat="1" x14ac:dyDescent="0.3">
      <c r="B1180" s="194"/>
      <c r="C1180" s="195"/>
      <c r="D1180" s="196" t="s">
        <v>169</v>
      </c>
      <c r="E1180" s="197" t="s">
        <v>19</v>
      </c>
      <c r="F1180" s="198" t="s">
        <v>1669</v>
      </c>
      <c r="G1180" s="195"/>
      <c r="H1180" s="199" t="s">
        <v>19</v>
      </c>
      <c r="I1180" s="200"/>
      <c r="J1180" s="195"/>
      <c r="K1180" s="195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169</v>
      </c>
      <c r="AU1180" s="205" t="s">
        <v>81</v>
      </c>
      <c r="AV1180" s="11" t="s">
        <v>78</v>
      </c>
      <c r="AW1180" s="11" t="s">
        <v>35</v>
      </c>
      <c r="AX1180" s="11" t="s">
        <v>71</v>
      </c>
      <c r="AY1180" s="205" t="s">
        <v>160</v>
      </c>
    </row>
    <row r="1181" spans="2:65" s="12" customFormat="1" x14ac:dyDescent="0.3">
      <c r="B1181" s="206"/>
      <c r="C1181" s="207"/>
      <c r="D1181" s="196" t="s">
        <v>169</v>
      </c>
      <c r="E1181" s="208" t="s">
        <v>19</v>
      </c>
      <c r="F1181" s="209" t="s">
        <v>2669</v>
      </c>
      <c r="G1181" s="207"/>
      <c r="H1181" s="210">
        <v>12.574999999999999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169</v>
      </c>
      <c r="AU1181" s="216" t="s">
        <v>81</v>
      </c>
      <c r="AV1181" s="12" t="s">
        <v>81</v>
      </c>
      <c r="AW1181" s="12" t="s">
        <v>35</v>
      </c>
      <c r="AX1181" s="12" t="s">
        <v>71</v>
      </c>
      <c r="AY1181" s="216" t="s">
        <v>160</v>
      </c>
    </row>
    <row r="1182" spans="2:65" s="12" customFormat="1" x14ac:dyDescent="0.3">
      <c r="B1182" s="206"/>
      <c r="C1182" s="207"/>
      <c r="D1182" s="196" t="s">
        <v>169</v>
      </c>
      <c r="E1182" s="208" t="s">
        <v>19</v>
      </c>
      <c r="F1182" s="209" t="s">
        <v>2668</v>
      </c>
      <c r="G1182" s="207"/>
      <c r="H1182" s="210">
        <v>2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169</v>
      </c>
      <c r="AU1182" s="216" t="s">
        <v>81</v>
      </c>
      <c r="AV1182" s="12" t="s">
        <v>81</v>
      </c>
      <c r="AW1182" s="12" t="s">
        <v>35</v>
      </c>
      <c r="AX1182" s="12" t="s">
        <v>71</v>
      </c>
      <c r="AY1182" s="216" t="s">
        <v>160</v>
      </c>
    </row>
    <row r="1183" spans="2:65" s="12" customFormat="1" x14ac:dyDescent="0.3">
      <c r="B1183" s="206"/>
      <c r="C1183" s="207"/>
      <c r="D1183" s="196" t="s">
        <v>169</v>
      </c>
      <c r="E1183" s="208" t="s">
        <v>19</v>
      </c>
      <c r="F1183" s="209" t="s">
        <v>344</v>
      </c>
      <c r="G1183" s="207"/>
      <c r="H1183" s="210">
        <v>1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169</v>
      </c>
      <c r="AU1183" s="216" t="s">
        <v>81</v>
      </c>
      <c r="AV1183" s="12" t="s">
        <v>81</v>
      </c>
      <c r="AW1183" s="12" t="s">
        <v>35</v>
      </c>
      <c r="AX1183" s="12" t="s">
        <v>71</v>
      </c>
      <c r="AY1183" s="216" t="s">
        <v>160</v>
      </c>
    </row>
    <row r="1184" spans="2:65" s="12" customFormat="1" x14ac:dyDescent="0.3">
      <c r="B1184" s="206"/>
      <c r="C1184" s="207"/>
      <c r="D1184" s="196" t="s">
        <v>169</v>
      </c>
      <c r="E1184" s="208" t="s">
        <v>19</v>
      </c>
      <c r="F1184" s="209" t="s">
        <v>2670</v>
      </c>
      <c r="G1184" s="207"/>
      <c r="H1184" s="210">
        <v>0.6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169</v>
      </c>
      <c r="AU1184" s="216" t="s">
        <v>81</v>
      </c>
      <c r="AV1184" s="12" t="s">
        <v>81</v>
      </c>
      <c r="AW1184" s="12" t="s">
        <v>35</v>
      </c>
      <c r="AX1184" s="12" t="s">
        <v>71</v>
      </c>
      <c r="AY1184" s="216" t="s">
        <v>160</v>
      </c>
    </row>
    <row r="1185" spans="2:51" s="12" customFormat="1" x14ac:dyDescent="0.3">
      <c r="B1185" s="206"/>
      <c r="C1185" s="207"/>
      <c r="D1185" s="196" t="s">
        <v>169</v>
      </c>
      <c r="E1185" s="208" t="s">
        <v>19</v>
      </c>
      <c r="F1185" s="209" t="s">
        <v>2668</v>
      </c>
      <c r="G1185" s="207"/>
      <c r="H1185" s="210">
        <v>2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169</v>
      </c>
      <c r="AU1185" s="216" t="s">
        <v>81</v>
      </c>
      <c r="AV1185" s="12" t="s">
        <v>81</v>
      </c>
      <c r="AW1185" s="12" t="s">
        <v>35</v>
      </c>
      <c r="AX1185" s="12" t="s">
        <v>71</v>
      </c>
      <c r="AY1185" s="216" t="s">
        <v>160</v>
      </c>
    </row>
    <row r="1186" spans="2:51" s="12" customFormat="1" x14ac:dyDescent="0.3">
      <c r="B1186" s="206"/>
      <c r="C1186" s="207"/>
      <c r="D1186" s="196" t="s">
        <v>169</v>
      </c>
      <c r="E1186" s="208" t="s">
        <v>19</v>
      </c>
      <c r="F1186" s="209" t="s">
        <v>2668</v>
      </c>
      <c r="G1186" s="207"/>
      <c r="H1186" s="210">
        <v>2</v>
      </c>
      <c r="I1186" s="211"/>
      <c r="J1186" s="207"/>
      <c r="K1186" s="207"/>
      <c r="L1186" s="212"/>
      <c r="M1186" s="213"/>
      <c r="N1186" s="214"/>
      <c r="O1186" s="214"/>
      <c r="P1186" s="214"/>
      <c r="Q1186" s="214"/>
      <c r="R1186" s="214"/>
      <c r="S1186" s="214"/>
      <c r="T1186" s="215"/>
      <c r="AT1186" s="216" t="s">
        <v>169</v>
      </c>
      <c r="AU1186" s="216" t="s">
        <v>81</v>
      </c>
      <c r="AV1186" s="12" t="s">
        <v>81</v>
      </c>
      <c r="AW1186" s="12" t="s">
        <v>35</v>
      </c>
      <c r="AX1186" s="12" t="s">
        <v>71</v>
      </c>
      <c r="AY1186" s="216" t="s">
        <v>160</v>
      </c>
    </row>
    <row r="1187" spans="2:51" s="14" customFormat="1" x14ac:dyDescent="0.3">
      <c r="B1187" s="229"/>
      <c r="C1187" s="230"/>
      <c r="D1187" s="196" t="s">
        <v>169</v>
      </c>
      <c r="E1187" s="231" t="s">
        <v>19</v>
      </c>
      <c r="F1187" s="232" t="s">
        <v>234</v>
      </c>
      <c r="G1187" s="230"/>
      <c r="H1187" s="233">
        <v>20.175000000000001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AT1187" s="239" t="s">
        <v>169</v>
      </c>
      <c r="AU1187" s="239" t="s">
        <v>81</v>
      </c>
      <c r="AV1187" s="14" t="s">
        <v>186</v>
      </c>
      <c r="AW1187" s="14" t="s">
        <v>35</v>
      </c>
      <c r="AX1187" s="14" t="s">
        <v>71</v>
      </c>
      <c r="AY1187" s="239" t="s">
        <v>160</v>
      </c>
    </row>
    <row r="1188" spans="2:51" s="11" customFormat="1" x14ac:dyDescent="0.3">
      <c r="B1188" s="194"/>
      <c r="C1188" s="195"/>
      <c r="D1188" s="196" t="s">
        <v>169</v>
      </c>
      <c r="E1188" s="197" t="s">
        <v>19</v>
      </c>
      <c r="F1188" s="198" t="s">
        <v>2213</v>
      </c>
      <c r="G1188" s="195"/>
      <c r="H1188" s="199" t="s">
        <v>19</v>
      </c>
      <c r="I1188" s="200"/>
      <c r="J1188" s="195"/>
      <c r="K1188" s="195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169</v>
      </c>
      <c r="AU1188" s="205" t="s">
        <v>81</v>
      </c>
      <c r="AV1188" s="11" t="s">
        <v>78</v>
      </c>
      <c r="AW1188" s="11" t="s">
        <v>35</v>
      </c>
      <c r="AX1188" s="11" t="s">
        <v>71</v>
      </c>
      <c r="AY1188" s="205" t="s">
        <v>160</v>
      </c>
    </row>
    <row r="1189" spans="2:51" s="12" customFormat="1" x14ac:dyDescent="0.3">
      <c r="B1189" s="206"/>
      <c r="C1189" s="207"/>
      <c r="D1189" s="196" t="s">
        <v>169</v>
      </c>
      <c r="E1189" s="208" t="s">
        <v>19</v>
      </c>
      <c r="F1189" s="209" t="s">
        <v>2671</v>
      </c>
      <c r="G1189" s="207"/>
      <c r="H1189" s="210">
        <v>5.45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169</v>
      </c>
      <c r="AU1189" s="216" t="s">
        <v>81</v>
      </c>
      <c r="AV1189" s="12" t="s">
        <v>81</v>
      </c>
      <c r="AW1189" s="12" t="s">
        <v>35</v>
      </c>
      <c r="AX1189" s="12" t="s">
        <v>71</v>
      </c>
      <c r="AY1189" s="216" t="s">
        <v>160</v>
      </c>
    </row>
    <row r="1190" spans="2:51" s="12" customFormat="1" x14ac:dyDescent="0.3">
      <c r="B1190" s="206"/>
      <c r="C1190" s="207"/>
      <c r="D1190" s="196" t="s">
        <v>169</v>
      </c>
      <c r="E1190" s="208" t="s">
        <v>19</v>
      </c>
      <c r="F1190" s="209" t="s">
        <v>2672</v>
      </c>
      <c r="G1190" s="207"/>
      <c r="H1190" s="210">
        <v>2.7749999999999999</v>
      </c>
      <c r="I1190" s="211"/>
      <c r="J1190" s="207"/>
      <c r="K1190" s="207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169</v>
      </c>
      <c r="AU1190" s="216" t="s">
        <v>81</v>
      </c>
      <c r="AV1190" s="12" t="s">
        <v>81</v>
      </c>
      <c r="AW1190" s="12" t="s">
        <v>35</v>
      </c>
      <c r="AX1190" s="12" t="s">
        <v>71</v>
      </c>
      <c r="AY1190" s="216" t="s">
        <v>160</v>
      </c>
    </row>
    <row r="1191" spans="2:51" s="14" customFormat="1" x14ac:dyDescent="0.3">
      <c r="B1191" s="229"/>
      <c r="C1191" s="230"/>
      <c r="D1191" s="196" t="s">
        <v>169</v>
      </c>
      <c r="E1191" s="231" t="s">
        <v>19</v>
      </c>
      <c r="F1191" s="232" t="s">
        <v>234</v>
      </c>
      <c r="G1191" s="230"/>
      <c r="H1191" s="233">
        <v>8.2249999999999996</v>
      </c>
      <c r="I1191" s="234"/>
      <c r="J1191" s="230"/>
      <c r="K1191" s="230"/>
      <c r="L1191" s="235"/>
      <c r="M1191" s="236"/>
      <c r="N1191" s="237"/>
      <c r="O1191" s="237"/>
      <c r="P1191" s="237"/>
      <c r="Q1191" s="237"/>
      <c r="R1191" s="237"/>
      <c r="S1191" s="237"/>
      <c r="T1191" s="238"/>
      <c r="AT1191" s="239" t="s">
        <v>169</v>
      </c>
      <c r="AU1191" s="239" t="s">
        <v>81</v>
      </c>
      <c r="AV1191" s="14" t="s">
        <v>186</v>
      </c>
      <c r="AW1191" s="14" t="s">
        <v>35</v>
      </c>
      <c r="AX1191" s="14" t="s">
        <v>71</v>
      </c>
      <c r="AY1191" s="239" t="s">
        <v>160</v>
      </c>
    </row>
    <row r="1192" spans="2:51" s="11" customFormat="1" x14ac:dyDescent="0.3">
      <c r="B1192" s="194"/>
      <c r="C1192" s="195"/>
      <c r="D1192" s="196" t="s">
        <v>169</v>
      </c>
      <c r="E1192" s="197" t="s">
        <v>19</v>
      </c>
      <c r="F1192" s="198" t="s">
        <v>2217</v>
      </c>
      <c r="G1192" s="195"/>
      <c r="H1192" s="199" t="s">
        <v>19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169</v>
      </c>
      <c r="AU1192" s="205" t="s">
        <v>81</v>
      </c>
      <c r="AV1192" s="11" t="s">
        <v>78</v>
      </c>
      <c r="AW1192" s="11" t="s">
        <v>35</v>
      </c>
      <c r="AX1192" s="11" t="s">
        <v>71</v>
      </c>
      <c r="AY1192" s="205" t="s">
        <v>160</v>
      </c>
    </row>
    <row r="1193" spans="2:51" s="12" customFormat="1" x14ac:dyDescent="0.3">
      <c r="B1193" s="206"/>
      <c r="C1193" s="207"/>
      <c r="D1193" s="196" t="s">
        <v>169</v>
      </c>
      <c r="E1193" s="208" t="s">
        <v>19</v>
      </c>
      <c r="F1193" s="209" t="s">
        <v>2673</v>
      </c>
      <c r="G1193" s="207"/>
      <c r="H1193" s="210">
        <v>7.9749999999999996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169</v>
      </c>
      <c r="AU1193" s="216" t="s">
        <v>81</v>
      </c>
      <c r="AV1193" s="12" t="s">
        <v>81</v>
      </c>
      <c r="AW1193" s="12" t="s">
        <v>35</v>
      </c>
      <c r="AX1193" s="12" t="s">
        <v>71</v>
      </c>
      <c r="AY1193" s="216" t="s">
        <v>160</v>
      </c>
    </row>
    <row r="1194" spans="2:51" s="12" customFormat="1" x14ac:dyDescent="0.3">
      <c r="B1194" s="206"/>
      <c r="C1194" s="207"/>
      <c r="D1194" s="196" t="s">
        <v>169</v>
      </c>
      <c r="E1194" s="208" t="s">
        <v>19</v>
      </c>
      <c r="F1194" s="209" t="s">
        <v>2674</v>
      </c>
      <c r="G1194" s="207"/>
      <c r="H1194" s="210">
        <v>14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169</v>
      </c>
      <c r="AU1194" s="216" t="s">
        <v>81</v>
      </c>
      <c r="AV1194" s="12" t="s">
        <v>81</v>
      </c>
      <c r="AW1194" s="12" t="s">
        <v>35</v>
      </c>
      <c r="AX1194" s="12" t="s">
        <v>71</v>
      </c>
      <c r="AY1194" s="216" t="s">
        <v>160</v>
      </c>
    </row>
    <row r="1195" spans="2:51" s="14" customFormat="1" x14ac:dyDescent="0.3">
      <c r="B1195" s="229"/>
      <c r="C1195" s="230"/>
      <c r="D1195" s="196" t="s">
        <v>169</v>
      </c>
      <c r="E1195" s="231" t="s">
        <v>19</v>
      </c>
      <c r="F1195" s="232" t="s">
        <v>234</v>
      </c>
      <c r="G1195" s="230"/>
      <c r="H1195" s="233">
        <v>21.975000000000001</v>
      </c>
      <c r="I1195" s="234"/>
      <c r="J1195" s="230"/>
      <c r="K1195" s="230"/>
      <c r="L1195" s="235"/>
      <c r="M1195" s="236"/>
      <c r="N1195" s="237"/>
      <c r="O1195" s="237"/>
      <c r="P1195" s="237"/>
      <c r="Q1195" s="237"/>
      <c r="R1195" s="237"/>
      <c r="S1195" s="237"/>
      <c r="T1195" s="238"/>
      <c r="AT1195" s="239" t="s">
        <v>169</v>
      </c>
      <c r="AU1195" s="239" t="s">
        <v>81</v>
      </c>
      <c r="AV1195" s="14" t="s">
        <v>186</v>
      </c>
      <c r="AW1195" s="14" t="s">
        <v>35</v>
      </c>
      <c r="AX1195" s="14" t="s">
        <v>71</v>
      </c>
      <c r="AY1195" s="239" t="s">
        <v>160</v>
      </c>
    </row>
    <row r="1196" spans="2:51" s="11" customFormat="1" x14ac:dyDescent="0.3">
      <c r="B1196" s="194"/>
      <c r="C1196" s="195"/>
      <c r="D1196" s="196" t="s">
        <v>169</v>
      </c>
      <c r="E1196" s="197" t="s">
        <v>19</v>
      </c>
      <c r="F1196" s="198" t="s">
        <v>2675</v>
      </c>
      <c r="G1196" s="195"/>
      <c r="H1196" s="199" t="s">
        <v>19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169</v>
      </c>
      <c r="AU1196" s="205" t="s">
        <v>81</v>
      </c>
      <c r="AV1196" s="11" t="s">
        <v>78</v>
      </c>
      <c r="AW1196" s="11" t="s">
        <v>35</v>
      </c>
      <c r="AX1196" s="11" t="s">
        <v>71</v>
      </c>
      <c r="AY1196" s="205" t="s">
        <v>160</v>
      </c>
    </row>
    <row r="1197" spans="2:51" s="12" customFormat="1" x14ac:dyDescent="0.3">
      <c r="B1197" s="206"/>
      <c r="C1197" s="207"/>
      <c r="D1197" s="196" t="s">
        <v>169</v>
      </c>
      <c r="E1197" s="208" t="s">
        <v>19</v>
      </c>
      <c r="F1197" s="209" t="s">
        <v>2676</v>
      </c>
      <c r="G1197" s="207"/>
      <c r="H1197" s="210">
        <v>13.38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169</v>
      </c>
      <c r="AU1197" s="216" t="s">
        <v>81</v>
      </c>
      <c r="AV1197" s="12" t="s">
        <v>81</v>
      </c>
      <c r="AW1197" s="12" t="s">
        <v>35</v>
      </c>
      <c r="AX1197" s="12" t="s">
        <v>71</v>
      </c>
      <c r="AY1197" s="216" t="s">
        <v>160</v>
      </c>
    </row>
    <row r="1198" spans="2:51" s="12" customFormat="1" x14ac:dyDescent="0.3">
      <c r="B1198" s="206"/>
      <c r="C1198" s="207"/>
      <c r="D1198" s="196" t="s">
        <v>169</v>
      </c>
      <c r="E1198" s="208" t="s">
        <v>19</v>
      </c>
      <c r="F1198" s="209" t="s">
        <v>2677</v>
      </c>
      <c r="G1198" s="207"/>
      <c r="H1198" s="210">
        <v>35.76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169</v>
      </c>
      <c r="AU1198" s="216" t="s">
        <v>81</v>
      </c>
      <c r="AV1198" s="12" t="s">
        <v>81</v>
      </c>
      <c r="AW1198" s="12" t="s">
        <v>35</v>
      </c>
      <c r="AX1198" s="12" t="s">
        <v>71</v>
      </c>
      <c r="AY1198" s="216" t="s">
        <v>160</v>
      </c>
    </row>
    <row r="1199" spans="2:51" s="14" customFormat="1" x14ac:dyDescent="0.3">
      <c r="B1199" s="229"/>
      <c r="C1199" s="230"/>
      <c r="D1199" s="196" t="s">
        <v>169</v>
      </c>
      <c r="E1199" s="231" t="s">
        <v>19</v>
      </c>
      <c r="F1199" s="232" t="s">
        <v>234</v>
      </c>
      <c r="G1199" s="230"/>
      <c r="H1199" s="233">
        <v>49.14</v>
      </c>
      <c r="I1199" s="234"/>
      <c r="J1199" s="230"/>
      <c r="K1199" s="230"/>
      <c r="L1199" s="235"/>
      <c r="M1199" s="236"/>
      <c r="N1199" s="237"/>
      <c r="O1199" s="237"/>
      <c r="P1199" s="237"/>
      <c r="Q1199" s="237"/>
      <c r="R1199" s="237"/>
      <c r="S1199" s="237"/>
      <c r="T1199" s="238"/>
      <c r="AT1199" s="239" t="s">
        <v>169</v>
      </c>
      <c r="AU1199" s="239" t="s">
        <v>81</v>
      </c>
      <c r="AV1199" s="14" t="s">
        <v>186</v>
      </c>
      <c r="AW1199" s="14" t="s">
        <v>35</v>
      </c>
      <c r="AX1199" s="14" t="s">
        <v>71</v>
      </c>
      <c r="AY1199" s="239" t="s">
        <v>160</v>
      </c>
    </row>
    <row r="1200" spans="2:51" s="13" customFormat="1" x14ac:dyDescent="0.3">
      <c r="B1200" s="217"/>
      <c r="C1200" s="218"/>
      <c r="D1200" s="219" t="s">
        <v>169</v>
      </c>
      <c r="E1200" s="220" t="s">
        <v>19</v>
      </c>
      <c r="F1200" s="221" t="s">
        <v>182</v>
      </c>
      <c r="G1200" s="218"/>
      <c r="H1200" s="222">
        <v>128.215</v>
      </c>
      <c r="I1200" s="223"/>
      <c r="J1200" s="218"/>
      <c r="K1200" s="218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169</v>
      </c>
      <c r="AU1200" s="228" t="s">
        <v>81</v>
      </c>
      <c r="AV1200" s="13" t="s">
        <v>167</v>
      </c>
      <c r="AW1200" s="13" t="s">
        <v>35</v>
      </c>
      <c r="AX1200" s="13" t="s">
        <v>78</v>
      </c>
      <c r="AY1200" s="228" t="s">
        <v>160</v>
      </c>
    </row>
    <row r="1201" spans="2:65" s="1" customFormat="1" ht="22.5" customHeight="1" x14ac:dyDescent="0.3">
      <c r="B1201" s="35"/>
      <c r="C1201" s="182" t="s">
        <v>3387</v>
      </c>
      <c r="D1201" s="182" t="s">
        <v>162</v>
      </c>
      <c r="E1201" s="183" t="s">
        <v>2141</v>
      </c>
      <c r="F1201" s="184" t="s">
        <v>2142</v>
      </c>
      <c r="G1201" s="185" t="s">
        <v>248</v>
      </c>
      <c r="H1201" s="186">
        <v>31.65</v>
      </c>
      <c r="I1201" s="187"/>
      <c r="J1201" s="188">
        <f>ROUND(I1201*H1201,2)</f>
        <v>0</v>
      </c>
      <c r="K1201" s="184" t="s">
        <v>19</v>
      </c>
      <c r="L1201" s="55"/>
      <c r="M1201" s="189" t="s">
        <v>19</v>
      </c>
      <c r="N1201" s="190" t="s">
        <v>42</v>
      </c>
      <c r="O1201" s="36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AR1201" s="18" t="s">
        <v>167</v>
      </c>
      <c r="AT1201" s="18" t="s">
        <v>162</v>
      </c>
      <c r="AU1201" s="18" t="s">
        <v>81</v>
      </c>
      <c r="AY1201" s="18" t="s">
        <v>160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78</v>
      </c>
      <c r="BK1201" s="193">
        <f>ROUND(I1201*H1201,2)</f>
        <v>0</v>
      </c>
      <c r="BL1201" s="18" t="s">
        <v>167</v>
      </c>
      <c r="BM1201" s="18" t="s">
        <v>3388</v>
      </c>
    </row>
    <row r="1202" spans="2:65" s="11" customFormat="1" x14ac:dyDescent="0.3">
      <c r="B1202" s="194"/>
      <c r="C1202" s="195"/>
      <c r="D1202" s="196" t="s">
        <v>169</v>
      </c>
      <c r="E1202" s="197" t="s">
        <v>19</v>
      </c>
      <c r="F1202" s="198" t="s">
        <v>1676</v>
      </c>
      <c r="G1202" s="195"/>
      <c r="H1202" s="199" t="s">
        <v>19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169</v>
      </c>
      <c r="AU1202" s="205" t="s">
        <v>81</v>
      </c>
      <c r="AV1202" s="11" t="s">
        <v>78</v>
      </c>
      <c r="AW1202" s="11" t="s">
        <v>35</v>
      </c>
      <c r="AX1202" s="11" t="s">
        <v>71</v>
      </c>
      <c r="AY1202" s="205" t="s">
        <v>160</v>
      </c>
    </row>
    <row r="1203" spans="2:65" s="12" customFormat="1" x14ac:dyDescent="0.3">
      <c r="B1203" s="206"/>
      <c r="C1203" s="207"/>
      <c r="D1203" s="196" t="s">
        <v>169</v>
      </c>
      <c r="E1203" s="208" t="s">
        <v>19</v>
      </c>
      <c r="F1203" s="209" t="s">
        <v>2679</v>
      </c>
      <c r="G1203" s="207"/>
      <c r="H1203" s="210">
        <v>8.9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169</v>
      </c>
      <c r="AU1203" s="216" t="s">
        <v>81</v>
      </c>
      <c r="AV1203" s="12" t="s">
        <v>81</v>
      </c>
      <c r="AW1203" s="12" t="s">
        <v>35</v>
      </c>
      <c r="AX1203" s="12" t="s">
        <v>71</v>
      </c>
      <c r="AY1203" s="216" t="s">
        <v>160</v>
      </c>
    </row>
    <row r="1204" spans="2:65" s="12" customFormat="1" x14ac:dyDescent="0.3">
      <c r="B1204" s="206"/>
      <c r="C1204" s="207"/>
      <c r="D1204" s="196" t="s">
        <v>169</v>
      </c>
      <c r="E1204" s="208" t="s">
        <v>19</v>
      </c>
      <c r="F1204" s="209" t="s">
        <v>2680</v>
      </c>
      <c r="G1204" s="207"/>
      <c r="H1204" s="210">
        <v>22.75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169</v>
      </c>
      <c r="AU1204" s="216" t="s">
        <v>81</v>
      </c>
      <c r="AV1204" s="12" t="s">
        <v>81</v>
      </c>
      <c r="AW1204" s="12" t="s">
        <v>35</v>
      </c>
      <c r="AX1204" s="12" t="s">
        <v>71</v>
      </c>
      <c r="AY1204" s="216" t="s">
        <v>160</v>
      </c>
    </row>
    <row r="1205" spans="2:65" s="13" customFormat="1" x14ac:dyDescent="0.3">
      <c r="B1205" s="217"/>
      <c r="C1205" s="218"/>
      <c r="D1205" s="219" t="s">
        <v>169</v>
      </c>
      <c r="E1205" s="220" t="s">
        <v>19</v>
      </c>
      <c r="F1205" s="221" t="s">
        <v>182</v>
      </c>
      <c r="G1205" s="218"/>
      <c r="H1205" s="222">
        <v>31.65</v>
      </c>
      <c r="I1205" s="223"/>
      <c r="J1205" s="218"/>
      <c r="K1205" s="218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169</v>
      </c>
      <c r="AU1205" s="228" t="s">
        <v>81</v>
      </c>
      <c r="AV1205" s="13" t="s">
        <v>167</v>
      </c>
      <c r="AW1205" s="13" t="s">
        <v>35</v>
      </c>
      <c r="AX1205" s="13" t="s">
        <v>78</v>
      </c>
      <c r="AY1205" s="228" t="s">
        <v>160</v>
      </c>
    </row>
    <row r="1206" spans="2:65" s="1" customFormat="1" ht="22.5" customHeight="1" x14ac:dyDescent="0.3">
      <c r="B1206" s="35"/>
      <c r="C1206" s="182" t="s">
        <v>3389</v>
      </c>
      <c r="D1206" s="182" t="s">
        <v>162</v>
      </c>
      <c r="E1206" s="183" t="s">
        <v>3390</v>
      </c>
      <c r="F1206" s="184" t="s">
        <v>3391</v>
      </c>
      <c r="G1206" s="185" t="s">
        <v>248</v>
      </c>
      <c r="H1206" s="186">
        <v>24.35</v>
      </c>
      <c r="I1206" s="187"/>
      <c r="J1206" s="188">
        <f>ROUND(I1206*H1206,2)</f>
        <v>0</v>
      </c>
      <c r="K1206" s="184" t="s">
        <v>19</v>
      </c>
      <c r="L1206" s="55"/>
      <c r="M1206" s="189" t="s">
        <v>19</v>
      </c>
      <c r="N1206" s="190" t="s">
        <v>42</v>
      </c>
      <c r="O1206" s="36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AR1206" s="18" t="s">
        <v>167</v>
      </c>
      <c r="AT1206" s="18" t="s">
        <v>162</v>
      </c>
      <c r="AU1206" s="18" t="s">
        <v>81</v>
      </c>
      <c r="AY1206" s="18" t="s">
        <v>160</v>
      </c>
      <c r="BE1206" s="193">
        <f>IF(N1206="základní",J1206,0)</f>
        <v>0</v>
      </c>
      <c r="BF1206" s="193">
        <f>IF(N1206="snížená",J1206,0)</f>
        <v>0</v>
      </c>
      <c r="BG1206" s="193">
        <f>IF(N1206="zákl. přenesená",J1206,0)</f>
        <v>0</v>
      </c>
      <c r="BH1206" s="193">
        <f>IF(N1206="sníž. přenesená",J1206,0)</f>
        <v>0</v>
      </c>
      <c r="BI1206" s="193">
        <f>IF(N1206="nulová",J1206,0)</f>
        <v>0</v>
      </c>
      <c r="BJ1206" s="18" t="s">
        <v>78</v>
      </c>
      <c r="BK1206" s="193">
        <f>ROUND(I1206*H1206,2)</f>
        <v>0</v>
      </c>
      <c r="BL1206" s="18" t="s">
        <v>167</v>
      </c>
      <c r="BM1206" s="18" t="s">
        <v>3392</v>
      </c>
    </row>
    <row r="1207" spans="2:65" s="12" customFormat="1" x14ac:dyDescent="0.3">
      <c r="B1207" s="206"/>
      <c r="C1207" s="207"/>
      <c r="D1207" s="196" t="s">
        <v>169</v>
      </c>
      <c r="E1207" s="208" t="s">
        <v>19</v>
      </c>
      <c r="F1207" s="209" t="s">
        <v>2654</v>
      </c>
      <c r="G1207" s="207"/>
      <c r="H1207" s="210">
        <v>9.5</v>
      </c>
      <c r="I1207" s="211"/>
      <c r="J1207" s="207"/>
      <c r="K1207" s="207"/>
      <c r="L1207" s="212"/>
      <c r="M1207" s="213"/>
      <c r="N1207" s="214"/>
      <c r="O1207" s="214"/>
      <c r="P1207" s="214"/>
      <c r="Q1207" s="214"/>
      <c r="R1207" s="214"/>
      <c r="S1207" s="214"/>
      <c r="T1207" s="215"/>
      <c r="AT1207" s="216" t="s">
        <v>169</v>
      </c>
      <c r="AU1207" s="216" t="s">
        <v>81</v>
      </c>
      <c r="AV1207" s="12" t="s">
        <v>81</v>
      </c>
      <c r="AW1207" s="12" t="s">
        <v>35</v>
      </c>
      <c r="AX1207" s="12" t="s">
        <v>71</v>
      </c>
      <c r="AY1207" s="216" t="s">
        <v>160</v>
      </c>
    </row>
    <row r="1208" spans="2:65" s="12" customFormat="1" x14ac:dyDescent="0.3">
      <c r="B1208" s="206"/>
      <c r="C1208" s="207"/>
      <c r="D1208" s="196" t="s">
        <v>169</v>
      </c>
      <c r="E1208" s="208" t="s">
        <v>19</v>
      </c>
      <c r="F1208" s="209" t="s">
        <v>2655</v>
      </c>
      <c r="G1208" s="207"/>
      <c r="H1208" s="210">
        <v>14.85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169</v>
      </c>
      <c r="AU1208" s="216" t="s">
        <v>81</v>
      </c>
      <c r="AV1208" s="12" t="s">
        <v>81</v>
      </c>
      <c r="AW1208" s="12" t="s">
        <v>35</v>
      </c>
      <c r="AX1208" s="12" t="s">
        <v>71</v>
      </c>
      <c r="AY1208" s="216" t="s">
        <v>160</v>
      </c>
    </row>
    <row r="1209" spans="2:65" s="13" customFormat="1" x14ac:dyDescent="0.3">
      <c r="B1209" s="217"/>
      <c r="C1209" s="218"/>
      <c r="D1209" s="196" t="s">
        <v>169</v>
      </c>
      <c r="E1209" s="240" t="s">
        <v>19</v>
      </c>
      <c r="F1209" s="241" t="s">
        <v>182</v>
      </c>
      <c r="G1209" s="218"/>
      <c r="H1209" s="242">
        <v>24.35</v>
      </c>
      <c r="I1209" s="223"/>
      <c r="J1209" s="218"/>
      <c r="K1209" s="218"/>
      <c r="L1209" s="224"/>
      <c r="M1209" s="225"/>
      <c r="N1209" s="226"/>
      <c r="O1209" s="226"/>
      <c r="P1209" s="226"/>
      <c r="Q1209" s="226"/>
      <c r="R1209" s="226"/>
      <c r="S1209" s="226"/>
      <c r="T1209" s="227"/>
      <c r="AT1209" s="228" t="s">
        <v>169</v>
      </c>
      <c r="AU1209" s="228" t="s">
        <v>81</v>
      </c>
      <c r="AV1209" s="13" t="s">
        <v>167</v>
      </c>
      <c r="AW1209" s="13" t="s">
        <v>35</v>
      </c>
      <c r="AX1209" s="13" t="s">
        <v>78</v>
      </c>
      <c r="AY1209" s="228" t="s">
        <v>160</v>
      </c>
    </row>
    <row r="1210" spans="2:65" s="10" customFormat="1" ht="29.85" customHeight="1" x14ac:dyDescent="0.3">
      <c r="B1210" s="165"/>
      <c r="C1210" s="166"/>
      <c r="D1210" s="179" t="s">
        <v>70</v>
      </c>
      <c r="E1210" s="180" t="s">
        <v>1223</v>
      </c>
      <c r="F1210" s="180" t="s">
        <v>1224</v>
      </c>
      <c r="G1210" s="166"/>
      <c r="H1210" s="166"/>
      <c r="I1210" s="169"/>
      <c r="J1210" s="181">
        <f>BK1210</f>
        <v>0</v>
      </c>
      <c r="K1210" s="166"/>
      <c r="L1210" s="171"/>
      <c r="M1210" s="172"/>
      <c r="N1210" s="173"/>
      <c r="O1210" s="173"/>
      <c r="P1210" s="174">
        <f>SUM(P1211:P1233)</f>
        <v>0</v>
      </c>
      <c r="Q1210" s="173"/>
      <c r="R1210" s="174">
        <f>SUM(R1211:R1233)</f>
        <v>0</v>
      </c>
      <c r="S1210" s="173"/>
      <c r="T1210" s="175">
        <f>SUM(T1211:T1233)</f>
        <v>0</v>
      </c>
      <c r="AR1210" s="176" t="s">
        <v>78</v>
      </c>
      <c r="AT1210" s="177" t="s">
        <v>70</v>
      </c>
      <c r="AU1210" s="177" t="s">
        <v>78</v>
      </c>
      <c r="AY1210" s="176" t="s">
        <v>160</v>
      </c>
      <c r="BK1210" s="178">
        <f>SUM(BK1211:BK1233)</f>
        <v>0</v>
      </c>
    </row>
    <row r="1211" spans="2:65" s="1" customFormat="1" ht="31.5" customHeight="1" x14ac:dyDescent="0.3">
      <c r="B1211" s="35"/>
      <c r="C1211" s="182" t="s">
        <v>3393</v>
      </c>
      <c r="D1211" s="182" t="s">
        <v>162</v>
      </c>
      <c r="E1211" s="183" t="s">
        <v>1226</v>
      </c>
      <c r="F1211" s="184" t="s">
        <v>1227</v>
      </c>
      <c r="G1211" s="185" t="s">
        <v>265</v>
      </c>
      <c r="H1211" s="186">
        <v>1.0860000000000001</v>
      </c>
      <c r="I1211" s="187"/>
      <c r="J1211" s="188">
        <f>ROUND(I1211*H1211,2)</f>
        <v>0</v>
      </c>
      <c r="K1211" s="184" t="s">
        <v>19</v>
      </c>
      <c r="L1211" s="55"/>
      <c r="M1211" s="189" t="s">
        <v>19</v>
      </c>
      <c r="N1211" s="190" t="s">
        <v>42</v>
      </c>
      <c r="O1211" s="36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AR1211" s="18" t="s">
        <v>167</v>
      </c>
      <c r="AT1211" s="18" t="s">
        <v>162</v>
      </c>
      <c r="AU1211" s="18" t="s">
        <v>81</v>
      </c>
      <c r="AY1211" s="18" t="s">
        <v>160</v>
      </c>
      <c r="BE1211" s="193">
        <f>IF(N1211="základní",J1211,0)</f>
        <v>0</v>
      </c>
      <c r="BF1211" s="193">
        <f>IF(N1211="snížená",J1211,0)</f>
        <v>0</v>
      </c>
      <c r="BG1211" s="193">
        <f>IF(N1211="zákl. přenesená",J1211,0)</f>
        <v>0</v>
      </c>
      <c r="BH1211" s="193">
        <f>IF(N1211="sníž. přenesená",J1211,0)</f>
        <v>0</v>
      </c>
      <c r="BI1211" s="193">
        <f>IF(N1211="nulová",J1211,0)</f>
        <v>0</v>
      </c>
      <c r="BJ1211" s="18" t="s">
        <v>78</v>
      </c>
      <c r="BK1211" s="193">
        <f>ROUND(I1211*H1211,2)</f>
        <v>0</v>
      </c>
      <c r="BL1211" s="18" t="s">
        <v>167</v>
      </c>
      <c r="BM1211" s="18" t="s">
        <v>3394</v>
      </c>
    </row>
    <row r="1212" spans="2:65" s="12" customFormat="1" x14ac:dyDescent="0.3">
      <c r="B1212" s="206"/>
      <c r="C1212" s="207"/>
      <c r="D1212" s="196" t="s">
        <v>169</v>
      </c>
      <c r="E1212" s="208" t="s">
        <v>19</v>
      </c>
      <c r="F1212" s="209" t="s">
        <v>3395</v>
      </c>
      <c r="G1212" s="207"/>
      <c r="H1212" s="210">
        <v>1.0860000000000001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169</v>
      </c>
      <c r="AU1212" s="216" t="s">
        <v>81</v>
      </c>
      <c r="AV1212" s="12" t="s">
        <v>81</v>
      </c>
      <c r="AW1212" s="12" t="s">
        <v>35</v>
      </c>
      <c r="AX1212" s="12" t="s">
        <v>71</v>
      </c>
      <c r="AY1212" s="216" t="s">
        <v>160</v>
      </c>
    </row>
    <row r="1213" spans="2:65" s="13" customFormat="1" x14ac:dyDescent="0.3">
      <c r="B1213" s="217"/>
      <c r="C1213" s="218"/>
      <c r="D1213" s="219" t="s">
        <v>169</v>
      </c>
      <c r="E1213" s="220" t="s">
        <v>19</v>
      </c>
      <c r="F1213" s="221" t="s">
        <v>182</v>
      </c>
      <c r="G1213" s="218"/>
      <c r="H1213" s="222">
        <v>1.0860000000000001</v>
      </c>
      <c r="I1213" s="223"/>
      <c r="J1213" s="218"/>
      <c r="K1213" s="218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169</v>
      </c>
      <c r="AU1213" s="228" t="s">
        <v>81</v>
      </c>
      <c r="AV1213" s="13" t="s">
        <v>167</v>
      </c>
      <c r="AW1213" s="13" t="s">
        <v>35</v>
      </c>
      <c r="AX1213" s="13" t="s">
        <v>78</v>
      </c>
      <c r="AY1213" s="228" t="s">
        <v>160</v>
      </c>
    </row>
    <row r="1214" spans="2:65" s="1" customFormat="1" ht="31.5" customHeight="1" x14ac:dyDescent="0.3">
      <c r="B1214" s="35"/>
      <c r="C1214" s="182" t="s">
        <v>3396</v>
      </c>
      <c r="D1214" s="182" t="s">
        <v>162</v>
      </c>
      <c r="E1214" s="183" t="s">
        <v>1231</v>
      </c>
      <c r="F1214" s="184" t="s">
        <v>1232</v>
      </c>
      <c r="G1214" s="185" t="s">
        <v>265</v>
      </c>
      <c r="H1214" s="186">
        <v>2.1720000000000002</v>
      </c>
      <c r="I1214" s="187"/>
      <c r="J1214" s="188">
        <f>ROUND(I1214*H1214,2)</f>
        <v>0</v>
      </c>
      <c r="K1214" s="184" t="s">
        <v>19</v>
      </c>
      <c r="L1214" s="55"/>
      <c r="M1214" s="189" t="s">
        <v>19</v>
      </c>
      <c r="N1214" s="190" t="s">
        <v>42</v>
      </c>
      <c r="O1214" s="36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AR1214" s="18" t="s">
        <v>167</v>
      </c>
      <c r="AT1214" s="18" t="s">
        <v>162</v>
      </c>
      <c r="AU1214" s="18" t="s">
        <v>81</v>
      </c>
      <c r="AY1214" s="18" t="s">
        <v>160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78</v>
      </c>
      <c r="BK1214" s="193">
        <f>ROUND(I1214*H1214,2)</f>
        <v>0</v>
      </c>
      <c r="BL1214" s="18" t="s">
        <v>167</v>
      </c>
      <c r="BM1214" s="18" t="s">
        <v>3397</v>
      </c>
    </row>
    <row r="1215" spans="2:65" s="12" customFormat="1" x14ac:dyDescent="0.3">
      <c r="B1215" s="206"/>
      <c r="C1215" s="207"/>
      <c r="D1215" s="196" t="s">
        <v>169</v>
      </c>
      <c r="E1215" s="208" t="s">
        <v>19</v>
      </c>
      <c r="F1215" s="209" t="s">
        <v>3398</v>
      </c>
      <c r="G1215" s="207"/>
      <c r="H1215" s="210">
        <v>2.1720000000000002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169</v>
      </c>
      <c r="AU1215" s="216" t="s">
        <v>81</v>
      </c>
      <c r="AV1215" s="12" t="s">
        <v>81</v>
      </c>
      <c r="AW1215" s="12" t="s">
        <v>35</v>
      </c>
      <c r="AX1215" s="12" t="s">
        <v>71</v>
      </c>
      <c r="AY1215" s="216" t="s">
        <v>160</v>
      </c>
    </row>
    <row r="1216" spans="2:65" s="13" customFormat="1" x14ac:dyDescent="0.3">
      <c r="B1216" s="217"/>
      <c r="C1216" s="218"/>
      <c r="D1216" s="219" t="s">
        <v>169</v>
      </c>
      <c r="E1216" s="220" t="s">
        <v>19</v>
      </c>
      <c r="F1216" s="221" t="s">
        <v>182</v>
      </c>
      <c r="G1216" s="218"/>
      <c r="H1216" s="222">
        <v>2.1720000000000002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169</v>
      </c>
      <c r="AU1216" s="228" t="s">
        <v>81</v>
      </c>
      <c r="AV1216" s="13" t="s">
        <v>167</v>
      </c>
      <c r="AW1216" s="13" t="s">
        <v>35</v>
      </c>
      <c r="AX1216" s="13" t="s">
        <v>78</v>
      </c>
      <c r="AY1216" s="228" t="s">
        <v>160</v>
      </c>
    </row>
    <row r="1217" spans="2:65" s="1" customFormat="1" ht="22.5" customHeight="1" x14ac:dyDescent="0.3">
      <c r="B1217" s="35"/>
      <c r="C1217" s="182" t="s">
        <v>3399</v>
      </c>
      <c r="D1217" s="182" t="s">
        <v>162</v>
      </c>
      <c r="E1217" s="183" t="s">
        <v>1236</v>
      </c>
      <c r="F1217" s="184" t="s">
        <v>1237</v>
      </c>
      <c r="G1217" s="185" t="s">
        <v>265</v>
      </c>
      <c r="H1217" s="186">
        <v>4308.1009999999997</v>
      </c>
      <c r="I1217" s="187"/>
      <c r="J1217" s="188">
        <f>ROUND(I1217*H1217,2)</f>
        <v>0</v>
      </c>
      <c r="K1217" s="184" t="s">
        <v>166</v>
      </c>
      <c r="L1217" s="55"/>
      <c r="M1217" s="189" t="s">
        <v>19</v>
      </c>
      <c r="N1217" s="190" t="s">
        <v>42</v>
      </c>
      <c r="O1217" s="36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AR1217" s="18" t="s">
        <v>167</v>
      </c>
      <c r="AT1217" s="18" t="s">
        <v>162</v>
      </c>
      <c r="AU1217" s="18" t="s">
        <v>81</v>
      </c>
      <c r="AY1217" s="18" t="s">
        <v>160</v>
      </c>
      <c r="BE1217" s="193">
        <f>IF(N1217="základní",J1217,0)</f>
        <v>0</v>
      </c>
      <c r="BF1217" s="193">
        <f>IF(N1217="snížená",J1217,0)</f>
        <v>0</v>
      </c>
      <c r="BG1217" s="193">
        <f>IF(N1217="zákl. přenesená",J1217,0)</f>
        <v>0</v>
      </c>
      <c r="BH1217" s="193">
        <f>IF(N1217="sníž. přenesená",J1217,0)</f>
        <v>0</v>
      </c>
      <c r="BI1217" s="193">
        <f>IF(N1217="nulová",J1217,0)</f>
        <v>0</v>
      </c>
      <c r="BJ1217" s="18" t="s">
        <v>78</v>
      </c>
      <c r="BK1217" s="193">
        <f>ROUND(I1217*H1217,2)</f>
        <v>0</v>
      </c>
      <c r="BL1217" s="18" t="s">
        <v>167</v>
      </c>
      <c r="BM1217" s="18" t="s">
        <v>3400</v>
      </c>
    </row>
    <row r="1218" spans="2:65" s="12" customFormat="1" x14ac:dyDescent="0.3">
      <c r="B1218" s="206"/>
      <c r="C1218" s="207"/>
      <c r="D1218" s="196" t="s">
        <v>169</v>
      </c>
      <c r="E1218" s="208" t="s">
        <v>19</v>
      </c>
      <c r="F1218" s="209" t="s">
        <v>3401</v>
      </c>
      <c r="G1218" s="207"/>
      <c r="H1218" s="210">
        <v>83.137</v>
      </c>
      <c r="I1218" s="211"/>
      <c r="J1218" s="207"/>
      <c r="K1218" s="207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169</v>
      </c>
      <c r="AU1218" s="216" t="s">
        <v>81</v>
      </c>
      <c r="AV1218" s="12" t="s">
        <v>81</v>
      </c>
      <c r="AW1218" s="12" t="s">
        <v>35</v>
      </c>
      <c r="AX1218" s="12" t="s">
        <v>71</v>
      </c>
      <c r="AY1218" s="216" t="s">
        <v>160</v>
      </c>
    </row>
    <row r="1219" spans="2:65" s="12" customFormat="1" x14ac:dyDescent="0.3">
      <c r="B1219" s="206"/>
      <c r="C1219" s="207"/>
      <c r="D1219" s="196" t="s">
        <v>169</v>
      </c>
      <c r="E1219" s="208" t="s">
        <v>19</v>
      </c>
      <c r="F1219" s="209" t="s">
        <v>3402</v>
      </c>
      <c r="G1219" s="207"/>
      <c r="H1219" s="210">
        <v>1507.0119999999999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169</v>
      </c>
      <c r="AU1219" s="216" t="s">
        <v>81</v>
      </c>
      <c r="AV1219" s="12" t="s">
        <v>81</v>
      </c>
      <c r="AW1219" s="12" t="s">
        <v>35</v>
      </c>
      <c r="AX1219" s="12" t="s">
        <v>71</v>
      </c>
      <c r="AY1219" s="216" t="s">
        <v>160</v>
      </c>
    </row>
    <row r="1220" spans="2:65" s="12" customFormat="1" x14ac:dyDescent="0.3">
      <c r="B1220" s="206"/>
      <c r="C1220" s="207"/>
      <c r="D1220" s="196" t="s">
        <v>169</v>
      </c>
      <c r="E1220" s="208" t="s">
        <v>19</v>
      </c>
      <c r="F1220" s="209" t="s">
        <v>3403</v>
      </c>
      <c r="G1220" s="207"/>
      <c r="H1220" s="210">
        <v>2717.9520000000002</v>
      </c>
      <c r="I1220" s="211"/>
      <c r="J1220" s="207"/>
      <c r="K1220" s="207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169</v>
      </c>
      <c r="AU1220" s="216" t="s">
        <v>81</v>
      </c>
      <c r="AV1220" s="12" t="s">
        <v>81</v>
      </c>
      <c r="AW1220" s="12" t="s">
        <v>35</v>
      </c>
      <c r="AX1220" s="12" t="s">
        <v>71</v>
      </c>
      <c r="AY1220" s="216" t="s">
        <v>160</v>
      </c>
    </row>
    <row r="1221" spans="2:65" s="13" customFormat="1" x14ac:dyDescent="0.3">
      <c r="B1221" s="217"/>
      <c r="C1221" s="218"/>
      <c r="D1221" s="219" t="s">
        <v>169</v>
      </c>
      <c r="E1221" s="220" t="s">
        <v>19</v>
      </c>
      <c r="F1221" s="221" t="s">
        <v>182</v>
      </c>
      <c r="G1221" s="218"/>
      <c r="H1221" s="222">
        <v>4308.1009999999997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169</v>
      </c>
      <c r="AU1221" s="228" t="s">
        <v>81</v>
      </c>
      <c r="AV1221" s="13" t="s">
        <v>167</v>
      </c>
      <c r="AW1221" s="13" t="s">
        <v>35</v>
      </c>
      <c r="AX1221" s="13" t="s">
        <v>78</v>
      </c>
      <c r="AY1221" s="228" t="s">
        <v>160</v>
      </c>
    </row>
    <row r="1222" spans="2:65" s="1" customFormat="1" ht="22.5" customHeight="1" x14ac:dyDescent="0.3">
      <c r="B1222" s="35"/>
      <c r="C1222" s="182" t="s">
        <v>3404</v>
      </c>
      <c r="D1222" s="182" t="s">
        <v>162</v>
      </c>
      <c r="E1222" s="183" t="s">
        <v>1243</v>
      </c>
      <c r="F1222" s="184" t="s">
        <v>1244</v>
      </c>
      <c r="G1222" s="185" t="s">
        <v>265</v>
      </c>
      <c r="H1222" s="186">
        <v>81853.918999999994</v>
      </c>
      <c r="I1222" s="187"/>
      <c r="J1222" s="188">
        <f>ROUND(I1222*H1222,2)</f>
        <v>0</v>
      </c>
      <c r="K1222" s="184" t="s">
        <v>166</v>
      </c>
      <c r="L1222" s="55"/>
      <c r="M1222" s="189" t="s">
        <v>19</v>
      </c>
      <c r="N1222" s="190" t="s">
        <v>42</v>
      </c>
      <c r="O1222" s="36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AR1222" s="18" t="s">
        <v>167</v>
      </c>
      <c r="AT1222" s="18" t="s">
        <v>162</v>
      </c>
      <c r="AU1222" s="18" t="s">
        <v>81</v>
      </c>
      <c r="AY1222" s="18" t="s">
        <v>160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78</v>
      </c>
      <c r="BK1222" s="193">
        <f>ROUND(I1222*H1222,2)</f>
        <v>0</v>
      </c>
      <c r="BL1222" s="18" t="s">
        <v>167</v>
      </c>
      <c r="BM1222" s="18" t="s">
        <v>3405</v>
      </c>
    </row>
    <row r="1223" spans="2:65" s="12" customFormat="1" x14ac:dyDescent="0.3">
      <c r="B1223" s="206"/>
      <c r="C1223" s="207"/>
      <c r="D1223" s="196" t="s">
        <v>169</v>
      </c>
      <c r="E1223" s="208" t="s">
        <v>19</v>
      </c>
      <c r="F1223" s="209" t="s">
        <v>3406</v>
      </c>
      <c r="G1223" s="207"/>
      <c r="H1223" s="210">
        <v>81853.918999999994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169</v>
      </c>
      <c r="AU1223" s="216" t="s">
        <v>81</v>
      </c>
      <c r="AV1223" s="12" t="s">
        <v>81</v>
      </c>
      <c r="AW1223" s="12" t="s">
        <v>35</v>
      </c>
      <c r="AX1223" s="12" t="s">
        <v>71</v>
      </c>
      <c r="AY1223" s="216" t="s">
        <v>160</v>
      </c>
    </row>
    <row r="1224" spans="2:65" s="13" customFormat="1" x14ac:dyDescent="0.3">
      <c r="B1224" s="217"/>
      <c r="C1224" s="218"/>
      <c r="D1224" s="219" t="s">
        <v>169</v>
      </c>
      <c r="E1224" s="220" t="s">
        <v>19</v>
      </c>
      <c r="F1224" s="221" t="s">
        <v>182</v>
      </c>
      <c r="G1224" s="218"/>
      <c r="H1224" s="222">
        <v>81853.918999999994</v>
      </c>
      <c r="I1224" s="223"/>
      <c r="J1224" s="218"/>
      <c r="K1224" s="218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169</v>
      </c>
      <c r="AU1224" s="228" t="s">
        <v>81</v>
      </c>
      <c r="AV1224" s="13" t="s">
        <v>167</v>
      </c>
      <c r="AW1224" s="13" t="s">
        <v>35</v>
      </c>
      <c r="AX1224" s="13" t="s">
        <v>78</v>
      </c>
      <c r="AY1224" s="228" t="s">
        <v>160</v>
      </c>
    </row>
    <row r="1225" spans="2:65" s="1" customFormat="1" ht="22.5" customHeight="1" x14ac:dyDescent="0.3">
      <c r="B1225" s="35"/>
      <c r="C1225" s="182" t="s">
        <v>3407</v>
      </c>
      <c r="D1225" s="182" t="s">
        <v>162</v>
      </c>
      <c r="E1225" s="183" t="s">
        <v>1248</v>
      </c>
      <c r="F1225" s="184" t="s">
        <v>1249</v>
      </c>
      <c r="G1225" s="185" t="s">
        <v>265</v>
      </c>
      <c r="H1225" s="186">
        <v>83.137</v>
      </c>
      <c r="I1225" s="187"/>
      <c r="J1225" s="188">
        <f>ROUND(I1225*H1225,2)</f>
        <v>0</v>
      </c>
      <c r="K1225" s="184" t="s">
        <v>166</v>
      </c>
      <c r="L1225" s="55"/>
      <c r="M1225" s="189" t="s">
        <v>19</v>
      </c>
      <c r="N1225" s="190" t="s">
        <v>42</v>
      </c>
      <c r="O1225" s="36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AR1225" s="18" t="s">
        <v>167</v>
      </c>
      <c r="AT1225" s="18" t="s">
        <v>162</v>
      </c>
      <c r="AU1225" s="18" t="s">
        <v>81</v>
      </c>
      <c r="AY1225" s="18" t="s">
        <v>160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78</v>
      </c>
      <c r="BK1225" s="193">
        <f>ROUND(I1225*H1225,2)</f>
        <v>0</v>
      </c>
      <c r="BL1225" s="18" t="s">
        <v>167</v>
      </c>
      <c r="BM1225" s="18" t="s">
        <v>3408</v>
      </c>
    </row>
    <row r="1226" spans="2:65" s="12" customFormat="1" x14ac:dyDescent="0.3">
      <c r="B1226" s="206"/>
      <c r="C1226" s="207"/>
      <c r="D1226" s="196" t="s">
        <v>169</v>
      </c>
      <c r="E1226" s="208" t="s">
        <v>19</v>
      </c>
      <c r="F1226" s="209" t="s">
        <v>3409</v>
      </c>
      <c r="G1226" s="207"/>
      <c r="H1226" s="210">
        <v>83.137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169</v>
      </c>
      <c r="AU1226" s="216" t="s">
        <v>81</v>
      </c>
      <c r="AV1226" s="12" t="s">
        <v>81</v>
      </c>
      <c r="AW1226" s="12" t="s">
        <v>35</v>
      </c>
      <c r="AX1226" s="12" t="s">
        <v>71</v>
      </c>
      <c r="AY1226" s="216" t="s">
        <v>160</v>
      </c>
    </row>
    <row r="1227" spans="2:65" s="13" customFormat="1" x14ac:dyDescent="0.3">
      <c r="B1227" s="217"/>
      <c r="C1227" s="218"/>
      <c r="D1227" s="219" t="s">
        <v>169</v>
      </c>
      <c r="E1227" s="220" t="s">
        <v>19</v>
      </c>
      <c r="F1227" s="221" t="s">
        <v>182</v>
      </c>
      <c r="G1227" s="218"/>
      <c r="H1227" s="222">
        <v>83.137</v>
      </c>
      <c r="I1227" s="223"/>
      <c r="J1227" s="218"/>
      <c r="K1227" s="218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169</v>
      </c>
      <c r="AU1227" s="228" t="s">
        <v>81</v>
      </c>
      <c r="AV1227" s="13" t="s">
        <v>167</v>
      </c>
      <c r="AW1227" s="13" t="s">
        <v>35</v>
      </c>
      <c r="AX1227" s="13" t="s">
        <v>78</v>
      </c>
      <c r="AY1227" s="228" t="s">
        <v>160</v>
      </c>
    </row>
    <row r="1228" spans="2:65" s="1" customFormat="1" ht="22.5" customHeight="1" x14ac:dyDescent="0.3">
      <c r="B1228" s="35"/>
      <c r="C1228" s="182" t="s">
        <v>3410</v>
      </c>
      <c r="D1228" s="182" t="s">
        <v>162</v>
      </c>
      <c r="E1228" s="183" t="s">
        <v>1253</v>
      </c>
      <c r="F1228" s="184" t="s">
        <v>1254</v>
      </c>
      <c r="G1228" s="185" t="s">
        <v>265</v>
      </c>
      <c r="H1228" s="186">
        <v>1507.0119999999999</v>
      </c>
      <c r="I1228" s="187"/>
      <c r="J1228" s="188">
        <f>ROUND(I1228*H1228,2)</f>
        <v>0</v>
      </c>
      <c r="K1228" s="184" t="s">
        <v>166</v>
      </c>
      <c r="L1228" s="55"/>
      <c r="M1228" s="189" t="s">
        <v>19</v>
      </c>
      <c r="N1228" s="190" t="s">
        <v>42</v>
      </c>
      <c r="O1228" s="36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AR1228" s="18" t="s">
        <v>167</v>
      </c>
      <c r="AT1228" s="18" t="s">
        <v>162</v>
      </c>
      <c r="AU1228" s="18" t="s">
        <v>81</v>
      </c>
      <c r="AY1228" s="18" t="s">
        <v>160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18" t="s">
        <v>78</v>
      </c>
      <c r="BK1228" s="193">
        <f>ROUND(I1228*H1228,2)</f>
        <v>0</v>
      </c>
      <c r="BL1228" s="18" t="s">
        <v>167</v>
      </c>
      <c r="BM1228" s="18" t="s">
        <v>3411</v>
      </c>
    </row>
    <row r="1229" spans="2:65" s="12" customFormat="1" x14ac:dyDescent="0.3">
      <c r="B1229" s="206"/>
      <c r="C1229" s="207"/>
      <c r="D1229" s="196" t="s">
        <v>169</v>
      </c>
      <c r="E1229" s="208" t="s">
        <v>19</v>
      </c>
      <c r="F1229" s="209" t="s">
        <v>3412</v>
      </c>
      <c r="G1229" s="207"/>
      <c r="H1229" s="210">
        <v>1507.0119999999999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169</v>
      </c>
      <c r="AU1229" s="216" t="s">
        <v>81</v>
      </c>
      <c r="AV1229" s="12" t="s">
        <v>81</v>
      </c>
      <c r="AW1229" s="12" t="s">
        <v>35</v>
      </c>
      <c r="AX1229" s="12" t="s">
        <v>71</v>
      </c>
      <c r="AY1229" s="216" t="s">
        <v>160</v>
      </c>
    </row>
    <row r="1230" spans="2:65" s="13" customFormat="1" x14ac:dyDescent="0.3">
      <c r="B1230" s="217"/>
      <c r="C1230" s="218"/>
      <c r="D1230" s="219" t="s">
        <v>169</v>
      </c>
      <c r="E1230" s="220" t="s">
        <v>19</v>
      </c>
      <c r="F1230" s="221" t="s">
        <v>182</v>
      </c>
      <c r="G1230" s="218"/>
      <c r="H1230" s="222">
        <v>1507.0119999999999</v>
      </c>
      <c r="I1230" s="223"/>
      <c r="J1230" s="218"/>
      <c r="K1230" s="218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169</v>
      </c>
      <c r="AU1230" s="228" t="s">
        <v>81</v>
      </c>
      <c r="AV1230" s="13" t="s">
        <v>167</v>
      </c>
      <c r="AW1230" s="13" t="s">
        <v>35</v>
      </c>
      <c r="AX1230" s="13" t="s">
        <v>78</v>
      </c>
      <c r="AY1230" s="228" t="s">
        <v>160</v>
      </c>
    </row>
    <row r="1231" spans="2:65" s="1" customFormat="1" ht="22.5" customHeight="1" x14ac:dyDescent="0.3">
      <c r="B1231" s="35"/>
      <c r="C1231" s="182" t="s">
        <v>3413</v>
      </c>
      <c r="D1231" s="182" t="s">
        <v>162</v>
      </c>
      <c r="E1231" s="183" t="s">
        <v>1257</v>
      </c>
      <c r="F1231" s="184" t="s">
        <v>1258</v>
      </c>
      <c r="G1231" s="185" t="s">
        <v>265</v>
      </c>
      <c r="H1231" s="186">
        <v>2717.9520000000002</v>
      </c>
      <c r="I1231" s="187"/>
      <c r="J1231" s="188">
        <f>ROUND(I1231*H1231,2)</f>
        <v>0</v>
      </c>
      <c r="K1231" s="184" t="s">
        <v>166</v>
      </c>
      <c r="L1231" s="55"/>
      <c r="M1231" s="189" t="s">
        <v>19</v>
      </c>
      <c r="N1231" s="190" t="s">
        <v>42</v>
      </c>
      <c r="O1231" s="36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AR1231" s="18" t="s">
        <v>167</v>
      </c>
      <c r="AT1231" s="18" t="s">
        <v>162</v>
      </c>
      <c r="AU1231" s="18" t="s">
        <v>81</v>
      </c>
      <c r="AY1231" s="18" t="s">
        <v>160</v>
      </c>
      <c r="BE1231" s="193">
        <f>IF(N1231="základní",J1231,0)</f>
        <v>0</v>
      </c>
      <c r="BF1231" s="193">
        <f>IF(N1231="snížená",J1231,0)</f>
        <v>0</v>
      </c>
      <c r="BG1231" s="193">
        <f>IF(N1231="zákl. přenesená",J1231,0)</f>
        <v>0</v>
      </c>
      <c r="BH1231" s="193">
        <f>IF(N1231="sníž. přenesená",J1231,0)</f>
        <v>0</v>
      </c>
      <c r="BI1231" s="193">
        <f>IF(N1231="nulová",J1231,0)</f>
        <v>0</v>
      </c>
      <c r="BJ1231" s="18" t="s">
        <v>78</v>
      </c>
      <c r="BK1231" s="193">
        <f>ROUND(I1231*H1231,2)</f>
        <v>0</v>
      </c>
      <c r="BL1231" s="18" t="s">
        <v>167</v>
      </c>
      <c r="BM1231" s="18" t="s">
        <v>3414</v>
      </c>
    </row>
    <row r="1232" spans="2:65" s="12" customFormat="1" x14ac:dyDescent="0.3">
      <c r="B1232" s="206"/>
      <c r="C1232" s="207"/>
      <c r="D1232" s="196" t="s">
        <v>169</v>
      </c>
      <c r="E1232" s="208" t="s">
        <v>19</v>
      </c>
      <c r="F1232" s="209" t="s">
        <v>3415</v>
      </c>
      <c r="G1232" s="207"/>
      <c r="H1232" s="210">
        <v>2717.9520000000002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169</v>
      </c>
      <c r="AU1232" s="216" t="s">
        <v>81</v>
      </c>
      <c r="AV1232" s="12" t="s">
        <v>81</v>
      </c>
      <c r="AW1232" s="12" t="s">
        <v>35</v>
      </c>
      <c r="AX1232" s="12" t="s">
        <v>71</v>
      </c>
      <c r="AY1232" s="216" t="s">
        <v>160</v>
      </c>
    </row>
    <row r="1233" spans="2:65" s="13" customFormat="1" x14ac:dyDescent="0.3">
      <c r="B1233" s="217"/>
      <c r="C1233" s="218"/>
      <c r="D1233" s="196" t="s">
        <v>169</v>
      </c>
      <c r="E1233" s="240" t="s">
        <v>19</v>
      </c>
      <c r="F1233" s="241" t="s">
        <v>182</v>
      </c>
      <c r="G1233" s="218"/>
      <c r="H1233" s="242">
        <v>2717.9520000000002</v>
      </c>
      <c r="I1233" s="223"/>
      <c r="J1233" s="218"/>
      <c r="K1233" s="218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169</v>
      </c>
      <c r="AU1233" s="228" t="s">
        <v>81</v>
      </c>
      <c r="AV1233" s="13" t="s">
        <v>167</v>
      </c>
      <c r="AW1233" s="13" t="s">
        <v>35</v>
      </c>
      <c r="AX1233" s="13" t="s">
        <v>78</v>
      </c>
      <c r="AY1233" s="228" t="s">
        <v>160</v>
      </c>
    </row>
    <row r="1234" spans="2:65" s="10" customFormat="1" ht="29.85" customHeight="1" x14ac:dyDescent="0.3">
      <c r="B1234" s="165"/>
      <c r="C1234" s="166"/>
      <c r="D1234" s="179" t="s">
        <v>70</v>
      </c>
      <c r="E1234" s="180" t="s">
        <v>260</v>
      </c>
      <c r="F1234" s="180" t="s">
        <v>261</v>
      </c>
      <c r="G1234" s="166"/>
      <c r="H1234" s="166"/>
      <c r="I1234" s="169"/>
      <c r="J1234" s="181">
        <f>BK1234</f>
        <v>0</v>
      </c>
      <c r="K1234" s="166"/>
      <c r="L1234" s="171"/>
      <c r="M1234" s="172"/>
      <c r="N1234" s="173"/>
      <c r="O1234" s="173"/>
      <c r="P1234" s="174">
        <f>P1235</f>
        <v>0</v>
      </c>
      <c r="Q1234" s="173"/>
      <c r="R1234" s="174">
        <f>R1235</f>
        <v>0</v>
      </c>
      <c r="S1234" s="173"/>
      <c r="T1234" s="175">
        <f>T1235</f>
        <v>0</v>
      </c>
      <c r="AR1234" s="176" t="s">
        <v>78</v>
      </c>
      <c r="AT1234" s="177" t="s">
        <v>70</v>
      </c>
      <c r="AU1234" s="177" t="s">
        <v>78</v>
      </c>
      <c r="AY1234" s="176" t="s">
        <v>160</v>
      </c>
      <c r="BK1234" s="178">
        <f>BK1235</f>
        <v>0</v>
      </c>
    </row>
    <row r="1235" spans="2:65" s="1" customFormat="1" ht="31.5" customHeight="1" x14ac:dyDescent="0.3">
      <c r="B1235" s="35"/>
      <c r="C1235" s="182" t="s">
        <v>3416</v>
      </c>
      <c r="D1235" s="182" t="s">
        <v>162</v>
      </c>
      <c r="E1235" s="183" t="s">
        <v>263</v>
      </c>
      <c r="F1235" s="184" t="s">
        <v>264</v>
      </c>
      <c r="G1235" s="185" t="s">
        <v>265</v>
      </c>
      <c r="H1235" s="186">
        <v>597.44100000000003</v>
      </c>
      <c r="I1235" s="187"/>
      <c r="J1235" s="188">
        <f>ROUND(I1235*H1235,2)</f>
        <v>0</v>
      </c>
      <c r="K1235" s="184" t="s">
        <v>166</v>
      </c>
      <c r="L1235" s="55"/>
      <c r="M1235" s="189" t="s">
        <v>19</v>
      </c>
      <c r="N1235" s="190" t="s">
        <v>42</v>
      </c>
      <c r="O1235" s="36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AR1235" s="18" t="s">
        <v>167</v>
      </c>
      <c r="AT1235" s="18" t="s">
        <v>162</v>
      </c>
      <c r="AU1235" s="18" t="s">
        <v>81</v>
      </c>
      <c r="AY1235" s="18" t="s">
        <v>160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18" t="s">
        <v>78</v>
      </c>
      <c r="BK1235" s="193">
        <f>ROUND(I1235*H1235,2)</f>
        <v>0</v>
      </c>
      <c r="BL1235" s="18" t="s">
        <v>167</v>
      </c>
      <c r="BM1235" s="18" t="s">
        <v>3417</v>
      </c>
    </row>
    <row r="1236" spans="2:65" s="10" customFormat="1" ht="37.35" customHeight="1" x14ac:dyDescent="0.35">
      <c r="B1236" s="165"/>
      <c r="C1236" s="166"/>
      <c r="D1236" s="167" t="s">
        <v>70</v>
      </c>
      <c r="E1236" s="168" t="s">
        <v>548</v>
      </c>
      <c r="F1236" s="168" t="s">
        <v>1263</v>
      </c>
      <c r="G1236" s="166"/>
      <c r="H1236" s="166"/>
      <c r="I1236" s="169"/>
      <c r="J1236" s="170">
        <f>BK1236</f>
        <v>0</v>
      </c>
      <c r="K1236" s="166"/>
      <c r="L1236" s="171"/>
      <c r="M1236" s="172"/>
      <c r="N1236" s="173"/>
      <c r="O1236" s="173"/>
      <c r="P1236" s="174">
        <f>P1237+P1241+P1245</f>
        <v>0</v>
      </c>
      <c r="Q1236" s="173"/>
      <c r="R1236" s="174">
        <f>R1237+R1241+R1245</f>
        <v>10.272145120000001</v>
      </c>
      <c r="S1236" s="173"/>
      <c r="T1236" s="175">
        <f>T1237+T1241+T1245</f>
        <v>0</v>
      </c>
      <c r="AR1236" s="176" t="s">
        <v>186</v>
      </c>
      <c r="AT1236" s="177" t="s">
        <v>70</v>
      </c>
      <c r="AU1236" s="177" t="s">
        <v>71</v>
      </c>
      <c r="AY1236" s="176" t="s">
        <v>160</v>
      </c>
      <c r="BK1236" s="178">
        <f>BK1237+BK1241+BK1245</f>
        <v>0</v>
      </c>
    </row>
    <row r="1237" spans="2:65" s="10" customFormat="1" ht="19.899999999999999" customHeight="1" x14ac:dyDescent="0.3">
      <c r="B1237" s="165"/>
      <c r="C1237" s="166"/>
      <c r="D1237" s="179" t="s">
        <v>70</v>
      </c>
      <c r="E1237" s="180" t="s">
        <v>1641</v>
      </c>
      <c r="F1237" s="180" t="s">
        <v>1642</v>
      </c>
      <c r="G1237" s="166"/>
      <c r="H1237" s="166"/>
      <c r="I1237" s="169"/>
      <c r="J1237" s="181">
        <f>BK1237</f>
        <v>0</v>
      </c>
      <c r="K1237" s="166"/>
      <c r="L1237" s="171"/>
      <c r="M1237" s="172"/>
      <c r="N1237" s="173"/>
      <c r="O1237" s="173"/>
      <c r="P1237" s="174">
        <f>SUM(P1238:P1240)</f>
        <v>0</v>
      </c>
      <c r="Q1237" s="173"/>
      <c r="R1237" s="174">
        <f>SUM(R1238:R1240)</f>
        <v>0</v>
      </c>
      <c r="S1237" s="173"/>
      <c r="T1237" s="175">
        <f>SUM(T1238:T1240)</f>
        <v>0</v>
      </c>
      <c r="AR1237" s="176" t="s">
        <v>186</v>
      </c>
      <c r="AT1237" s="177" t="s">
        <v>70</v>
      </c>
      <c r="AU1237" s="177" t="s">
        <v>78</v>
      </c>
      <c r="AY1237" s="176" t="s">
        <v>160</v>
      </c>
      <c r="BK1237" s="178">
        <f>SUM(BK1238:BK1240)</f>
        <v>0</v>
      </c>
    </row>
    <row r="1238" spans="2:65" s="1" customFormat="1" ht="22.5" customHeight="1" x14ac:dyDescent="0.3">
      <c r="B1238" s="35"/>
      <c r="C1238" s="182" t="s">
        <v>3418</v>
      </c>
      <c r="D1238" s="182" t="s">
        <v>162</v>
      </c>
      <c r="E1238" s="183" t="s">
        <v>1643</v>
      </c>
      <c r="F1238" s="184" t="s">
        <v>1644</v>
      </c>
      <c r="G1238" s="185" t="s">
        <v>189</v>
      </c>
      <c r="H1238" s="186">
        <v>36.5</v>
      </c>
      <c r="I1238" s="187"/>
      <c r="J1238" s="188">
        <f>ROUND(I1238*H1238,2)</f>
        <v>0</v>
      </c>
      <c r="K1238" s="184" t="s">
        <v>19</v>
      </c>
      <c r="L1238" s="55"/>
      <c r="M1238" s="189" t="s">
        <v>19</v>
      </c>
      <c r="N1238" s="190" t="s">
        <v>42</v>
      </c>
      <c r="O1238" s="36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AR1238" s="18" t="s">
        <v>669</v>
      </c>
      <c r="AT1238" s="18" t="s">
        <v>162</v>
      </c>
      <c r="AU1238" s="18" t="s">
        <v>81</v>
      </c>
      <c r="AY1238" s="18" t="s">
        <v>160</v>
      </c>
      <c r="BE1238" s="193">
        <f>IF(N1238="základní",J1238,0)</f>
        <v>0</v>
      </c>
      <c r="BF1238" s="193">
        <f>IF(N1238="snížená",J1238,0)</f>
        <v>0</v>
      </c>
      <c r="BG1238" s="193">
        <f>IF(N1238="zákl. přenesená",J1238,0)</f>
        <v>0</v>
      </c>
      <c r="BH1238" s="193">
        <f>IF(N1238="sníž. přenesená",J1238,0)</f>
        <v>0</v>
      </c>
      <c r="BI1238" s="193">
        <f>IF(N1238="nulová",J1238,0)</f>
        <v>0</v>
      </c>
      <c r="BJ1238" s="18" t="s">
        <v>78</v>
      </c>
      <c r="BK1238" s="193">
        <f>ROUND(I1238*H1238,2)</f>
        <v>0</v>
      </c>
      <c r="BL1238" s="18" t="s">
        <v>669</v>
      </c>
      <c r="BM1238" s="18" t="s">
        <v>3419</v>
      </c>
    </row>
    <row r="1239" spans="2:65" s="12" customFormat="1" x14ac:dyDescent="0.3">
      <c r="B1239" s="206"/>
      <c r="C1239" s="207"/>
      <c r="D1239" s="196" t="s">
        <v>169</v>
      </c>
      <c r="E1239" s="208" t="s">
        <v>19</v>
      </c>
      <c r="F1239" s="209" t="s">
        <v>3420</v>
      </c>
      <c r="G1239" s="207"/>
      <c r="H1239" s="210">
        <v>36.5</v>
      </c>
      <c r="I1239" s="211"/>
      <c r="J1239" s="207"/>
      <c r="K1239" s="207"/>
      <c r="L1239" s="212"/>
      <c r="M1239" s="213"/>
      <c r="N1239" s="214"/>
      <c r="O1239" s="214"/>
      <c r="P1239" s="214"/>
      <c r="Q1239" s="214"/>
      <c r="R1239" s="214"/>
      <c r="S1239" s="214"/>
      <c r="T1239" s="215"/>
      <c r="AT1239" s="216" t="s">
        <v>169</v>
      </c>
      <c r="AU1239" s="216" t="s">
        <v>81</v>
      </c>
      <c r="AV1239" s="12" t="s">
        <v>81</v>
      </c>
      <c r="AW1239" s="12" t="s">
        <v>35</v>
      </c>
      <c r="AX1239" s="12" t="s">
        <v>71</v>
      </c>
      <c r="AY1239" s="216" t="s">
        <v>160</v>
      </c>
    </row>
    <row r="1240" spans="2:65" s="13" customFormat="1" x14ac:dyDescent="0.3">
      <c r="B1240" s="217"/>
      <c r="C1240" s="218"/>
      <c r="D1240" s="196" t="s">
        <v>169</v>
      </c>
      <c r="E1240" s="240" t="s">
        <v>19</v>
      </c>
      <c r="F1240" s="241" t="s">
        <v>182</v>
      </c>
      <c r="G1240" s="218"/>
      <c r="H1240" s="242">
        <v>36.5</v>
      </c>
      <c r="I1240" s="223"/>
      <c r="J1240" s="218"/>
      <c r="K1240" s="218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169</v>
      </c>
      <c r="AU1240" s="228" t="s">
        <v>81</v>
      </c>
      <c r="AV1240" s="13" t="s">
        <v>167</v>
      </c>
      <c r="AW1240" s="13" t="s">
        <v>35</v>
      </c>
      <c r="AX1240" s="13" t="s">
        <v>78</v>
      </c>
      <c r="AY1240" s="228" t="s">
        <v>160</v>
      </c>
    </row>
    <row r="1241" spans="2:65" s="10" customFormat="1" ht="29.85" customHeight="1" x14ac:dyDescent="0.3">
      <c r="B1241" s="165"/>
      <c r="C1241" s="166"/>
      <c r="D1241" s="179" t="s">
        <v>70</v>
      </c>
      <c r="E1241" s="180" t="s">
        <v>1264</v>
      </c>
      <c r="F1241" s="180" t="s">
        <v>1265</v>
      </c>
      <c r="G1241" s="166"/>
      <c r="H1241" s="166"/>
      <c r="I1241" s="169"/>
      <c r="J1241" s="181">
        <f>BK1241</f>
        <v>0</v>
      </c>
      <c r="K1241" s="166"/>
      <c r="L1241" s="171"/>
      <c r="M1241" s="172"/>
      <c r="N1241" s="173"/>
      <c r="O1241" s="173"/>
      <c r="P1241" s="174">
        <f>SUM(P1242:P1244)</f>
        <v>0</v>
      </c>
      <c r="Q1241" s="173"/>
      <c r="R1241" s="174">
        <f>SUM(R1242:R1244)</f>
        <v>2.3159999999999999E-3</v>
      </c>
      <c r="S1241" s="173"/>
      <c r="T1241" s="175">
        <f>SUM(T1242:T1244)</f>
        <v>0</v>
      </c>
      <c r="AR1241" s="176" t="s">
        <v>186</v>
      </c>
      <c r="AT1241" s="177" t="s">
        <v>70</v>
      </c>
      <c r="AU1241" s="177" t="s">
        <v>78</v>
      </c>
      <c r="AY1241" s="176" t="s">
        <v>160</v>
      </c>
      <c r="BK1241" s="178">
        <f>SUM(BK1242:BK1244)</f>
        <v>0</v>
      </c>
    </row>
    <row r="1242" spans="2:65" s="1" customFormat="1" ht="22.5" customHeight="1" x14ac:dyDescent="0.3">
      <c r="B1242" s="35"/>
      <c r="C1242" s="182" t="s">
        <v>3421</v>
      </c>
      <c r="D1242" s="182" t="s">
        <v>162</v>
      </c>
      <c r="E1242" s="183" t="s">
        <v>1267</v>
      </c>
      <c r="F1242" s="184" t="s">
        <v>1268</v>
      </c>
      <c r="G1242" s="185" t="s">
        <v>189</v>
      </c>
      <c r="H1242" s="186">
        <v>57.9</v>
      </c>
      <c r="I1242" s="187"/>
      <c r="J1242" s="188">
        <f>ROUND(I1242*H1242,2)</f>
        <v>0</v>
      </c>
      <c r="K1242" s="184" t="s">
        <v>19</v>
      </c>
      <c r="L1242" s="55"/>
      <c r="M1242" s="189" t="s">
        <v>19</v>
      </c>
      <c r="N1242" s="190" t="s">
        <v>42</v>
      </c>
      <c r="O1242" s="36"/>
      <c r="P1242" s="191">
        <f>O1242*H1242</f>
        <v>0</v>
      </c>
      <c r="Q1242" s="191">
        <v>4.0000000000000003E-5</v>
      </c>
      <c r="R1242" s="191">
        <f>Q1242*H1242</f>
        <v>2.3159999999999999E-3</v>
      </c>
      <c r="S1242" s="191">
        <v>0</v>
      </c>
      <c r="T1242" s="192">
        <f>S1242*H1242</f>
        <v>0</v>
      </c>
      <c r="AR1242" s="18" t="s">
        <v>669</v>
      </c>
      <c r="AT1242" s="18" t="s">
        <v>162</v>
      </c>
      <c r="AU1242" s="18" t="s">
        <v>81</v>
      </c>
      <c r="AY1242" s="18" t="s">
        <v>160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78</v>
      </c>
      <c r="BK1242" s="193">
        <f>ROUND(I1242*H1242,2)</f>
        <v>0</v>
      </c>
      <c r="BL1242" s="18" t="s">
        <v>669</v>
      </c>
      <c r="BM1242" s="18" t="s">
        <v>3422</v>
      </c>
    </row>
    <row r="1243" spans="2:65" s="12" customFormat="1" x14ac:dyDescent="0.3">
      <c r="B1243" s="206"/>
      <c r="C1243" s="207"/>
      <c r="D1243" s="196" t="s">
        <v>169</v>
      </c>
      <c r="E1243" s="208" t="s">
        <v>19</v>
      </c>
      <c r="F1243" s="209" t="s">
        <v>3423</v>
      </c>
      <c r="G1243" s="207"/>
      <c r="H1243" s="210">
        <v>57.9</v>
      </c>
      <c r="I1243" s="211"/>
      <c r="J1243" s="207"/>
      <c r="K1243" s="207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169</v>
      </c>
      <c r="AU1243" s="216" t="s">
        <v>81</v>
      </c>
      <c r="AV1243" s="12" t="s">
        <v>81</v>
      </c>
      <c r="AW1243" s="12" t="s">
        <v>35</v>
      </c>
      <c r="AX1243" s="12" t="s">
        <v>71</v>
      </c>
      <c r="AY1243" s="216" t="s">
        <v>160</v>
      </c>
    </row>
    <row r="1244" spans="2:65" s="13" customFormat="1" x14ac:dyDescent="0.3">
      <c r="B1244" s="217"/>
      <c r="C1244" s="218"/>
      <c r="D1244" s="196" t="s">
        <v>169</v>
      </c>
      <c r="E1244" s="240" t="s">
        <v>19</v>
      </c>
      <c r="F1244" s="241" t="s">
        <v>182</v>
      </c>
      <c r="G1244" s="218"/>
      <c r="H1244" s="242">
        <v>57.9</v>
      </c>
      <c r="I1244" s="223"/>
      <c r="J1244" s="218"/>
      <c r="K1244" s="218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169</v>
      </c>
      <c r="AU1244" s="228" t="s">
        <v>81</v>
      </c>
      <c r="AV1244" s="13" t="s">
        <v>167</v>
      </c>
      <c r="AW1244" s="13" t="s">
        <v>35</v>
      </c>
      <c r="AX1244" s="13" t="s">
        <v>78</v>
      </c>
      <c r="AY1244" s="228" t="s">
        <v>160</v>
      </c>
    </row>
    <row r="1245" spans="2:65" s="10" customFormat="1" ht="29.85" customHeight="1" x14ac:dyDescent="0.3">
      <c r="B1245" s="165"/>
      <c r="C1245" s="166"/>
      <c r="D1245" s="179" t="s">
        <v>70</v>
      </c>
      <c r="E1245" s="180" t="s">
        <v>1270</v>
      </c>
      <c r="F1245" s="180" t="s">
        <v>1271</v>
      </c>
      <c r="G1245" s="166"/>
      <c r="H1245" s="166"/>
      <c r="I1245" s="169"/>
      <c r="J1245" s="181">
        <f>BK1245</f>
        <v>0</v>
      </c>
      <c r="K1245" s="166"/>
      <c r="L1245" s="171"/>
      <c r="M1245" s="172"/>
      <c r="N1245" s="173"/>
      <c r="O1245" s="173"/>
      <c r="P1245" s="174">
        <f>SUM(P1246:P1266)</f>
        <v>0</v>
      </c>
      <c r="Q1245" s="173"/>
      <c r="R1245" s="174">
        <f>SUM(R1246:R1266)</f>
        <v>10.269829120000001</v>
      </c>
      <c r="S1245" s="173"/>
      <c r="T1245" s="175">
        <f>SUM(T1246:T1266)</f>
        <v>0</v>
      </c>
      <c r="AR1245" s="176" t="s">
        <v>186</v>
      </c>
      <c r="AT1245" s="177" t="s">
        <v>70</v>
      </c>
      <c r="AU1245" s="177" t="s">
        <v>78</v>
      </c>
      <c r="AY1245" s="176" t="s">
        <v>160</v>
      </c>
      <c r="BK1245" s="178">
        <f>SUM(BK1246:BK1266)</f>
        <v>0</v>
      </c>
    </row>
    <row r="1246" spans="2:65" s="1" customFormat="1" ht="22.5" customHeight="1" x14ac:dyDescent="0.3">
      <c r="B1246" s="35"/>
      <c r="C1246" s="182" t="s">
        <v>3424</v>
      </c>
      <c r="D1246" s="182" t="s">
        <v>162</v>
      </c>
      <c r="E1246" s="183" t="s">
        <v>1273</v>
      </c>
      <c r="F1246" s="184" t="s">
        <v>1274</v>
      </c>
      <c r="G1246" s="185" t="s">
        <v>1275</v>
      </c>
      <c r="H1246" s="186">
        <v>9.4E-2</v>
      </c>
      <c r="I1246" s="187"/>
      <c r="J1246" s="188">
        <f t="shared" ref="J1246:J1252" si="50">ROUND(I1246*H1246,2)</f>
        <v>0</v>
      </c>
      <c r="K1246" s="184" t="s">
        <v>166</v>
      </c>
      <c r="L1246" s="55"/>
      <c r="M1246" s="189" t="s">
        <v>19</v>
      </c>
      <c r="N1246" s="190" t="s">
        <v>42</v>
      </c>
      <c r="O1246" s="36"/>
      <c r="P1246" s="191">
        <f t="shared" ref="P1246:P1252" si="51">O1246*H1246</f>
        <v>0</v>
      </c>
      <c r="Q1246" s="191">
        <v>8.8000000000000005E-3</v>
      </c>
      <c r="R1246" s="191">
        <f t="shared" ref="R1246:R1252" si="52">Q1246*H1246</f>
        <v>8.2720000000000005E-4</v>
      </c>
      <c r="S1246" s="191">
        <v>0</v>
      </c>
      <c r="T1246" s="192">
        <f t="shared" ref="T1246:T1252" si="53">S1246*H1246</f>
        <v>0</v>
      </c>
      <c r="AR1246" s="18" t="s">
        <v>669</v>
      </c>
      <c r="AT1246" s="18" t="s">
        <v>162</v>
      </c>
      <c r="AU1246" s="18" t="s">
        <v>81</v>
      </c>
      <c r="AY1246" s="18" t="s">
        <v>160</v>
      </c>
      <c r="BE1246" s="193">
        <f t="shared" ref="BE1246:BE1252" si="54">IF(N1246="základní",J1246,0)</f>
        <v>0</v>
      </c>
      <c r="BF1246" s="193">
        <f t="shared" ref="BF1246:BF1252" si="55">IF(N1246="snížená",J1246,0)</f>
        <v>0</v>
      </c>
      <c r="BG1246" s="193">
        <f t="shared" ref="BG1246:BG1252" si="56">IF(N1246="zákl. přenesená",J1246,0)</f>
        <v>0</v>
      </c>
      <c r="BH1246" s="193">
        <f t="shared" ref="BH1246:BH1252" si="57">IF(N1246="sníž. přenesená",J1246,0)</f>
        <v>0</v>
      </c>
      <c r="BI1246" s="193">
        <f t="shared" ref="BI1246:BI1252" si="58">IF(N1246="nulová",J1246,0)</f>
        <v>0</v>
      </c>
      <c r="BJ1246" s="18" t="s">
        <v>78</v>
      </c>
      <c r="BK1246" s="193">
        <f t="shared" ref="BK1246:BK1252" si="59">ROUND(I1246*H1246,2)</f>
        <v>0</v>
      </c>
      <c r="BL1246" s="18" t="s">
        <v>669</v>
      </c>
      <c r="BM1246" s="18" t="s">
        <v>3425</v>
      </c>
    </row>
    <row r="1247" spans="2:65" s="1" customFormat="1" ht="31.5" customHeight="1" x14ac:dyDescent="0.3">
      <c r="B1247" s="35"/>
      <c r="C1247" s="182" t="s">
        <v>3426</v>
      </c>
      <c r="D1247" s="182" t="s">
        <v>162</v>
      </c>
      <c r="E1247" s="183" t="s">
        <v>1278</v>
      </c>
      <c r="F1247" s="184" t="s">
        <v>1279</v>
      </c>
      <c r="G1247" s="185" t="s">
        <v>189</v>
      </c>
      <c r="H1247" s="186">
        <v>94.4</v>
      </c>
      <c r="I1247" s="187"/>
      <c r="J1247" s="188">
        <f t="shared" si="50"/>
        <v>0</v>
      </c>
      <c r="K1247" s="184" t="s">
        <v>166</v>
      </c>
      <c r="L1247" s="55"/>
      <c r="M1247" s="189" t="s">
        <v>19</v>
      </c>
      <c r="N1247" s="190" t="s">
        <v>42</v>
      </c>
      <c r="O1247" s="36"/>
      <c r="P1247" s="191">
        <f t="shared" si="51"/>
        <v>0</v>
      </c>
      <c r="Q1247" s="191">
        <v>0</v>
      </c>
      <c r="R1247" s="191">
        <f t="shared" si="52"/>
        <v>0</v>
      </c>
      <c r="S1247" s="191">
        <v>0</v>
      </c>
      <c r="T1247" s="192">
        <f t="shared" si="53"/>
        <v>0</v>
      </c>
      <c r="AR1247" s="18" t="s">
        <v>669</v>
      </c>
      <c r="AT1247" s="18" t="s">
        <v>162</v>
      </c>
      <c r="AU1247" s="18" t="s">
        <v>81</v>
      </c>
      <c r="AY1247" s="18" t="s">
        <v>160</v>
      </c>
      <c r="BE1247" s="193">
        <f t="shared" si="54"/>
        <v>0</v>
      </c>
      <c r="BF1247" s="193">
        <f t="shared" si="55"/>
        <v>0</v>
      </c>
      <c r="BG1247" s="193">
        <f t="shared" si="56"/>
        <v>0</v>
      </c>
      <c r="BH1247" s="193">
        <f t="shared" si="57"/>
        <v>0</v>
      </c>
      <c r="BI1247" s="193">
        <f t="shared" si="58"/>
        <v>0</v>
      </c>
      <c r="BJ1247" s="18" t="s">
        <v>78</v>
      </c>
      <c r="BK1247" s="193">
        <f t="shared" si="59"/>
        <v>0</v>
      </c>
      <c r="BL1247" s="18" t="s">
        <v>669</v>
      </c>
      <c r="BM1247" s="18" t="s">
        <v>3427</v>
      </c>
    </row>
    <row r="1248" spans="2:65" s="1" customFormat="1" ht="22.5" customHeight="1" x14ac:dyDescent="0.3">
      <c r="B1248" s="35"/>
      <c r="C1248" s="182" t="s">
        <v>3428</v>
      </c>
      <c r="D1248" s="182" t="s">
        <v>162</v>
      </c>
      <c r="E1248" s="183" t="s">
        <v>1282</v>
      </c>
      <c r="F1248" s="184" t="s">
        <v>1283</v>
      </c>
      <c r="G1248" s="185" t="s">
        <v>189</v>
      </c>
      <c r="H1248" s="186">
        <v>94.4</v>
      </c>
      <c r="I1248" s="187"/>
      <c r="J1248" s="188">
        <f t="shared" si="50"/>
        <v>0</v>
      </c>
      <c r="K1248" s="184" t="s">
        <v>166</v>
      </c>
      <c r="L1248" s="55"/>
      <c r="M1248" s="189" t="s">
        <v>19</v>
      </c>
      <c r="N1248" s="190" t="s">
        <v>42</v>
      </c>
      <c r="O1248" s="36"/>
      <c r="P1248" s="191">
        <f t="shared" si="51"/>
        <v>0</v>
      </c>
      <c r="Q1248" s="191">
        <v>9.1799999999999995E-5</v>
      </c>
      <c r="R1248" s="191">
        <f t="shared" si="52"/>
        <v>8.6659200000000006E-3</v>
      </c>
      <c r="S1248" s="191">
        <v>0</v>
      </c>
      <c r="T1248" s="192">
        <f t="shared" si="53"/>
        <v>0</v>
      </c>
      <c r="AR1248" s="18" t="s">
        <v>669</v>
      </c>
      <c r="AT1248" s="18" t="s">
        <v>162</v>
      </c>
      <c r="AU1248" s="18" t="s">
        <v>81</v>
      </c>
      <c r="AY1248" s="18" t="s">
        <v>160</v>
      </c>
      <c r="BE1248" s="193">
        <f t="shared" si="54"/>
        <v>0</v>
      </c>
      <c r="BF1248" s="193">
        <f t="shared" si="55"/>
        <v>0</v>
      </c>
      <c r="BG1248" s="193">
        <f t="shared" si="56"/>
        <v>0</v>
      </c>
      <c r="BH1248" s="193">
        <f t="shared" si="57"/>
        <v>0</v>
      </c>
      <c r="BI1248" s="193">
        <f t="shared" si="58"/>
        <v>0</v>
      </c>
      <c r="BJ1248" s="18" t="s">
        <v>78</v>
      </c>
      <c r="BK1248" s="193">
        <f t="shared" si="59"/>
        <v>0</v>
      </c>
      <c r="BL1248" s="18" t="s">
        <v>669</v>
      </c>
      <c r="BM1248" s="18" t="s">
        <v>3429</v>
      </c>
    </row>
    <row r="1249" spans="2:65" s="1" customFormat="1" ht="22.5" customHeight="1" x14ac:dyDescent="0.3">
      <c r="B1249" s="35"/>
      <c r="C1249" s="182" t="s">
        <v>3430</v>
      </c>
      <c r="D1249" s="182" t="s">
        <v>162</v>
      </c>
      <c r="E1249" s="183" t="s">
        <v>1286</v>
      </c>
      <c r="F1249" s="184" t="s">
        <v>1287</v>
      </c>
      <c r="G1249" s="185" t="s">
        <v>189</v>
      </c>
      <c r="H1249" s="186">
        <v>94.4</v>
      </c>
      <c r="I1249" s="187"/>
      <c r="J1249" s="188">
        <f t="shared" si="50"/>
        <v>0</v>
      </c>
      <c r="K1249" s="184" t="s">
        <v>166</v>
      </c>
      <c r="L1249" s="55"/>
      <c r="M1249" s="189" t="s">
        <v>19</v>
      </c>
      <c r="N1249" s="190" t="s">
        <v>42</v>
      </c>
      <c r="O1249" s="36"/>
      <c r="P1249" s="191">
        <f t="shared" si="51"/>
        <v>0</v>
      </c>
      <c r="Q1249" s="191">
        <v>0.108</v>
      </c>
      <c r="R1249" s="191">
        <f t="shared" si="52"/>
        <v>10.1952</v>
      </c>
      <c r="S1249" s="191">
        <v>0</v>
      </c>
      <c r="T1249" s="192">
        <f t="shared" si="53"/>
        <v>0</v>
      </c>
      <c r="AR1249" s="18" t="s">
        <v>669</v>
      </c>
      <c r="AT1249" s="18" t="s">
        <v>162</v>
      </c>
      <c r="AU1249" s="18" t="s">
        <v>81</v>
      </c>
      <c r="AY1249" s="18" t="s">
        <v>160</v>
      </c>
      <c r="BE1249" s="193">
        <f t="shared" si="54"/>
        <v>0</v>
      </c>
      <c r="BF1249" s="193">
        <f t="shared" si="55"/>
        <v>0</v>
      </c>
      <c r="BG1249" s="193">
        <f t="shared" si="56"/>
        <v>0</v>
      </c>
      <c r="BH1249" s="193">
        <f t="shared" si="57"/>
        <v>0</v>
      </c>
      <c r="BI1249" s="193">
        <f t="shared" si="58"/>
        <v>0</v>
      </c>
      <c r="BJ1249" s="18" t="s">
        <v>78</v>
      </c>
      <c r="BK1249" s="193">
        <f t="shared" si="59"/>
        <v>0</v>
      </c>
      <c r="BL1249" s="18" t="s">
        <v>669</v>
      </c>
      <c r="BM1249" s="18" t="s">
        <v>3431</v>
      </c>
    </row>
    <row r="1250" spans="2:65" s="1" customFormat="1" ht="22.5" customHeight="1" x14ac:dyDescent="0.3">
      <c r="B1250" s="35"/>
      <c r="C1250" s="247" t="s">
        <v>3432</v>
      </c>
      <c r="D1250" s="247" t="s">
        <v>548</v>
      </c>
      <c r="E1250" s="248" t="s">
        <v>1290</v>
      </c>
      <c r="F1250" s="249" t="s">
        <v>1291</v>
      </c>
      <c r="G1250" s="250" t="s">
        <v>189</v>
      </c>
      <c r="H1250" s="251">
        <v>94.4</v>
      </c>
      <c r="I1250" s="252"/>
      <c r="J1250" s="253">
        <f t="shared" si="50"/>
        <v>0</v>
      </c>
      <c r="K1250" s="249" t="s">
        <v>19</v>
      </c>
      <c r="L1250" s="254"/>
      <c r="M1250" s="255" t="s">
        <v>19</v>
      </c>
      <c r="N1250" s="256" t="s">
        <v>42</v>
      </c>
      <c r="O1250" s="36"/>
      <c r="P1250" s="191">
        <f t="shared" si="51"/>
        <v>0</v>
      </c>
      <c r="Q1250" s="191">
        <v>6.8999999999999997E-4</v>
      </c>
      <c r="R1250" s="191">
        <f t="shared" si="52"/>
        <v>6.5135999999999999E-2</v>
      </c>
      <c r="S1250" s="191">
        <v>0</v>
      </c>
      <c r="T1250" s="192">
        <f t="shared" si="53"/>
        <v>0</v>
      </c>
      <c r="AR1250" s="18" t="s">
        <v>980</v>
      </c>
      <c r="AT1250" s="18" t="s">
        <v>548</v>
      </c>
      <c r="AU1250" s="18" t="s">
        <v>81</v>
      </c>
      <c r="AY1250" s="18" t="s">
        <v>160</v>
      </c>
      <c r="BE1250" s="193">
        <f t="shared" si="54"/>
        <v>0</v>
      </c>
      <c r="BF1250" s="193">
        <f t="shared" si="55"/>
        <v>0</v>
      </c>
      <c r="BG1250" s="193">
        <f t="shared" si="56"/>
        <v>0</v>
      </c>
      <c r="BH1250" s="193">
        <f t="shared" si="57"/>
        <v>0</v>
      </c>
      <c r="BI1250" s="193">
        <f t="shared" si="58"/>
        <v>0</v>
      </c>
      <c r="BJ1250" s="18" t="s">
        <v>78</v>
      </c>
      <c r="BK1250" s="193">
        <f t="shared" si="59"/>
        <v>0</v>
      </c>
      <c r="BL1250" s="18" t="s">
        <v>980</v>
      </c>
      <c r="BM1250" s="18" t="s">
        <v>3433</v>
      </c>
    </row>
    <row r="1251" spans="2:65" s="1" customFormat="1" ht="22.5" customHeight="1" x14ac:dyDescent="0.3">
      <c r="B1251" s="35"/>
      <c r="C1251" s="182" t="s">
        <v>3434</v>
      </c>
      <c r="D1251" s="182" t="s">
        <v>162</v>
      </c>
      <c r="E1251" s="183" t="s">
        <v>1294</v>
      </c>
      <c r="F1251" s="184" t="s">
        <v>1295</v>
      </c>
      <c r="G1251" s="185" t="s">
        <v>189</v>
      </c>
      <c r="H1251" s="186">
        <v>94.4</v>
      </c>
      <c r="I1251" s="187"/>
      <c r="J1251" s="188">
        <f t="shared" si="50"/>
        <v>0</v>
      </c>
      <c r="K1251" s="184" t="s">
        <v>166</v>
      </c>
      <c r="L1251" s="55"/>
      <c r="M1251" s="189" t="s">
        <v>19</v>
      </c>
      <c r="N1251" s="190" t="s">
        <v>42</v>
      </c>
      <c r="O1251" s="36"/>
      <c r="P1251" s="191">
        <f t="shared" si="51"/>
        <v>0</v>
      </c>
      <c r="Q1251" s="191">
        <v>0</v>
      </c>
      <c r="R1251" s="191">
        <f t="shared" si="52"/>
        <v>0</v>
      </c>
      <c r="S1251" s="191">
        <v>0</v>
      </c>
      <c r="T1251" s="192">
        <f t="shared" si="53"/>
        <v>0</v>
      </c>
      <c r="AR1251" s="18" t="s">
        <v>669</v>
      </c>
      <c r="AT1251" s="18" t="s">
        <v>162</v>
      </c>
      <c r="AU1251" s="18" t="s">
        <v>81</v>
      </c>
      <c r="AY1251" s="18" t="s">
        <v>160</v>
      </c>
      <c r="BE1251" s="193">
        <f t="shared" si="54"/>
        <v>0</v>
      </c>
      <c r="BF1251" s="193">
        <f t="shared" si="55"/>
        <v>0</v>
      </c>
      <c r="BG1251" s="193">
        <f t="shared" si="56"/>
        <v>0</v>
      </c>
      <c r="BH1251" s="193">
        <f t="shared" si="57"/>
        <v>0</v>
      </c>
      <c r="BI1251" s="193">
        <f t="shared" si="58"/>
        <v>0</v>
      </c>
      <c r="BJ1251" s="18" t="s">
        <v>78</v>
      </c>
      <c r="BK1251" s="193">
        <f t="shared" si="59"/>
        <v>0</v>
      </c>
      <c r="BL1251" s="18" t="s">
        <v>669</v>
      </c>
      <c r="BM1251" s="18" t="s">
        <v>3435</v>
      </c>
    </row>
    <row r="1252" spans="2:65" s="1" customFormat="1" ht="22.5" customHeight="1" x14ac:dyDescent="0.3">
      <c r="B1252" s="35"/>
      <c r="C1252" s="247" t="s">
        <v>3436</v>
      </c>
      <c r="D1252" s="247" t="s">
        <v>548</v>
      </c>
      <c r="E1252" s="248" t="s">
        <v>549</v>
      </c>
      <c r="F1252" s="249" t="s">
        <v>550</v>
      </c>
      <c r="G1252" s="250" t="s">
        <v>212</v>
      </c>
      <c r="H1252" s="251">
        <v>9.9120000000000008</v>
      </c>
      <c r="I1252" s="252"/>
      <c r="J1252" s="253">
        <f t="shared" si="50"/>
        <v>0</v>
      </c>
      <c r="K1252" s="249" t="s">
        <v>19</v>
      </c>
      <c r="L1252" s="254"/>
      <c r="M1252" s="255" t="s">
        <v>19</v>
      </c>
      <c r="N1252" s="256" t="s">
        <v>42</v>
      </c>
      <c r="O1252" s="36"/>
      <c r="P1252" s="191">
        <f t="shared" si="51"/>
        <v>0</v>
      </c>
      <c r="Q1252" s="191">
        <v>0</v>
      </c>
      <c r="R1252" s="191">
        <f t="shared" si="52"/>
        <v>0</v>
      </c>
      <c r="S1252" s="191">
        <v>0</v>
      </c>
      <c r="T1252" s="192">
        <f t="shared" si="53"/>
        <v>0</v>
      </c>
      <c r="AR1252" s="18" t="s">
        <v>980</v>
      </c>
      <c r="AT1252" s="18" t="s">
        <v>548</v>
      </c>
      <c r="AU1252" s="18" t="s">
        <v>81</v>
      </c>
      <c r="AY1252" s="18" t="s">
        <v>160</v>
      </c>
      <c r="BE1252" s="193">
        <f t="shared" si="54"/>
        <v>0</v>
      </c>
      <c r="BF1252" s="193">
        <f t="shared" si="55"/>
        <v>0</v>
      </c>
      <c r="BG1252" s="193">
        <f t="shared" si="56"/>
        <v>0</v>
      </c>
      <c r="BH1252" s="193">
        <f t="shared" si="57"/>
        <v>0</v>
      </c>
      <c r="BI1252" s="193">
        <f t="shared" si="58"/>
        <v>0</v>
      </c>
      <c r="BJ1252" s="18" t="s">
        <v>78</v>
      </c>
      <c r="BK1252" s="193">
        <f t="shared" si="59"/>
        <v>0</v>
      </c>
      <c r="BL1252" s="18" t="s">
        <v>980</v>
      </c>
      <c r="BM1252" s="18" t="s">
        <v>3437</v>
      </c>
    </row>
    <row r="1253" spans="2:65" s="12" customFormat="1" x14ac:dyDescent="0.3">
      <c r="B1253" s="206"/>
      <c r="C1253" s="207"/>
      <c r="D1253" s="196" t="s">
        <v>169</v>
      </c>
      <c r="E1253" s="208" t="s">
        <v>19</v>
      </c>
      <c r="F1253" s="209" t="s">
        <v>3438</v>
      </c>
      <c r="G1253" s="207"/>
      <c r="H1253" s="210">
        <v>9.9120000000000008</v>
      </c>
      <c r="I1253" s="211"/>
      <c r="J1253" s="207"/>
      <c r="K1253" s="207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169</v>
      </c>
      <c r="AU1253" s="216" t="s">
        <v>81</v>
      </c>
      <c r="AV1253" s="12" t="s">
        <v>81</v>
      </c>
      <c r="AW1253" s="12" t="s">
        <v>35</v>
      </c>
      <c r="AX1253" s="12" t="s">
        <v>71</v>
      </c>
      <c r="AY1253" s="216" t="s">
        <v>160</v>
      </c>
    </row>
    <row r="1254" spans="2:65" s="13" customFormat="1" x14ac:dyDescent="0.3">
      <c r="B1254" s="217"/>
      <c r="C1254" s="218"/>
      <c r="D1254" s="219" t="s">
        <v>169</v>
      </c>
      <c r="E1254" s="220" t="s">
        <v>19</v>
      </c>
      <c r="F1254" s="221" t="s">
        <v>182</v>
      </c>
      <c r="G1254" s="218"/>
      <c r="H1254" s="222">
        <v>9.9120000000000008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169</v>
      </c>
      <c r="AU1254" s="228" t="s">
        <v>81</v>
      </c>
      <c r="AV1254" s="13" t="s">
        <v>167</v>
      </c>
      <c r="AW1254" s="13" t="s">
        <v>35</v>
      </c>
      <c r="AX1254" s="13" t="s">
        <v>78</v>
      </c>
      <c r="AY1254" s="228" t="s">
        <v>160</v>
      </c>
    </row>
    <row r="1255" spans="2:65" s="1" customFormat="1" ht="22.5" customHeight="1" x14ac:dyDescent="0.3">
      <c r="B1255" s="35"/>
      <c r="C1255" s="182" t="s">
        <v>3439</v>
      </c>
      <c r="D1255" s="182" t="s">
        <v>162</v>
      </c>
      <c r="E1255" s="183" t="s">
        <v>1301</v>
      </c>
      <c r="F1255" s="184" t="s">
        <v>1302</v>
      </c>
      <c r="G1255" s="185" t="s">
        <v>212</v>
      </c>
      <c r="H1255" s="186">
        <v>16.52</v>
      </c>
      <c r="I1255" s="187"/>
      <c r="J1255" s="188">
        <f>ROUND(I1255*H1255,2)</f>
        <v>0</v>
      </c>
      <c r="K1255" s="184" t="s">
        <v>166</v>
      </c>
      <c r="L1255" s="55"/>
      <c r="M1255" s="189" t="s">
        <v>19</v>
      </c>
      <c r="N1255" s="190" t="s">
        <v>42</v>
      </c>
      <c r="O1255" s="36"/>
      <c r="P1255" s="191">
        <f>O1255*H1255</f>
        <v>0</v>
      </c>
      <c r="Q1255" s="191">
        <v>0</v>
      </c>
      <c r="R1255" s="191">
        <f>Q1255*H1255</f>
        <v>0</v>
      </c>
      <c r="S1255" s="191">
        <v>0</v>
      </c>
      <c r="T1255" s="192">
        <f>S1255*H1255</f>
        <v>0</v>
      </c>
      <c r="AR1255" s="18" t="s">
        <v>669</v>
      </c>
      <c r="AT1255" s="18" t="s">
        <v>162</v>
      </c>
      <c r="AU1255" s="18" t="s">
        <v>81</v>
      </c>
      <c r="AY1255" s="18" t="s">
        <v>160</v>
      </c>
      <c r="BE1255" s="193">
        <f>IF(N1255="základní",J1255,0)</f>
        <v>0</v>
      </c>
      <c r="BF1255" s="193">
        <f>IF(N1255="snížená",J1255,0)</f>
        <v>0</v>
      </c>
      <c r="BG1255" s="193">
        <f>IF(N1255="zákl. přenesená",J1255,0)</f>
        <v>0</v>
      </c>
      <c r="BH1255" s="193">
        <f>IF(N1255="sníž. přenesená",J1255,0)</f>
        <v>0</v>
      </c>
      <c r="BI1255" s="193">
        <f>IF(N1255="nulová",J1255,0)</f>
        <v>0</v>
      </c>
      <c r="BJ1255" s="18" t="s">
        <v>78</v>
      </c>
      <c r="BK1255" s="193">
        <f>ROUND(I1255*H1255,2)</f>
        <v>0</v>
      </c>
      <c r="BL1255" s="18" t="s">
        <v>669</v>
      </c>
      <c r="BM1255" s="18" t="s">
        <v>3440</v>
      </c>
    </row>
    <row r="1256" spans="2:65" s="12" customFormat="1" x14ac:dyDescent="0.3">
      <c r="B1256" s="206"/>
      <c r="C1256" s="207"/>
      <c r="D1256" s="196" t="s">
        <v>169</v>
      </c>
      <c r="E1256" s="208" t="s">
        <v>19</v>
      </c>
      <c r="F1256" s="209" t="s">
        <v>3441</v>
      </c>
      <c r="G1256" s="207"/>
      <c r="H1256" s="210">
        <v>16.52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169</v>
      </c>
      <c r="AU1256" s="216" t="s">
        <v>81</v>
      </c>
      <c r="AV1256" s="12" t="s">
        <v>81</v>
      </c>
      <c r="AW1256" s="12" t="s">
        <v>35</v>
      </c>
      <c r="AX1256" s="12" t="s">
        <v>71</v>
      </c>
      <c r="AY1256" s="216" t="s">
        <v>160</v>
      </c>
    </row>
    <row r="1257" spans="2:65" s="13" customFormat="1" x14ac:dyDescent="0.3">
      <c r="B1257" s="217"/>
      <c r="C1257" s="218"/>
      <c r="D1257" s="219" t="s">
        <v>169</v>
      </c>
      <c r="E1257" s="220" t="s">
        <v>19</v>
      </c>
      <c r="F1257" s="221" t="s">
        <v>182</v>
      </c>
      <c r="G1257" s="218"/>
      <c r="H1257" s="222">
        <v>16.52</v>
      </c>
      <c r="I1257" s="223"/>
      <c r="J1257" s="218"/>
      <c r="K1257" s="218"/>
      <c r="L1257" s="224"/>
      <c r="M1257" s="225"/>
      <c r="N1257" s="226"/>
      <c r="O1257" s="226"/>
      <c r="P1257" s="226"/>
      <c r="Q1257" s="226"/>
      <c r="R1257" s="226"/>
      <c r="S1257" s="226"/>
      <c r="T1257" s="227"/>
      <c r="AT1257" s="228" t="s">
        <v>169</v>
      </c>
      <c r="AU1257" s="228" t="s">
        <v>81</v>
      </c>
      <c r="AV1257" s="13" t="s">
        <v>167</v>
      </c>
      <c r="AW1257" s="13" t="s">
        <v>35</v>
      </c>
      <c r="AX1257" s="13" t="s">
        <v>78</v>
      </c>
      <c r="AY1257" s="228" t="s">
        <v>160</v>
      </c>
    </row>
    <row r="1258" spans="2:65" s="1" customFormat="1" ht="22.5" customHeight="1" x14ac:dyDescent="0.3">
      <c r="B1258" s="35"/>
      <c r="C1258" s="182" t="s">
        <v>3442</v>
      </c>
      <c r="D1258" s="182" t="s">
        <v>162</v>
      </c>
      <c r="E1258" s="183" t="s">
        <v>1306</v>
      </c>
      <c r="F1258" s="184" t="s">
        <v>1307</v>
      </c>
      <c r="G1258" s="185" t="s">
        <v>212</v>
      </c>
      <c r="H1258" s="186">
        <v>313.88</v>
      </c>
      <c r="I1258" s="187"/>
      <c r="J1258" s="188">
        <f>ROUND(I1258*H1258,2)</f>
        <v>0</v>
      </c>
      <c r="K1258" s="184" t="s">
        <v>166</v>
      </c>
      <c r="L1258" s="55"/>
      <c r="M1258" s="189" t="s">
        <v>19</v>
      </c>
      <c r="N1258" s="190" t="s">
        <v>42</v>
      </c>
      <c r="O1258" s="36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AR1258" s="18" t="s">
        <v>669</v>
      </c>
      <c r="AT1258" s="18" t="s">
        <v>162</v>
      </c>
      <c r="AU1258" s="18" t="s">
        <v>81</v>
      </c>
      <c r="AY1258" s="18" t="s">
        <v>160</v>
      </c>
      <c r="BE1258" s="193">
        <f>IF(N1258="základní",J1258,0)</f>
        <v>0</v>
      </c>
      <c r="BF1258" s="193">
        <f>IF(N1258="snížená",J1258,0)</f>
        <v>0</v>
      </c>
      <c r="BG1258" s="193">
        <f>IF(N1258="zákl. přenesená",J1258,0)</f>
        <v>0</v>
      </c>
      <c r="BH1258" s="193">
        <f>IF(N1258="sníž. přenesená",J1258,0)</f>
        <v>0</v>
      </c>
      <c r="BI1258" s="193">
        <f>IF(N1258="nulová",J1258,0)</f>
        <v>0</v>
      </c>
      <c r="BJ1258" s="18" t="s">
        <v>78</v>
      </c>
      <c r="BK1258" s="193">
        <f>ROUND(I1258*H1258,2)</f>
        <v>0</v>
      </c>
      <c r="BL1258" s="18" t="s">
        <v>669</v>
      </c>
      <c r="BM1258" s="18" t="s">
        <v>3443</v>
      </c>
    </row>
    <row r="1259" spans="2:65" s="12" customFormat="1" x14ac:dyDescent="0.3">
      <c r="B1259" s="206"/>
      <c r="C1259" s="207"/>
      <c r="D1259" s="196" t="s">
        <v>169</v>
      </c>
      <c r="E1259" s="208" t="s">
        <v>19</v>
      </c>
      <c r="F1259" s="209" t="s">
        <v>3444</v>
      </c>
      <c r="G1259" s="207"/>
      <c r="H1259" s="210">
        <v>313.88</v>
      </c>
      <c r="I1259" s="211"/>
      <c r="J1259" s="207"/>
      <c r="K1259" s="207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169</v>
      </c>
      <c r="AU1259" s="216" t="s">
        <v>81</v>
      </c>
      <c r="AV1259" s="12" t="s">
        <v>81</v>
      </c>
      <c r="AW1259" s="12" t="s">
        <v>35</v>
      </c>
      <c r="AX1259" s="12" t="s">
        <v>71</v>
      </c>
      <c r="AY1259" s="216" t="s">
        <v>160</v>
      </c>
    </row>
    <row r="1260" spans="2:65" s="13" customFormat="1" x14ac:dyDescent="0.3">
      <c r="B1260" s="217"/>
      <c r="C1260" s="218"/>
      <c r="D1260" s="219" t="s">
        <v>169</v>
      </c>
      <c r="E1260" s="220" t="s">
        <v>19</v>
      </c>
      <c r="F1260" s="221" t="s">
        <v>182</v>
      </c>
      <c r="G1260" s="218"/>
      <c r="H1260" s="222">
        <v>313.88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169</v>
      </c>
      <c r="AU1260" s="228" t="s">
        <v>81</v>
      </c>
      <c r="AV1260" s="13" t="s">
        <v>167</v>
      </c>
      <c r="AW1260" s="13" t="s">
        <v>35</v>
      </c>
      <c r="AX1260" s="13" t="s">
        <v>78</v>
      </c>
      <c r="AY1260" s="228" t="s">
        <v>160</v>
      </c>
    </row>
    <row r="1261" spans="2:65" s="1" customFormat="1" ht="22.5" customHeight="1" x14ac:dyDescent="0.3">
      <c r="B1261" s="35"/>
      <c r="C1261" s="182" t="s">
        <v>3445</v>
      </c>
      <c r="D1261" s="182" t="s">
        <v>162</v>
      </c>
      <c r="E1261" s="183" t="s">
        <v>1311</v>
      </c>
      <c r="F1261" s="184" t="s">
        <v>533</v>
      </c>
      <c r="G1261" s="185" t="s">
        <v>265</v>
      </c>
      <c r="H1261" s="186">
        <v>29.736000000000001</v>
      </c>
      <c r="I1261" s="187"/>
      <c r="J1261" s="188">
        <f>ROUND(I1261*H1261,2)</f>
        <v>0</v>
      </c>
      <c r="K1261" s="184" t="s">
        <v>19</v>
      </c>
      <c r="L1261" s="55"/>
      <c r="M1261" s="189" t="s">
        <v>19</v>
      </c>
      <c r="N1261" s="190" t="s">
        <v>42</v>
      </c>
      <c r="O1261" s="36"/>
      <c r="P1261" s="191">
        <f>O1261*H1261</f>
        <v>0</v>
      </c>
      <c r="Q1261" s="191">
        <v>0</v>
      </c>
      <c r="R1261" s="191">
        <f>Q1261*H1261</f>
        <v>0</v>
      </c>
      <c r="S1261" s="191">
        <v>0</v>
      </c>
      <c r="T1261" s="192">
        <f>S1261*H1261</f>
        <v>0</v>
      </c>
      <c r="AR1261" s="18" t="s">
        <v>669</v>
      </c>
      <c r="AT1261" s="18" t="s">
        <v>162</v>
      </c>
      <c r="AU1261" s="18" t="s">
        <v>81</v>
      </c>
      <c r="AY1261" s="18" t="s">
        <v>160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18" t="s">
        <v>78</v>
      </c>
      <c r="BK1261" s="193">
        <f>ROUND(I1261*H1261,2)</f>
        <v>0</v>
      </c>
      <c r="BL1261" s="18" t="s">
        <v>669</v>
      </c>
      <c r="BM1261" s="18" t="s">
        <v>3446</v>
      </c>
    </row>
    <row r="1262" spans="2:65" s="12" customFormat="1" x14ac:dyDescent="0.3">
      <c r="B1262" s="206"/>
      <c r="C1262" s="207"/>
      <c r="D1262" s="196" t="s">
        <v>169</v>
      </c>
      <c r="E1262" s="208" t="s">
        <v>19</v>
      </c>
      <c r="F1262" s="209" t="s">
        <v>3447</v>
      </c>
      <c r="G1262" s="207"/>
      <c r="H1262" s="210">
        <v>29.736000000000001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169</v>
      </c>
      <c r="AU1262" s="216" t="s">
        <v>81</v>
      </c>
      <c r="AV1262" s="12" t="s">
        <v>81</v>
      </c>
      <c r="AW1262" s="12" t="s">
        <v>35</v>
      </c>
      <c r="AX1262" s="12" t="s">
        <v>71</v>
      </c>
      <c r="AY1262" s="216" t="s">
        <v>160</v>
      </c>
    </row>
    <row r="1263" spans="2:65" s="13" customFormat="1" x14ac:dyDescent="0.3">
      <c r="B1263" s="217"/>
      <c r="C1263" s="218"/>
      <c r="D1263" s="219" t="s">
        <v>169</v>
      </c>
      <c r="E1263" s="220" t="s">
        <v>19</v>
      </c>
      <c r="F1263" s="221" t="s">
        <v>182</v>
      </c>
      <c r="G1263" s="218"/>
      <c r="H1263" s="222">
        <v>29.736000000000001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169</v>
      </c>
      <c r="AU1263" s="228" t="s">
        <v>81</v>
      </c>
      <c r="AV1263" s="13" t="s">
        <v>167</v>
      </c>
      <c r="AW1263" s="13" t="s">
        <v>35</v>
      </c>
      <c r="AX1263" s="13" t="s">
        <v>78</v>
      </c>
      <c r="AY1263" s="228" t="s">
        <v>160</v>
      </c>
    </row>
    <row r="1264" spans="2:65" s="1" customFormat="1" ht="22.5" customHeight="1" x14ac:dyDescent="0.3">
      <c r="B1264" s="35"/>
      <c r="C1264" s="182" t="s">
        <v>3448</v>
      </c>
      <c r="D1264" s="182" t="s">
        <v>162</v>
      </c>
      <c r="E1264" s="183" t="s">
        <v>1315</v>
      </c>
      <c r="F1264" s="184" t="s">
        <v>1316</v>
      </c>
      <c r="G1264" s="185" t="s">
        <v>248</v>
      </c>
      <c r="H1264" s="186">
        <v>33.04</v>
      </c>
      <c r="I1264" s="187"/>
      <c r="J1264" s="188">
        <f>ROUND(I1264*H1264,2)</f>
        <v>0</v>
      </c>
      <c r="K1264" s="184" t="s">
        <v>166</v>
      </c>
      <c r="L1264" s="55"/>
      <c r="M1264" s="189" t="s">
        <v>19</v>
      </c>
      <c r="N1264" s="190" t="s">
        <v>42</v>
      </c>
      <c r="O1264" s="36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AR1264" s="18" t="s">
        <v>669</v>
      </c>
      <c r="AT1264" s="18" t="s">
        <v>162</v>
      </c>
      <c r="AU1264" s="18" t="s">
        <v>81</v>
      </c>
      <c r="AY1264" s="18" t="s">
        <v>160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18" t="s">
        <v>78</v>
      </c>
      <c r="BK1264" s="193">
        <f>ROUND(I1264*H1264,2)</f>
        <v>0</v>
      </c>
      <c r="BL1264" s="18" t="s">
        <v>669</v>
      </c>
      <c r="BM1264" s="18" t="s">
        <v>3449</v>
      </c>
    </row>
    <row r="1265" spans="2:51" s="12" customFormat="1" x14ac:dyDescent="0.3">
      <c r="B1265" s="206"/>
      <c r="C1265" s="207"/>
      <c r="D1265" s="196" t="s">
        <v>169</v>
      </c>
      <c r="E1265" s="208" t="s">
        <v>19</v>
      </c>
      <c r="F1265" s="209" t="s">
        <v>3450</v>
      </c>
      <c r="G1265" s="207"/>
      <c r="H1265" s="210">
        <v>33.04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169</v>
      </c>
      <c r="AU1265" s="216" t="s">
        <v>81</v>
      </c>
      <c r="AV1265" s="12" t="s">
        <v>81</v>
      </c>
      <c r="AW1265" s="12" t="s">
        <v>35</v>
      </c>
      <c r="AX1265" s="12" t="s">
        <v>71</v>
      </c>
      <c r="AY1265" s="216" t="s">
        <v>160</v>
      </c>
    </row>
    <row r="1266" spans="2:51" s="13" customFormat="1" x14ac:dyDescent="0.3">
      <c r="B1266" s="217"/>
      <c r="C1266" s="218"/>
      <c r="D1266" s="196" t="s">
        <v>169</v>
      </c>
      <c r="E1266" s="240" t="s">
        <v>19</v>
      </c>
      <c r="F1266" s="241" t="s">
        <v>182</v>
      </c>
      <c r="G1266" s="218"/>
      <c r="H1266" s="242">
        <v>33.04</v>
      </c>
      <c r="I1266" s="223"/>
      <c r="J1266" s="218"/>
      <c r="K1266" s="218"/>
      <c r="L1266" s="224"/>
      <c r="M1266" s="257"/>
      <c r="N1266" s="258"/>
      <c r="O1266" s="258"/>
      <c r="P1266" s="258"/>
      <c r="Q1266" s="258"/>
      <c r="R1266" s="258"/>
      <c r="S1266" s="258"/>
      <c r="T1266" s="259"/>
      <c r="AT1266" s="228" t="s">
        <v>169</v>
      </c>
      <c r="AU1266" s="228" t="s">
        <v>81</v>
      </c>
      <c r="AV1266" s="13" t="s">
        <v>167</v>
      </c>
      <c r="AW1266" s="13" t="s">
        <v>35</v>
      </c>
      <c r="AX1266" s="13" t="s">
        <v>78</v>
      </c>
      <c r="AY1266" s="228" t="s">
        <v>160</v>
      </c>
    </row>
    <row r="1267" spans="2:51" s="1" customFormat="1" ht="6.95" customHeight="1" x14ac:dyDescent="0.3">
      <c r="B1267" s="50"/>
      <c r="C1267" s="51"/>
      <c r="D1267" s="51"/>
      <c r="E1267" s="51"/>
      <c r="F1267" s="51"/>
      <c r="G1267" s="51"/>
      <c r="H1267" s="51"/>
      <c r="I1267" s="128"/>
      <c r="J1267" s="51"/>
      <c r="K1267" s="51"/>
      <c r="L1267" s="55"/>
    </row>
  </sheetData>
  <sheetProtection algorithmName="SHA-512" hashValue="o8NoJ1Hnuek/RzhYrRR365fpLgQuZ46UF6m52FQHHGAdB+LNywNNMfT7rgWlzKGng1oYZr1gcpIPb+bnjPpQJw==" saltValue="pC+K16lHNY5bHQpP5zCUMQ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102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3451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ROUND(J87,2)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ROUND(SUM(BE87:BE691), 2)</f>
        <v>0</v>
      </c>
      <c r="G30" s="36"/>
      <c r="H30" s="36"/>
      <c r="I30" s="120">
        <v>0.21</v>
      </c>
      <c r="J30" s="119">
        <f>ROUND(ROUND((SUM(BE87:BE691)),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ROUND(SUM(BF87:BF691), 2)</f>
        <v>0</v>
      </c>
      <c r="G31" s="36"/>
      <c r="H31" s="36"/>
      <c r="I31" s="120">
        <v>0.15</v>
      </c>
      <c r="J31" s="119">
        <f>ROUND(ROUND((SUM(BF87:BF691)),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ROUND(SUM(BG87:BG691),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ROUND(SUM(BH87:BH691),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ROUND(SUM(BI87:BI691),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CITY042-08 - SO 106 - Rekonstrukce komunikace MO 8,0/50, úsek ul.Slunečná-ul.V Habřinách, km 2,080-2,600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J87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J88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J89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J285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326</v>
      </c>
      <c r="E60" s="148"/>
      <c r="F60" s="148"/>
      <c r="G60" s="148"/>
      <c r="H60" s="148"/>
      <c r="I60" s="149"/>
      <c r="J60" s="150">
        <f>J318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327</v>
      </c>
      <c r="E61" s="148"/>
      <c r="F61" s="148"/>
      <c r="G61" s="148"/>
      <c r="H61" s="148"/>
      <c r="I61" s="149"/>
      <c r="J61" s="150">
        <f>J437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328</v>
      </c>
      <c r="E62" s="148"/>
      <c r="F62" s="148"/>
      <c r="G62" s="148"/>
      <c r="H62" s="148"/>
      <c r="I62" s="149"/>
      <c r="J62" s="150">
        <f>J449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329</v>
      </c>
      <c r="E63" s="148"/>
      <c r="F63" s="148"/>
      <c r="G63" s="148"/>
      <c r="H63" s="148"/>
      <c r="I63" s="149"/>
      <c r="J63" s="150">
        <f>J645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J665</f>
        <v>0</v>
      </c>
      <c r="K64" s="151"/>
    </row>
    <row r="65" spans="2:12" s="7" customFormat="1" ht="24.95" customHeight="1" x14ac:dyDescent="0.3">
      <c r="B65" s="138"/>
      <c r="C65" s="139"/>
      <c r="D65" s="140" t="s">
        <v>330</v>
      </c>
      <c r="E65" s="141"/>
      <c r="F65" s="141"/>
      <c r="G65" s="141"/>
      <c r="H65" s="141"/>
      <c r="I65" s="142"/>
      <c r="J65" s="143">
        <f>J667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331</v>
      </c>
      <c r="E66" s="148"/>
      <c r="F66" s="148"/>
      <c r="G66" s="148"/>
      <c r="H66" s="148"/>
      <c r="I66" s="149"/>
      <c r="J66" s="150">
        <f>J668</f>
        <v>0</v>
      </c>
      <c r="K66" s="151"/>
    </row>
    <row r="67" spans="2:12" s="8" customFormat="1" ht="19.899999999999999" customHeight="1" x14ac:dyDescent="0.3">
      <c r="B67" s="145"/>
      <c r="C67" s="146"/>
      <c r="D67" s="147" t="s">
        <v>332</v>
      </c>
      <c r="E67" s="148"/>
      <c r="F67" s="148"/>
      <c r="G67" s="148"/>
      <c r="H67" s="148"/>
      <c r="I67" s="149"/>
      <c r="J67" s="150">
        <f>J670</f>
        <v>0</v>
      </c>
      <c r="K67" s="151"/>
    </row>
    <row r="68" spans="2:12" s="1" customFormat="1" ht="21.75" customHeight="1" x14ac:dyDescent="0.3">
      <c r="B68" s="35"/>
      <c r="C68" s="36"/>
      <c r="D68" s="36"/>
      <c r="E68" s="36"/>
      <c r="F68" s="36"/>
      <c r="G68" s="36"/>
      <c r="H68" s="36"/>
      <c r="I68" s="107"/>
      <c r="J68" s="36"/>
      <c r="K68" s="39"/>
    </row>
    <row r="69" spans="2:12" s="1" customFormat="1" ht="6.95" customHeight="1" x14ac:dyDescent="0.3">
      <c r="B69" s="50"/>
      <c r="C69" s="51"/>
      <c r="D69" s="51"/>
      <c r="E69" s="51"/>
      <c r="F69" s="51"/>
      <c r="G69" s="51"/>
      <c r="H69" s="51"/>
      <c r="I69" s="128"/>
      <c r="J69" s="51"/>
      <c r="K69" s="5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131"/>
      <c r="J73" s="54"/>
      <c r="K73" s="54"/>
      <c r="L73" s="55"/>
    </row>
    <row r="74" spans="2:12" s="1" customFormat="1" ht="36.950000000000003" customHeight="1" x14ac:dyDescent="0.3">
      <c r="B74" s="35"/>
      <c r="C74" s="56" t="s">
        <v>144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16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2.5" customHeight="1" x14ac:dyDescent="0.3">
      <c r="B77" s="35"/>
      <c r="C77" s="57"/>
      <c r="D77" s="57"/>
      <c r="E77" s="396" t="str">
        <f>E7</f>
        <v>II/115 Černošice, rekonstrukce silnice</v>
      </c>
      <c r="F77" s="370"/>
      <c r="G77" s="370"/>
      <c r="H77" s="370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134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367" t="str">
        <f>E9</f>
        <v>CITY042-08 - SO 106 - Rekonstrukce komunikace MO 8,0/50, úsek ul.Slunečná-ul.V Habřinách, km 2,080-2,600</v>
      </c>
      <c r="F79" s="370"/>
      <c r="G79" s="370"/>
      <c r="H79" s="370"/>
      <c r="I79" s="15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8" customHeight="1" x14ac:dyDescent="0.3">
      <c r="B81" s="35"/>
      <c r="C81" s="59" t="s">
        <v>21</v>
      </c>
      <c r="D81" s="57"/>
      <c r="E81" s="57"/>
      <c r="F81" s="153" t="str">
        <f>F12</f>
        <v>Černošice</v>
      </c>
      <c r="G81" s="57"/>
      <c r="H81" s="57"/>
      <c r="I81" s="154" t="s">
        <v>23</v>
      </c>
      <c r="J81" s="67" t="str">
        <f>IF(J12="","",J12)</f>
        <v>1.3.2016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5" x14ac:dyDescent="0.3">
      <c r="B83" s="35"/>
      <c r="C83" s="59" t="s">
        <v>25</v>
      </c>
      <c r="D83" s="57"/>
      <c r="E83" s="57"/>
      <c r="F83" s="153" t="str">
        <f>E15</f>
        <v>Středočeský kraj, Zborovská 11, Praha 5</v>
      </c>
      <c r="G83" s="57"/>
      <c r="H83" s="57"/>
      <c r="I83" s="154" t="s">
        <v>32</v>
      </c>
      <c r="J83" s="153" t="str">
        <f>E21</f>
        <v>AF-CityPlan s.r.o.,Magistrů 1275/13, 14000 Praha 4</v>
      </c>
      <c r="K83" s="57"/>
      <c r="L83" s="55"/>
    </row>
    <row r="84" spans="2:65" s="1" customFormat="1" ht="14.45" customHeight="1" x14ac:dyDescent="0.3">
      <c r="B84" s="35"/>
      <c r="C84" s="59" t="s">
        <v>30</v>
      </c>
      <c r="D84" s="57"/>
      <c r="E84" s="57"/>
      <c r="F84" s="153" t="str">
        <f>IF(E18="","",E18)</f>
        <v/>
      </c>
      <c r="G84" s="57"/>
      <c r="H84" s="57"/>
      <c r="I84" s="15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9" customFormat="1" ht="29.25" customHeight="1" x14ac:dyDescent="0.3">
      <c r="B86" s="155"/>
      <c r="C86" s="156" t="s">
        <v>145</v>
      </c>
      <c r="D86" s="157" t="s">
        <v>56</v>
      </c>
      <c r="E86" s="157" t="s">
        <v>52</v>
      </c>
      <c r="F86" s="157" t="s">
        <v>146</v>
      </c>
      <c r="G86" s="157" t="s">
        <v>147</v>
      </c>
      <c r="H86" s="157" t="s">
        <v>148</v>
      </c>
      <c r="I86" s="158" t="s">
        <v>149</v>
      </c>
      <c r="J86" s="157" t="s">
        <v>138</v>
      </c>
      <c r="K86" s="159" t="s">
        <v>150</v>
      </c>
      <c r="L86" s="160"/>
      <c r="M86" s="75" t="s">
        <v>151</v>
      </c>
      <c r="N86" s="76" t="s">
        <v>41</v>
      </c>
      <c r="O86" s="76" t="s">
        <v>152</v>
      </c>
      <c r="P86" s="76" t="s">
        <v>153</v>
      </c>
      <c r="Q86" s="76" t="s">
        <v>154</v>
      </c>
      <c r="R86" s="76" t="s">
        <v>155</v>
      </c>
      <c r="S86" s="76" t="s">
        <v>156</v>
      </c>
      <c r="T86" s="77" t="s">
        <v>157</v>
      </c>
    </row>
    <row r="87" spans="2:65" s="1" customFormat="1" ht="29.25" customHeight="1" x14ac:dyDescent="0.35">
      <c r="B87" s="35"/>
      <c r="C87" s="81" t="s">
        <v>139</v>
      </c>
      <c r="D87" s="57"/>
      <c r="E87" s="57"/>
      <c r="F87" s="57"/>
      <c r="G87" s="57"/>
      <c r="H87" s="57"/>
      <c r="I87" s="152"/>
      <c r="J87" s="161">
        <f>BK87</f>
        <v>0</v>
      </c>
      <c r="K87" s="57"/>
      <c r="L87" s="55"/>
      <c r="M87" s="78"/>
      <c r="N87" s="79"/>
      <c r="O87" s="79"/>
      <c r="P87" s="162">
        <f>P88+P667</f>
        <v>0</v>
      </c>
      <c r="Q87" s="79"/>
      <c r="R87" s="162">
        <f>R88+R667</f>
        <v>129.26142260517</v>
      </c>
      <c r="S87" s="79"/>
      <c r="T87" s="163">
        <f>T88+T667</f>
        <v>616.30857750000007</v>
      </c>
      <c r="AT87" s="18" t="s">
        <v>70</v>
      </c>
      <c r="AU87" s="18" t="s">
        <v>140</v>
      </c>
      <c r="BK87" s="164">
        <f>BK88+BK667</f>
        <v>0</v>
      </c>
    </row>
    <row r="88" spans="2:65" s="10" customFormat="1" ht="37.35" customHeight="1" x14ac:dyDescent="0.35">
      <c r="B88" s="165"/>
      <c r="C88" s="166"/>
      <c r="D88" s="167" t="s">
        <v>70</v>
      </c>
      <c r="E88" s="168" t="s">
        <v>158</v>
      </c>
      <c r="F88" s="168" t="s">
        <v>159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P89+P285+P318+P437+P449+P645+P665</f>
        <v>0</v>
      </c>
      <c r="Q88" s="173"/>
      <c r="R88" s="174">
        <f>R89+R285+R318+R437+R449+R645+R665</f>
        <v>128.44519750517</v>
      </c>
      <c r="S88" s="173"/>
      <c r="T88" s="175">
        <f>T89+T285+T318+T437+T449+T645+T665</f>
        <v>616.30857750000007</v>
      </c>
      <c r="AR88" s="176" t="s">
        <v>78</v>
      </c>
      <c r="AT88" s="177" t="s">
        <v>70</v>
      </c>
      <c r="AU88" s="177" t="s">
        <v>71</v>
      </c>
      <c r="AY88" s="176" t="s">
        <v>160</v>
      </c>
      <c r="BK88" s="178">
        <f>BK89+BK285+BK318+BK437+BK449+BK645+BK665</f>
        <v>0</v>
      </c>
    </row>
    <row r="89" spans="2:65" s="10" customFormat="1" ht="19.899999999999999" customHeight="1" x14ac:dyDescent="0.3">
      <c r="B89" s="165"/>
      <c r="C89" s="166"/>
      <c r="D89" s="179" t="s">
        <v>70</v>
      </c>
      <c r="E89" s="180" t="s">
        <v>78</v>
      </c>
      <c r="F89" s="180" t="s">
        <v>161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SUM(P90:P284)</f>
        <v>0</v>
      </c>
      <c r="Q89" s="173"/>
      <c r="R89" s="174">
        <f>SUM(R90:R284)</f>
        <v>0.43039593739999998</v>
      </c>
      <c r="S89" s="173"/>
      <c r="T89" s="175">
        <f>SUM(T90:T284)</f>
        <v>561.01777750000008</v>
      </c>
      <c r="AR89" s="176" t="s">
        <v>78</v>
      </c>
      <c r="AT89" s="177" t="s">
        <v>70</v>
      </c>
      <c r="AU89" s="177" t="s">
        <v>78</v>
      </c>
      <c r="AY89" s="176" t="s">
        <v>160</v>
      </c>
      <c r="BK89" s="178">
        <f>SUM(BK90:BK284)</f>
        <v>0</v>
      </c>
    </row>
    <row r="90" spans="2:65" s="1" customFormat="1" ht="22.5" customHeight="1" x14ac:dyDescent="0.3">
      <c r="B90" s="35"/>
      <c r="C90" s="182" t="s">
        <v>78</v>
      </c>
      <c r="D90" s="182" t="s">
        <v>162</v>
      </c>
      <c r="E90" s="183" t="s">
        <v>333</v>
      </c>
      <c r="F90" s="184" t="s">
        <v>334</v>
      </c>
      <c r="G90" s="185" t="s">
        <v>248</v>
      </c>
      <c r="H90" s="186">
        <v>47.625</v>
      </c>
      <c r="I90" s="187"/>
      <c r="J90" s="188">
        <f>ROUND(I90*H90,2)</f>
        <v>0</v>
      </c>
      <c r="K90" s="184" t="s">
        <v>19</v>
      </c>
      <c r="L90" s="55"/>
      <c r="M90" s="189" t="s">
        <v>19</v>
      </c>
      <c r="N90" s="190" t="s">
        <v>42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0.08</v>
      </c>
      <c r="T90" s="192">
        <f>S90*H90</f>
        <v>3.81</v>
      </c>
      <c r="AR90" s="18" t="s">
        <v>167</v>
      </c>
      <c r="AT90" s="18" t="s">
        <v>162</v>
      </c>
      <c r="AU90" s="18" t="s">
        <v>81</v>
      </c>
      <c r="AY90" s="18" t="s">
        <v>160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78</v>
      </c>
      <c r="BK90" s="193">
        <f>ROUND(I90*H90,2)</f>
        <v>0</v>
      </c>
      <c r="BL90" s="18" t="s">
        <v>167</v>
      </c>
      <c r="BM90" s="18" t="s">
        <v>3452</v>
      </c>
    </row>
    <row r="91" spans="2:65" s="11" customFormat="1" x14ac:dyDescent="0.3">
      <c r="B91" s="194"/>
      <c r="C91" s="195"/>
      <c r="D91" s="196" t="s">
        <v>169</v>
      </c>
      <c r="E91" s="197" t="s">
        <v>19</v>
      </c>
      <c r="F91" s="198" t="s">
        <v>3453</v>
      </c>
      <c r="G91" s="195"/>
      <c r="H91" s="199" t="s">
        <v>19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169</v>
      </c>
      <c r="AU91" s="205" t="s">
        <v>81</v>
      </c>
      <c r="AV91" s="11" t="s">
        <v>78</v>
      </c>
      <c r="AW91" s="11" t="s">
        <v>35</v>
      </c>
      <c r="AX91" s="11" t="s">
        <v>71</v>
      </c>
      <c r="AY91" s="205" t="s">
        <v>160</v>
      </c>
    </row>
    <row r="92" spans="2:65" s="12" customFormat="1" x14ac:dyDescent="0.3">
      <c r="B92" s="206"/>
      <c r="C92" s="207"/>
      <c r="D92" s="196" t="s">
        <v>169</v>
      </c>
      <c r="E92" s="208" t="s">
        <v>19</v>
      </c>
      <c r="F92" s="209" t="s">
        <v>3454</v>
      </c>
      <c r="G92" s="207"/>
      <c r="H92" s="210">
        <v>10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4" customFormat="1" x14ac:dyDescent="0.3">
      <c r="B93" s="229"/>
      <c r="C93" s="230"/>
      <c r="D93" s="196" t="s">
        <v>169</v>
      </c>
      <c r="E93" s="231" t="s">
        <v>19</v>
      </c>
      <c r="F93" s="232" t="s">
        <v>234</v>
      </c>
      <c r="G93" s="230"/>
      <c r="H93" s="233">
        <v>10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169</v>
      </c>
      <c r="AU93" s="239" t="s">
        <v>81</v>
      </c>
      <c r="AV93" s="14" t="s">
        <v>186</v>
      </c>
      <c r="AW93" s="14" t="s">
        <v>35</v>
      </c>
      <c r="AX93" s="14" t="s">
        <v>71</v>
      </c>
      <c r="AY93" s="239" t="s">
        <v>160</v>
      </c>
    </row>
    <row r="94" spans="2:65" s="11" customFormat="1" x14ac:dyDescent="0.3">
      <c r="B94" s="194"/>
      <c r="C94" s="195"/>
      <c r="D94" s="196" t="s">
        <v>169</v>
      </c>
      <c r="E94" s="197" t="s">
        <v>19</v>
      </c>
      <c r="F94" s="198" t="s">
        <v>3455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3456</v>
      </c>
      <c r="G95" s="207"/>
      <c r="H95" s="210">
        <v>5.2249999999999996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x14ac:dyDescent="0.3">
      <c r="B96" s="206"/>
      <c r="C96" s="207"/>
      <c r="D96" s="196" t="s">
        <v>169</v>
      </c>
      <c r="E96" s="208" t="s">
        <v>19</v>
      </c>
      <c r="F96" s="209" t="s">
        <v>3457</v>
      </c>
      <c r="G96" s="207"/>
      <c r="H96" s="210">
        <v>3.9249999999999998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2" customFormat="1" x14ac:dyDescent="0.3">
      <c r="B97" s="206"/>
      <c r="C97" s="207"/>
      <c r="D97" s="196" t="s">
        <v>169</v>
      </c>
      <c r="E97" s="208" t="s">
        <v>19</v>
      </c>
      <c r="F97" s="209" t="s">
        <v>3458</v>
      </c>
      <c r="G97" s="207"/>
      <c r="H97" s="210">
        <v>10.525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2" customFormat="1" x14ac:dyDescent="0.3">
      <c r="B98" s="206"/>
      <c r="C98" s="207"/>
      <c r="D98" s="196" t="s">
        <v>169</v>
      </c>
      <c r="E98" s="208" t="s">
        <v>19</v>
      </c>
      <c r="F98" s="209" t="s">
        <v>3459</v>
      </c>
      <c r="G98" s="207"/>
      <c r="H98" s="210">
        <v>8.6999999999999993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3460</v>
      </c>
      <c r="G99" s="207"/>
      <c r="H99" s="210">
        <v>9.25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37.625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3" customFormat="1" x14ac:dyDescent="0.3">
      <c r="B101" s="217"/>
      <c r="C101" s="218"/>
      <c r="D101" s="219" t="s">
        <v>169</v>
      </c>
      <c r="E101" s="220" t="s">
        <v>19</v>
      </c>
      <c r="F101" s="221" t="s">
        <v>182</v>
      </c>
      <c r="G101" s="218"/>
      <c r="H101" s="222">
        <v>47.625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169</v>
      </c>
      <c r="AU101" s="228" t="s">
        <v>81</v>
      </c>
      <c r="AV101" s="13" t="s">
        <v>167</v>
      </c>
      <c r="AW101" s="13" t="s">
        <v>35</v>
      </c>
      <c r="AX101" s="13" t="s">
        <v>78</v>
      </c>
      <c r="AY101" s="228" t="s">
        <v>160</v>
      </c>
    </row>
    <row r="102" spans="2:65" s="1" customFormat="1" ht="22.5" customHeight="1" x14ac:dyDescent="0.3">
      <c r="B102" s="35"/>
      <c r="C102" s="182" t="s">
        <v>81</v>
      </c>
      <c r="D102" s="182" t="s">
        <v>162</v>
      </c>
      <c r="E102" s="183" t="s">
        <v>3461</v>
      </c>
      <c r="F102" s="184" t="s">
        <v>3462</v>
      </c>
      <c r="G102" s="185" t="s">
        <v>248</v>
      </c>
      <c r="H102" s="186">
        <v>19.774999999999999</v>
      </c>
      <c r="I102" s="187"/>
      <c r="J102" s="188">
        <f>ROUND(I102*H102,2)</f>
        <v>0</v>
      </c>
      <c r="K102" s="184" t="s">
        <v>19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0.126</v>
      </c>
      <c r="T102" s="192">
        <f>S102*H102</f>
        <v>2.4916499999999999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3463</v>
      </c>
    </row>
    <row r="103" spans="2:65" s="11" customFormat="1" x14ac:dyDescent="0.3">
      <c r="B103" s="194"/>
      <c r="C103" s="195"/>
      <c r="D103" s="196" t="s">
        <v>169</v>
      </c>
      <c r="E103" s="197" t="s">
        <v>19</v>
      </c>
      <c r="F103" s="198" t="s">
        <v>3464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169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160</v>
      </c>
    </row>
    <row r="104" spans="2:65" s="12" customFormat="1" x14ac:dyDescent="0.3">
      <c r="B104" s="206"/>
      <c r="C104" s="207"/>
      <c r="D104" s="196" t="s">
        <v>169</v>
      </c>
      <c r="E104" s="208" t="s">
        <v>19</v>
      </c>
      <c r="F104" s="209" t="s">
        <v>3458</v>
      </c>
      <c r="G104" s="207"/>
      <c r="H104" s="210">
        <v>10.525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2" customFormat="1" x14ac:dyDescent="0.3">
      <c r="B105" s="206"/>
      <c r="C105" s="207"/>
      <c r="D105" s="196" t="s">
        <v>169</v>
      </c>
      <c r="E105" s="208" t="s">
        <v>19</v>
      </c>
      <c r="F105" s="209" t="s">
        <v>3460</v>
      </c>
      <c r="G105" s="207"/>
      <c r="H105" s="210">
        <v>9.25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3" customFormat="1" x14ac:dyDescent="0.3">
      <c r="B106" s="217"/>
      <c r="C106" s="218"/>
      <c r="D106" s="219" t="s">
        <v>169</v>
      </c>
      <c r="E106" s="220" t="s">
        <v>19</v>
      </c>
      <c r="F106" s="221" t="s">
        <v>182</v>
      </c>
      <c r="G106" s="218"/>
      <c r="H106" s="222">
        <v>19.774999999999999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169</v>
      </c>
      <c r="AU106" s="228" t="s">
        <v>81</v>
      </c>
      <c r="AV106" s="13" t="s">
        <v>167</v>
      </c>
      <c r="AW106" s="13" t="s">
        <v>35</v>
      </c>
      <c r="AX106" s="13" t="s">
        <v>78</v>
      </c>
      <c r="AY106" s="228" t="s">
        <v>160</v>
      </c>
    </row>
    <row r="107" spans="2:65" s="1" customFormat="1" ht="22.5" customHeight="1" x14ac:dyDescent="0.3">
      <c r="B107" s="35"/>
      <c r="C107" s="182" t="s">
        <v>186</v>
      </c>
      <c r="D107" s="182" t="s">
        <v>162</v>
      </c>
      <c r="E107" s="183" t="s">
        <v>2685</v>
      </c>
      <c r="F107" s="184" t="s">
        <v>2686</v>
      </c>
      <c r="G107" s="185" t="s">
        <v>248</v>
      </c>
      <c r="H107" s="186">
        <v>4.625</v>
      </c>
      <c r="I107" s="187"/>
      <c r="J107" s="188">
        <f>ROUND(I107*H107,2)</f>
        <v>0</v>
      </c>
      <c r="K107" s="184" t="s">
        <v>166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0.185</v>
      </c>
      <c r="T107" s="192">
        <f>S107*H107</f>
        <v>0.85562499999999997</v>
      </c>
      <c r="AR107" s="18" t="s">
        <v>167</v>
      </c>
      <c r="AT107" s="18" t="s">
        <v>162</v>
      </c>
      <c r="AU107" s="18" t="s">
        <v>81</v>
      </c>
      <c r="AY107" s="18" t="s">
        <v>160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167</v>
      </c>
      <c r="BM107" s="18" t="s">
        <v>3465</v>
      </c>
    </row>
    <row r="108" spans="2:65" s="12" customFormat="1" x14ac:dyDescent="0.3">
      <c r="B108" s="206"/>
      <c r="C108" s="207"/>
      <c r="D108" s="196" t="s">
        <v>169</v>
      </c>
      <c r="E108" s="208" t="s">
        <v>19</v>
      </c>
      <c r="F108" s="209" t="s">
        <v>3466</v>
      </c>
      <c r="G108" s="207"/>
      <c r="H108" s="210">
        <v>4.625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3" customFormat="1" x14ac:dyDescent="0.3">
      <c r="B109" s="217"/>
      <c r="C109" s="218"/>
      <c r="D109" s="219" t="s">
        <v>169</v>
      </c>
      <c r="E109" s="220" t="s">
        <v>19</v>
      </c>
      <c r="F109" s="221" t="s">
        <v>182</v>
      </c>
      <c r="G109" s="218"/>
      <c r="H109" s="222">
        <v>4.625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169</v>
      </c>
      <c r="AU109" s="228" t="s">
        <v>81</v>
      </c>
      <c r="AV109" s="13" t="s">
        <v>167</v>
      </c>
      <c r="AW109" s="13" t="s">
        <v>35</v>
      </c>
      <c r="AX109" s="13" t="s">
        <v>78</v>
      </c>
      <c r="AY109" s="228" t="s">
        <v>160</v>
      </c>
    </row>
    <row r="110" spans="2:65" s="1" customFormat="1" ht="22.5" customHeight="1" x14ac:dyDescent="0.3">
      <c r="B110" s="35"/>
      <c r="C110" s="182" t="s">
        <v>167</v>
      </c>
      <c r="D110" s="182" t="s">
        <v>162</v>
      </c>
      <c r="E110" s="183" t="s">
        <v>2229</v>
      </c>
      <c r="F110" s="184" t="s">
        <v>2230</v>
      </c>
      <c r="G110" s="185" t="s">
        <v>248</v>
      </c>
      <c r="H110" s="186">
        <v>624.19000000000005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0.56000000000000005</v>
      </c>
      <c r="T110" s="192">
        <f>S110*H110</f>
        <v>349.54640000000006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3467</v>
      </c>
    </row>
    <row r="111" spans="2:65" s="11" customFormat="1" x14ac:dyDescent="0.3">
      <c r="B111" s="194"/>
      <c r="C111" s="195"/>
      <c r="D111" s="196" t="s">
        <v>169</v>
      </c>
      <c r="E111" s="197" t="s">
        <v>19</v>
      </c>
      <c r="F111" s="198" t="s">
        <v>3468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x14ac:dyDescent="0.3">
      <c r="B112" s="206"/>
      <c r="C112" s="207"/>
      <c r="D112" s="196" t="s">
        <v>169</v>
      </c>
      <c r="E112" s="208" t="s">
        <v>19</v>
      </c>
      <c r="F112" s="209" t="s">
        <v>3469</v>
      </c>
      <c r="G112" s="207"/>
      <c r="H112" s="210">
        <v>624.19000000000005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3" customFormat="1" x14ac:dyDescent="0.3">
      <c r="B113" s="217"/>
      <c r="C113" s="218"/>
      <c r="D113" s="219" t="s">
        <v>169</v>
      </c>
      <c r="E113" s="220" t="s">
        <v>19</v>
      </c>
      <c r="F113" s="221" t="s">
        <v>182</v>
      </c>
      <c r="G113" s="218"/>
      <c r="H113" s="222">
        <v>624.19000000000005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169</v>
      </c>
      <c r="AU113" s="228" t="s">
        <v>81</v>
      </c>
      <c r="AV113" s="13" t="s">
        <v>167</v>
      </c>
      <c r="AW113" s="13" t="s">
        <v>35</v>
      </c>
      <c r="AX113" s="13" t="s">
        <v>78</v>
      </c>
      <c r="AY113" s="228" t="s">
        <v>160</v>
      </c>
    </row>
    <row r="114" spans="2:65" s="1" customFormat="1" ht="22.5" customHeight="1" x14ac:dyDescent="0.3">
      <c r="B114" s="35"/>
      <c r="C114" s="182" t="s">
        <v>201</v>
      </c>
      <c r="D114" s="182" t="s">
        <v>162</v>
      </c>
      <c r="E114" s="183" t="s">
        <v>2234</v>
      </c>
      <c r="F114" s="184" t="s">
        <v>2235</v>
      </c>
      <c r="G114" s="185" t="s">
        <v>248</v>
      </c>
      <c r="H114" s="186">
        <v>619.56500000000005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0.316</v>
      </c>
      <c r="T114" s="192">
        <f>S114*H114</f>
        <v>195.78254000000001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3470</v>
      </c>
    </row>
    <row r="115" spans="2:65" s="11" customFormat="1" x14ac:dyDescent="0.3">
      <c r="B115" s="194"/>
      <c r="C115" s="195"/>
      <c r="D115" s="196" t="s">
        <v>169</v>
      </c>
      <c r="E115" s="197" t="s">
        <v>19</v>
      </c>
      <c r="F115" s="198" t="s">
        <v>3468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x14ac:dyDescent="0.3">
      <c r="B116" s="206"/>
      <c r="C116" s="207"/>
      <c r="D116" s="196" t="s">
        <v>169</v>
      </c>
      <c r="E116" s="208" t="s">
        <v>19</v>
      </c>
      <c r="F116" s="209" t="s">
        <v>3469</v>
      </c>
      <c r="G116" s="207"/>
      <c r="H116" s="210">
        <v>624.19000000000005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4" customFormat="1" x14ac:dyDescent="0.3">
      <c r="B117" s="229"/>
      <c r="C117" s="230"/>
      <c r="D117" s="196" t="s">
        <v>169</v>
      </c>
      <c r="E117" s="231" t="s">
        <v>19</v>
      </c>
      <c r="F117" s="232" t="s">
        <v>234</v>
      </c>
      <c r="G117" s="230"/>
      <c r="H117" s="233">
        <v>624.19000000000005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169</v>
      </c>
      <c r="AU117" s="239" t="s">
        <v>81</v>
      </c>
      <c r="AV117" s="14" t="s">
        <v>186</v>
      </c>
      <c r="AW117" s="14" t="s">
        <v>35</v>
      </c>
      <c r="AX117" s="14" t="s">
        <v>71</v>
      </c>
      <c r="AY117" s="239" t="s">
        <v>160</v>
      </c>
    </row>
    <row r="118" spans="2:65" s="11" customFormat="1" x14ac:dyDescent="0.3">
      <c r="B118" s="194"/>
      <c r="C118" s="195"/>
      <c r="D118" s="196" t="s">
        <v>169</v>
      </c>
      <c r="E118" s="197" t="s">
        <v>19</v>
      </c>
      <c r="F118" s="198" t="s">
        <v>3471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3472</v>
      </c>
      <c r="G119" s="207"/>
      <c r="H119" s="210">
        <v>-4.625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4" customFormat="1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-4.625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65" s="13" customFormat="1" x14ac:dyDescent="0.3">
      <c r="B121" s="217"/>
      <c r="C121" s="218"/>
      <c r="D121" s="219" t="s">
        <v>169</v>
      </c>
      <c r="E121" s="220" t="s">
        <v>19</v>
      </c>
      <c r="F121" s="221" t="s">
        <v>182</v>
      </c>
      <c r="G121" s="218"/>
      <c r="H121" s="222">
        <v>619.56500000000005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169</v>
      </c>
      <c r="AU121" s="228" t="s">
        <v>81</v>
      </c>
      <c r="AV121" s="13" t="s">
        <v>167</v>
      </c>
      <c r="AW121" s="13" t="s">
        <v>35</v>
      </c>
      <c r="AX121" s="13" t="s">
        <v>78</v>
      </c>
      <c r="AY121" s="228" t="s">
        <v>160</v>
      </c>
    </row>
    <row r="122" spans="2:65" s="1" customFormat="1" ht="22.5" customHeight="1" x14ac:dyDescent="0.3">
      <c r="B122" s="35"/>
      <c r="C122" s="182" t="s">
        <v>205</v>
      </c>
      <c r="D122" s="182" t="s">
        <v>162</v>
      </c>
      <c r="E122" s="183" t="s">
        <v>364</v>
      </c>
      <c r="F122" s="184" t="s">
        <v>365</v>
      </c>
      <c r="G122" s="185" t="s">
        <v>248</v>
      </c>
      <c r="H122" s="186">
        <v>11.56</v>
      </c>
      <c r="I122" s="187"/>
      <c r="J122" s="188">
        <f>ROUND(I122*H122,2)</f>
        <v>0</v>
      </c>
      <c r="K122" s="184" t="s">
        <v>166</v>
      </c>
      <c r="L122" s="55"/>
      <c r="M122" s="189" t="s">
        <v>19</v>
      </c>
      <c r="N122" s="190" t="s">
        <v>42</v>
      </c>
      <c r="O122" s="36"/>
      <c r="P122" s="191">
        <f>O122*H122</f>
        <v>0</v>
      </c>
      <c r="Q122" s="191">
        <v>3.2459999999999998E-5</v>
      </c>
      <c r="R122" s="191">
        <f>Q122*H122</f>
        <v>3.7523759999999999E-4</v>
      </c>
      <c r="S122" s="191">
        <v>0</v>
      </c>
      <c r="T122" s="192">
        <f>S122*H122</f>
        <v>0</v>
      </c>
      <c r="AR122" s="18" t="s">
        <v>167</v>
      </c>
      <c r="AT122" s="18" t="s">
        <v>162</v>
      </c>
      <c r="AU122" s="18" t="s">
        <v>81</v>
      </c>
      <c r="AY122" s="18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78</v>
      </c>
      <c r="BK122" s="193">
        <f>ROUND(I122*H122,2)</f>
        <v>0</v>
      </c>
      <c r="BL122" s="18" t="s">
        <v>167</v>
      </c>
      <c r="BM122" s="18" t="s">
        <v>3473</v>
      </c>
    </row>
    <row r="123" spans="2:65" s="11" customFormat="1" x14ac:dyDescent="0.3">
      <c r="B123" s="194"/>
      <c r="C123" s="195"/>
      <c r="D123" s="196" t="s">
        <v>169</v>
      </c>
      <c r="E123" s="197" t="s">
        <v>19</v>
      </c>
      <c r="F123" s="198" t="s">
        <v>2698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169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160</v>
      </c>
    </row>
    <row r="124" spans="2:65" s="12" customFormat="1" x14ac:dyDescent="0.3">
      <c r="B124" s="206"/>
      <c r="C124" s="207"/>
      <c r="D124" s="196" t="s">
        <v>169</v>
      </c>
      <c r="E124" s="208" t="s">
        <v>19</v>
      </c>
      <c r="F124" s="209" t="s">
        <v>3474</v>
      </c>
      <c r="G124" s="207"/>
      <c r="H124" s="210">
        <v>11.56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3" customFormat="1" x14ac:dyDescent="0.3">
      <c r="B125" s="217"/>
      <c r="C125" s="218"/>
      <c r="D125" s="219" t="s">
        <v>169</v>
      </c>
      <c r="E125" s="220" t="s">
        <v>19</v>
      </c>
      <c r="F125" s="221" t="s">
        <v>182</v>
      </c>
      <c r="G125" s="218"/>
      <c r="H125" s="222">
        <v>11.56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169</v>
      </c>
      <c r="AU125" s="228" t="s">
        <v>81</v>
      </c>
      <c r="AV125" s="13" t="s">
        <v>167</v>
      </c>
      <c r="AW125" s="13" t="s">
        <v>35</v>
      </c>
      <c r="AX125" s="13" t="s">
        <v>78</v>
      </c>
      <c r="AY125" s="228" t="s">
        <v>160</v>
      </c>
    </row>
    <row r="126" spans="2:65" s="1" customFormat="1" ht="22.5" customHeight="1" x14ac:dyDescent="0.3">
      <c r="B126" s="35"/>
      <c r="C126" s="182" t="s">
        <v>209</v>
      </c>
      <c r="D126" s="182" t="s">
        <v>162</v>
      </c>
      <c r="E126" s="183" t="s">
        <v>368</v>
      </c>
      <c r="F126" s="184" t="s">
        <v>369</v>
      </c>
      <c r="G126" s="185" t="s">
        <v>248</v>
      </c>
      <c r="H126" s="186">
        <v>5.78</v>
      </c>
      <c r="I126" s="187"/>
      <c r="J126" s="188">
        <f>ROUND(I126*H126,2)</f>
        <v>0</v>
      </c>
      <c r="K126" s="184" t="s">
        <v>166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7.8200000000000003E-5</v>
      </c>
      <c r="R126" s="191">
        <f>Q126*H126</f>
        <v>4.5199600000000003E-4</v>
      </c>
      <c r="S126" s="191">
        <v>0</v>
      </c>
      <c r="T126" s="192">
        <f>S126*H126</f>
        <v>0</v>
      </c>
      <c r="AR126" s="18" t="s">
        <v>167</v>
      </c>
      <c r="AT126" s="18" t="s">
        <v>162</v>
      </c>
      <c r="AU126" s="18" t="s">
        <v>81</v>
      </c>
      <c r="AY126" s="18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167</v>
      </c>
      <c r="BM126" s="18" t="s">
        <v>3475</v>
      </c>
    </row>
    <row r="127" spans="2:65" s="11" customFormat="1" x14ac:dyDescent="0.3">
      <c r="B127" s="194"/>
      <c r="C127" s="195"/>
      <c r="D127" s="196" t="s">
        <v>169</v>
      </c>
      <c r="E127" s="197" t="s">
        <v>19</v>
      </c>
      <c r="F127" s="198" t="s">
        <v>2698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x14ac:dyDescent="0.3">
      <c r="B128" s="206"/>
      <c r="C128" s="207"/>
      <c r="D128" s="196" t="s">
        <v>169</v>
      </c>
      <c r="E128" s="208" t="s">
        <v>19</v>
      </c>
      <c r="F128" s="209" t="s">
        <v>3476</v>
      </c>
      <c r="G128" s="207"/>
      <c r="H128" s="210">
        <v>5.78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65" s="13" customFormat="1" x14ac:dyDescent="0.3">
      <c r="B129" s="217"/>
      <c r="C129" s="218"/>
      <c r="D129" s="219" t="s">
        <v>169</v>
      </c>
      <c r="E129" s="220" t="s">
        <v>19</v>
      </c>
      <c r="F129" s="221" t="s">
        <v>182</v>
      </c>
      <c r="G129" s="218"/>
      <c r="H129" s="222">
        <v>5.78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169</v>
      </c>
      <c r="AU129" s="228" t="s">
        <v>81</v>
      </c>
      <c r="AV129" s="13" t="s">
        <v>167</v>
      </c>
      <c r="AW129" s="13" t="s">
        <v>35</v>
      </c>
      <c r="AX129" s="13" t="s">
        <v>78</v>
      </c>
      <c r="AY129" s="228" t="s">
        <v>160</v>
      </c>
    </row>
    <row r="130" spans="2:65" s="1" customFormat="1" ht="22.5" customHeight="1" x14ac:dyDescent="0.3">
      <c r="B130" s="35"/>
      <c r="C130" s="182" t="s">
        <v>235</v>
      </c>
      <c r="D130" s="182" t="s">
        <v>162</v>
      </c>
      <c r="E130" s="183" t="s">
        <v>3477</v>
      </c>
      <c r="F130" s="184" t="s">
        <v>3478</v>
      </c>
      <c r="G130" s="185" t="s">
        <v>248</v>
      </c>
      <c r="H130" s="186">
        <v>2703.67</v>
      </c>
      <c r="I130" s="187"/>
      <c r="J130" s="188">
        <f>ROUND(I130*H130,2)</f>
        <v>0</v>
      </c>
      <c r="K130" s="184" t="s">
        <v>166</v>
      </c>
      <c r="L130" s="55"/>
      <c r="M130" s="189" t="s">
        <v>19</v>
      </c>
      <c r="N130" s="190" t="s">
        <v>42</v>
      </c>
      <c r="O130" s="36"/>
      <c r="P130" s="191">
        <f>O130*H130</f>
        <v>0</v>
      </c>
      <c r="Q130" s="191">
        <v>1.5714E-4</v>
      </c>
      <c r="R130" s="191">
        <f>Q130*H130</f>
        <v>0.42485470380000001</v>
      </c>
      <c r="S130" s="191">
        <v>0</v>
      </c>
      <c r="T130" s="192">
        <f>S130*H130</f>
        <v>0</v>
      </c>
      <c r="AR130" s="18" t="s">
        <v>167</v>
      </c>
      <c r="AT130" s="18" t="s">
        <v>162</v>
      </c>
      <c r="AU130" s="18" t="s">
        <v>81</v>
      </c>
      <c r="AY130" s="18" t="s">
        <v>160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78</v>
      </c>
      <c r="BK130" s="193">
        <f>ROUND(I130*H130,2)</f>
        <v>0</v>
      </c>
      <c r="BL130" s="18" t="s">
        <v>167</v>
      </c>
      <c r="BM130" s="18" t="s">
        <v>3479</v>
      </c>
    </row>
    <row r="131" spans="2:65" s="11" customFormat="1" x14ac:dyDescent="0.3">
      <c r="B131" s="194"/>
      <c r="C131" s="195"/>
      <c r="D131" s="196" t="s">
        <v>169</v>
      </c>
      <c r="E131" s="197" t="s">
        <v>19</v>
      </c>
      <c r="F131" s="198" t="s">
        <v>352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169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160</v>
      </c>
    </row>
    <row r="132" spans="2:65" s="12" customFormat="1" x14ac:dyDescent="0.3">
      <c r="B132" s="206"/>
      <c r="C132" s="207"/>
      <c r="D132" s="196" t="s">
        <v>169</v>
      </c>
      <c r="E132" s="208" t="s">
        <v>19</v>
      </c>
      <c r="F132" s="209" t="s">
        <v>3480</v>
      </c>
      <c r="G132" s="207"/>
      <c r="H132" s="210">
        <v>2747.74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4" customFormat="1" x14ac:dyDescent="0.3">
      <c r="B133" s="229"/>
      <c r="C133" s="230"/>
      <c r="D133" s="196" t="s">
        <v>169</v>
      </c>
      <c r="E133" s="231" t="s">
        <v>19</v>
      </c>
      <c r="F133" s="232" t="s">
        <v>234</v>
      </c>
      <c r="G133" s="230"/>
      <c r="H133" s="233">
        <v>2747.74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169</v>
      </c>
      <c r="AU133" s="239" t="s">
        <v>81</v>
      </c>
      <c r="AV133" s="14" t="s">
        <v>186</v>
      </c>
      <c r="AW133" s="14" t="s">
        <v>35</v>
      </c>
      <c r="AX133" s="14" t="s">
        <v>71</v>
      </c>
      <c r="AY133" s="239" t="s">
        <v>160</v>
      </c>
    </row>
    <row r="134" spans="2:65" s="11" customFormat="1" x14ac:dyDescent="0.3">
      <c r="B134" s="194"/>
      <c r="C134" s="195"/>
      <c r="D134" s="196" t="s">
        <v>169</v>
      </c>
      <c r="E134" s="197" t="s">
        <v>19</v>
      </c>
      <c r="F134" s="198" t="s">
        <v>3481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x14ac:dyDescent="0.3">
      <c r="B135" s="206"/>
      <c r="C135" s="207"/>
      <c r="D135" s="196" t="s">
        <v>169</v>
      </c>
      <c r="E135" s="208" t="s">
        <v>19</v>
      </c>
      <c r="F135" s="209" t="s">
        <v>3482</v>
      </c>
      <c r="G135" s="207"/>
      <c r="H135" s="210">
        <v>-44.07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4" customFormat="1" x14ac:dyDescent="0.3">
      <c r="B136" s="229"/>
      <c r="C136" s="230"/>
      <c r="D136" s="196" t="s">
        <v>169</v>
      </c>
      <c r="E136" s="231" t="s">
        <v>19</v>
      </c>
      <c r="F136" s="232" t="s">
        <v>234</v>
      </c>
      <c r="G136" s="230"/>
      <c r="H136" s="233">
        <v>-44.07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169</v>
      </c>
      <c r="AU136" s="239" t="s">
        <v>81</v>
      </c>
      <c r="AV136" s="14" t="s">
        <v>186</v>
      </c>
      <c r="AW136" s="14" t="s">
        <v>35</v>
      </c>
      <c r="AX136" s="14" t="s">
        <v>71</v>
      </c>
      <c r="AY136" s="239" t="s">
        <v>160</v>
      </c>
    </row>
    <row r="137" spans="2:65" s="13" customFormat="1" x14ac:dyDescent="0.3">
      <c r="B137" s="217"/>
      <c r="C137" s="218"/>
      <c r="D137" s="219" t="s">
        <v>169</v>
      </c>
      <c r="E137" s="220" t="s">
        <v>19</v>
      </c>
      <c r="F137" s="221" t="s">
        <v>182</v>
      </c>
      <c r="G137" s="218"/>
      <c r="H137" s="222">
        <v>2703.67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169</v>
      </c>
      <c r="AU137" s="228" t="s">
        <v>81</v>
      </c>
      <c r="AV137" s="13" t="s">
        <v>167</v>
      </c>
      <c r="AW137" s="13" t="s">
        <v>35</v>
      </c>
      <c r="AX137" s="13" t="s">
        <v>78</v>
      </c>
      <c r="AY137" s="228" t="s">
        <v>160</v>
      </c>
    </row>
    <row r="138" spans="2:65" s="1" customFormat="1" ht="22.5" customHeight="1" x14ac:dyDescent="0.3">
      <c r="B138" s="35"/>
      <c r="C138" s="182" t="s">
        <v>241</v>
      </c>
      <c r="D138" s="182" t="s">
        <v>162</v>
      </c>
      <c r="E138" s="183" t="s">
        <v>382</v>
      </c>
      <c r="F138" s="184" t="s">
        <v>383</v>
      </c>
      <c r="G138" s="185" t="s">
        <v>189</v>
      </c>
      <c r="H138" s="186">
        <v>33.5</v>
      </c>
      <c r="I138" s="187"/>
      <c r="J138" s="188">
        <f>ROUND(I138*H138,2)</f>
        <v>0</v>
      </c>
      <c r="K138" s="184" t="s">
        <v>166</v>
      </c>
      <c r="L138" s="55"/>
      <c r="M138" s="189" t="s">
        <v>19</v>
      </c>
      <c r="N138" s="190" t="s">
        <v>42</v>
      </c>
      <c r="O138" s="36"/>
      <c r="P138" s="191">
        <f>O138*H138</f>
        <v>0</v>
      </c>
      <c r="Q138" s="191">
        <v>0</v>
      </c>
      <c r="R138" s="191">
        <f>Q138*H138</f>
        <v>0</v>
      </c>
      <c r="S138" s="191">
        <v>0.20499999999999999</v>
      </c>
      <c r="T138" s="192">
        <f>S138*H138</f>
        <v>6.8674999999999997</v>
      </c>
      <c r="AR138" s="18" t="s">
        <v>167</v>
      </c>
      <c r="AT138" s="18" t="s">
        <v>162</v>
      </c>
      <c r="AU138" s="18" t="s">
        <v>81</v>
      </c>
      <c r="AY138" s="18" t="s">
        <v>160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78</v>
      </c>
      <c r="BK138" s="193">
        <f>ROUND(I138*H138,2)</f>
        <v>0</v>
      </c>
      <c r="BL138" s="18" t="s">
        <v>167</v>
      </c>
      <c r="BM138" s="18" t="s">
        <v>3483</v>
      </c>
    </row>
    <row r="139" spans="2:65" s="11" customFormat="1" x14ac:dyDescent="0.3">
      <c r="B139" s="194"/>
      <c r="C139" s="195"/>
      <c r="D139" s="196" t="s">
        <v>169</v>
      </c>
      <c r="E139" s="197" t="s">
        <v>19</v>
      </c>
      <c r="F139" s="198" t="s">
        <v>3484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65" s="12" customFormat="1" x14ac:dyDescent="0.3">
      <c r="B140" s="206"/>
      <c r="C140" s="207"/>
      <c r="D140" s="196" t="s">
        <v>169</v>
      </c>
      <c r="E140" s="208" t="s">
        <v>19</v>
      </c>
      <c r="F140" s="209" t="s">
        <v>3485</v>
      </c>
      <c r="G140" s="207"/>
      <c r="H140" s="210">
        <v>33.5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65" s="13" customFormat="1" x14ac:dyDescent="0.3">
      <c r="B141" s="217"/>
      <c r="C141" s="218"/>
      <c r="D141" s="219" t="s">
        <v>169</v>
      </c>
      <c r="E141" s="220" t="s">
        <v>19</v>
      </c>
      <c r="F141" s="221" t="s">
        <v>182</v>
      </c>
      <c r="G141" s="218"/>
      <c r="H141" s="222">
        <v>33.5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169</v>
      </c>
      <c r="AU141" s="228" t="s">
        <v>81</v>
      </c>
      <c r="AV141" s="13" t="s">
        <v>167</v>
      </c>
      <c r="AW141" s="13" t="s">
        <v>35</v>
      </c>
      <c r="AX141" s="13" t="s">
        <v>78</v>
      </c>
      <c r="AY141" s="228" t="s">
        <v>160</v>
      </c>
    </row>
    <row r="142" spans="2:65" s="1" customFormat="1" ht="22.5" customHeight="1" x14ac:dyDescent="0.3">
      <c r="B142" s="35"/>
      <c r="C142" s="182" t="s">
        <v>245</v>
      </c>
      <c r="D142" s="182" t="s">
        <v>162</v>
      </c>
      <c r="E142" s="183" t="s">
        <v>388</v>
      </c>
      <c r="F142" s="184" t="s">
        <v>389</v>
      </c>
      <c r="G142" s="185" t="s">
        <v>189</v>
      </c>
      <c r="H142" s="186">
        <v>10</v>
      </c>
      <c r="I142" s="187"/>
      <c r="J142" s="188">
        <f>ROUND(I142*H142,2)</f>
        <v>0</v>
      </c>
      <c r="K142" s="184" t="s">
        <v>19</v>
      </c>
      <c r="L142" s="55"/>
      <c r="M142" s="189" t="s">
        <v>19</v>
      </c>
      <c r="N142" s="190" t="s">
        <v>42</v>
      </c>
      <c r="O142" s="36"/>
      <c r="P142" s="191">
        <f>O142*H142</f>
        <v>0</v>
      </c>
      <c r="Q142" s="191">
        <v>0</v>
      </c>
      <c r="R142" s="191">
        <f>Q142*H142</f>
        <v>0</v>
      </c>
      <c r="S142" s="191">
        <v>0.11899999999999999</v>
      </c>
      <c r="T142" s="192">
        <f>S142*H142</f>
        <v>1.19</v>
      </c>
      <c r="AR142" s="18" t="s">
        <v>167</v>
      </c>
      <c r="AT142" s="18" t="s">
        <v>162</v>
      </c>
      <c r="AU142" s="18" t="s">
        <v>81</v>
      </c>
      <c r="AY142" s="18" t="s">
        <v>160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78</v>
      </c>
      <c r="BK142" s="193">
        <f>ROUND(I142*H142,2)</f>
        <v>0</v>
      </c>
      <c r="BL142" s="18" t="s">
        <v>167</v>
      </c>
      <c r="BM142" s="18" t="s">
        <v>3486</v>
      </c>
    </row>
    <row r="143" spans="2:65" s="11" customFormat="1" x14ac:dyDescent="0.3">
      <c r="B143" s="194"/>
      <c r="C143" s="195"/>
      <c r="D143" s="196" t="s">
        <v>169</v>
      </c>
      <c r="E143" s="197" t="s">
        <v>19</v>
      </c>
      <c r="F143" s="198" t="s">
        <v>3487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2" customFormat="1" x14ac:dyDescent="0.3">
      <c r="B144" s="206"/>
      <c r="C144" s="207"/>
      <c r="D144" s="196" t="s">
        <v>169</v>
      </c>
      <c r="E144" s="208" t="s">
        <v>19</v>
      </c>
      <c r="F144" s="209" t="s">
        <v>3454</v>
      </c>
      <c r="G144" s="207"/>
      <c r="H144" s="210">
        <v>10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3" customFormat="1" x14ac:dyDescent="0.3">
      <c r="B145" s="217"/>
      <c r="C145" s="218"/>
      <c r="D145" s="219" t="s">
        <v>169</v>
      </c>
      <c r="E145" s="220" t="s">
        <v>19</v>
      </c>
      <c r="F145" s="221" t="s">
        <v>182</v>
      </c>
      <c r="G145" s="218"/>
      <c r="H145" s="222">
        <v>10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169</v>
      </c>
      <c r="AU145" s="228" t="s">
        <v>81</v>
      </c>
      <c r="AV145" s="13" t="s">
        <v>167</v>
      </c>
      <c r="AW145" s="13" t="s">
        <v>35</v>
      </c>
      <c r="AX145" s="13" t="s">
        <v>78</v>
      </c>
      <c r="AY145" s="228" t="s">
        <v>160</v>
      </c>
    </row>
    <row r="146" spans="2:65" s="1" customFormat="1" ht="22.5" customHeight="1" x14ac:dyDescent="0.3">
      <c r="B146" s="35"/>
      <c r="C146" s="182" t="s">
        <v>256</v>
      </c>
      <c r="D146" s="182" t="s">
        <v>162</v>
      </c>
      <c r="E146" s="183" t="s">
        <v>3488</v>
      </c>
      <c r="F146" s="184" t="s">
        <v>3489</v>
      </c>
      <c r="G146" s="185" t="s">
        <v>248</v>
      </c>
      <c r="H146" s="186">
        <v>4.625</v>
      </c>
      <c r="I146" s="187"/>
      <c r="J146" s="188">
        <f>ROUND(I146*H146,2)</f>
        <v>0</v>
      </c>
      <c r="K146" s="184" t="s">
        <v>19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0.10249999999999999</v>
      </c>
      <c r="T146" s="192">
        <f>S146*H146</f>
        <v>0.4740625</v>
      </c>
      <c r="AR146" s="18" t="s">
        <v>167</v>
      </c>
      <c r="AT146" s="18" t="s">
        <v>162</v>
      </c>
      <c r="AU146" s="18" t="s">
        <v>81</v>
      </c>
      <c r="AY146" s="18" t="s">
        <v>160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167</v>
      </c>
      <c r="BM146" s="18" t="s">
        <v>3490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3466</v>
      </c>
      <c r="G147" s="207"/>
      <c r="H147" s="210">
        <v>4.625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4.625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22.5" customHeight="1" x14ac:dyDescent="0.3">
      <c r="B149" s="35"/>
      <c r="C149" s="182" t="s">
        <v>262</v>
      </c>
      <c r="D149" s="182" t="s">
        <v>162</v>
      </c>
      <c r="E149" s="183" t="s">
        <v>408</v>
      </c>
      <c r="F149" s="184" t="s">
        <v>409</v>
      </c>
      <c r="G149" s="185" t="s">
        <v>212</v>
      </c>
      <c r="H149" s="186">
        <v>37.725000000000001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3491</v>
      </c>
    </row>
    <row r="150" spans="2:65" s="11" customFormat="1" x14ac:dyDescent="0.3">
      <c r="B150" s="194"/>
      <c r="C150" s="195"/>
      <c r="D150" s="196" t="s">
        <v>169</v>
      </c>
      <c r="E150" s="197" t="s">
        <v>19</v>
      </c>
      <c r="F150" s="198" t="s">
        <v>3492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169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160</v>
      </c>
    </row>
    <row r="151" spans="2:65" s="12" customFormat="1" x14ac:dyDescent="0.3">
      <c r="B151" s="206"/>
      <c r="C151" s="207"/>
      <c r="D151" s="196" t="s">
        <v>169</v>
      </c>
      <c r="E151" s="208" t="s">
        <v>19</v>
      </c>
      <c r="F151" s="209" t="s">
        <v>3493</v>
      </c>
      <c r="G151" s="207"/>
      <c r="H151" s="210">
        <v>31.2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1" customFormat="1" x14ac:dyDescent="0.3">
      <c r="B152" s="194"/>
      <c r="C152" s="195"/>
      <c r="D152" s="196" t="s">
        <v>169</v>
      </c>
      <c r="E152" s="197" t="s">
        <v>19</v>
      </c>
      <c r="F152" s="198" t="s">
        <v>2174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3494</v>
      </c>
      <c r="G153" s="207"/>
      <c r="H153" s="210">
        <v>6.5250000000000004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37.725000000000001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308</v>
      </c>
      <c r="D155" s="182" t="s">
        <v>162</v>
      </c>
      <c r="E155" s="183" t="s">
        <v>412</v>
      </c>
      <c r="F155" s="184" t="s">
        <v>413</v>
      </c>
      <c r="G155" s="185" t="s">
        <v>212</v>
      </c>
      <c r="H155" s="186">
        <v>279.38799999999998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3495</v>
      </c>
    </row>
    <row r="156" spans="2:65" s="11" customFormat="1" x14ac:dyDescent="0.3">
      <c r="B156" s="194"/>
      <c r="C156" s="195"/>
      <c r="D156" s="196" t="s">
        <v>169</v>
      </c>
      <c r="E156" s="197" t="s">
        <v>19</v>
      </c>
      <c r="F156" s="198" t="s">
        <v>3496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1" customFormat="1" x14ac:dyDescent="0.3">
      <c r="B157" s="194"/>
      <c r="C157" s="195"/>
      <c r="D157" s="196" t="s">
        <v>169</v>
      </c>
      <c r="E157" s="197" t="s">
        <v>19</v>
      </c>
      <c r="F157" s="198" t="s">
        <v>3481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x14ac:dyDescent="0.3">
      <c r="B158" s="206"/>
      <c r="C158" s="207"/>
      <c r="D158" s="196" t="s">
        <v>169</v>
      </c>
      <c r="E158" s="208" t="s">
        <v>19</v>
      </c>
      <c r="F158" s="209" t="s">
        <v>3497</v>
      </c>
      <c r="G158" s="207"/>
      <c r="H158" s="210">
        <v>25.12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4" customFormat="1" x14ac:dyDescent="0.3">
      <c r="B159" s="229"/>
      <c r="C159" s="230"/>
      <c r="D159" s="196" t="s">
        <v>169</v>
      </c>
      <c r="E159" s="231" t="s">
        <v>19</v>
      </c>
      <c r="F159" s="232" t="s">
        <v>234</v>
      </c>
      <c r="G159" s="230"/>
      <c r="H159" s="233">
        <v>25.12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169</v>
      </c>
      <c r="AU159" s="239" t="s">
        <v>81</v>
      </c>
      <c r="AV159" s="14" t="s">
        <v>186</v>
      </c>
      <c r="AW159" s="14" t="s">
        <v>35</v>
      </c>
      <c r="AX159" s="14" t="s">
        <v>71</v>
      </c>
      <c r="AY159" s="239" t="s">
        <v>160</v>
      </c>
    </row>
    <row r="160" spans="2:65" s="11" customFormat="1" x14ac:dyDescent="0.3">
      <c r="B160" s="194"/>
      <c r="C160" s="195"/>
      <c r="D160" s="196" t="s">
        <v>169</v>
      </c>
      <c r="E160" s="197" t="s">
        <v>19</v>
      </c>
      <c r="F160" s="198" t="s">
        <v>3498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169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160</v>
      </c>
    </row>
    <row r="161" spans="2:65" s="12" customFormat="1" x14ac:dyDescent="0.3">
      <c r="B161" s="206"/>
      <c r="C161" s="207"/>
      <c r="D161" s="196" t="s">
        <v>169</v>
      </c>
      <c r="E161" s="208" t="s">
        <v>19</v>
      </c>
      <c r="F161" s="209" t="s">
        <v>3499</v>
      </c>
      <c r="G161" s="207"/>
      <c r="H161" s="210">
        <v>192.33799999999999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4" customFormat="1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192.33799999999999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65" s="11" customFormat="1" x14ac:dyDescent="0.3">
      <c r="B163" s="194"/>
      <c r="C163" s="195"/>
      <c r="D163" s="196" t="s">
        <v>169</v>
      </c>
      <c r="E163" s="197" t="s">
        <v>19</v>
      </c>
      <c r="F163" s="198" t="s">
        <v>3500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x14ac:dyDescent="0.3">
      <c r="B164" s="206"/>
      <c r="C164" s="207"/>
      <c r="D164" s="196" t="s">
        <v>169</v>
      </c>
      <c r="E164" s="208" t="s">
        <v>19</v>
      </c>
      <c r="F164" s="209" t="s">
        <v>3501</v>
      </c>
      <c r="G164" s="207"/>
      <c r="H164" s="210">
        <v>57.45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4" customFormat="1" x14ac:dyDescent="0.3">
      <c r="B165" s="229"/>
      <c r="C165" s="230"/>
      <c r="D165" s="196" t="s">
        <v>169</v>
      </c>
      <c r="E165" s="231" t="s">
        <v>19</v>
      </c>
      <c r="F165" s="232" t="s">
        <v>234</v>
      </c>
      <c r="G165" s="230"/>
      <c r="H165" s="233">
        <v>57.45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169</v>
      </c>
      <c r="AU165" s="239" t="s">
        <v>81</v>
      </c>
      <c r="AV165" s="14" t="s">
        <v>186</v>
      </c>
      <c r="AW165" s="14" t="s">
        <v>35</v>
      </c>
      <c r="AX165" s="14" t="s">
        <v>71</v>
      </c>
      <c r="AY165" s="239" t="s">
        <v>160</v>
      </c>
    </row>
    <row r="166" spans="2:65" s="11" customFormat="1" x14ac:dyDescent="0.3">
      <c r="B166" s="194"/>
      <c r="C166" s="195"/>
      <c r="D166" s="196" t="s">
        <v>169</v>
      </c>
      <c r="E166" s="197" t="s">
        <v>19</v>
      </c>
      <c r="F166" s="198" t="s">
        <v>217</v>
      </c>
      <c r="G166" s="195"/>
      <c r="H166" s="199" t="s">
        <v>19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169</v>
      </c>
      <c r="AU166" s="205" t="s">
        <v>81</v>
      </c>
      <c r="AV166" s="11" t="s">
        <v>78</v>
      </c>
      <c r="AW166" s="11" t="s">
        <v>35</v>
      </c>
      <c r="AX166" s="11" t="s">
        <v>71</v>
      </c>
      <c r="AY166" s="205" t="s">
        <v>160</v>
      </c>
    </row>
    <row r="167" spans="2:65" s="12" customFormat="1" x14ac:dyDescent="0.3">
      <c r="B167" s="206"/>
      <c r="C167" s="207"/>
      <c r="D167" s="196" t="s">
        <v>169</v>
      </c>
      <c r="E167" s="208" t="s">
        <v>19</v>
      </c>
      <c r="F167" s="209" t="s">
        <v>3502</v>
      </c>
      <c r="G167" s="207"/>
      <c r="H167" s="210">
        <v>4.4800000000000004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4" customFormat="1" x14ac:dyDescent="0.3">
      <c r="B168" s="229"/>
      <c r="C168" s="230"/>
      <c r="D168" s="196" t="s">
        <v>169</v>
      </c>
      <c r="E168" s="231" t="s">
        <v>19</v>
      </c>
      <c r="F168" s="232" t="s">
        <v>234</v>
      </c>
      <c r="G168" s="230"/>
      <c r="H168" s="233">
        <v>4.4800000000000004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169</v>
      </c>
      <c r="AU168" s="239" t="s">
        <v>81</v>
      </c>
      <c r="AV168" s="14" t="s">
        <v>186</v>
      </c>
      <c r="AW168" s="14" t="s">
        <v>35</v>
      </c>
      <c r="AX168" s="14" t="s">
        <v>71</v>
      </c>
      <c r="AY168" s="239" t="s">
        <v>160</v>
      </c>
    </row>
    <row r="169" spans="2:65" s="13" customFormat="1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279.38799999999998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22.5" customHeight="1" x14ac:dyDescent="0.3">
      <c r="B170" s="35"/>
      <c r="C170" s="182" t="s">
        <v>312</v>
      </c>
      <c r="D170" s="182" t="s">
        <v>162</v>
      </c>
      <c r="E170" s="183" t="s">
        <v>430</v>
      </c>
      <c r="F170" s="184" t="s">
        <v>431</v>
      </c>
      <c r="G170" s="185" t="s">
        <v>212</v>
      </c>
      <c r="H170" s="186">
        <v>27.939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3503</v>
      </c>
    </row>
    <row r="171" spans="2:65" s="12" customFormat="1" x14ac:dyDescent="0.3">
      <c r="B171" s="206"/>
      <c r="C171" s="207"/>
      <c r="D171" s="196" t="s">
        <v>169</v>
      </c>
      <c r="E171" s="208" t="s">
        <v>19</v>
      </c>
      <c r="F171" s="209" t="s">
        <v>3504</v>
      </c>
      <c r="G171" s="207"/>
      <c r="H171" s="210">
        <v>27.939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27.939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8</v>
      </c>
      <c r="D173" s="182" t="s">
        <v>162</v>
      </c>
      <c r="E173" s="183" t="s">
        <v>434</v>
      </c>
      <c r="F173" s="184" t="s">
        <v>409</v>
      </c>
      <c r="G173" s="185" t="s">
        <v>212</v>
      </c>
      <c r="H173" s="186">
        <v>2.7</v>
      </c>
      <c r="I173" s="187"/>
      <c r="J173" s="188">
        <f>ROUND(I173*H173,2)</f>
        <v>0</v>
      </c>
      <c r="K173" s="184" t="s">
        <v>166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3505</v>
      </c>
    </row>
    <row r="174" spans="2:65" s="11" customFormat="1" x14ac:dyDescent="0.3">
      <c r="B174" s="194"/>
      <c r="C174" s="195"/>
      <c r="D174" s="196" t="s">
        <v>169</v>
      </c>
      <c r="E174" s="197" t="s">
        <v>19</v>
      </c>
      <c r="F174" s="198" t="s">
        <v>2760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169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160</v>
      </c>
    </row>
    <row r="175" spans="2:65" s="12" customFormat="1" x14ac:dyDescent="0.3">
      <c r="B175" s="206"/>
      <c r="C175" s="207"/>
      <c r="D175" s="196" t="s">
        <v>169</v>
      </c>
      <c r="E175" s="208" t="s">
        <v>19</v>
      </c>
      <c r="F175" s="209" t="s">
        <v>3506</v>
      </c>
      <c r="G175" s="207"/>
      <c r="H175" s="210">
        <v>2.7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3" customFormat="1" x14ac:dyDescent="0.3">
      <c r="B176" s="217"/>
      <c r="C176" s="218"/>
      <c r="D176" s="219" t="s">
        <v>169</v>
      </c>
      <c r="E176" s="220" t="s">
        <v>19</v>
      </c>
      <c r="F176" s="221" t="s">
        <v>182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169</v>
      </c>
      <c r="AU176" s="228" t="s">
        <v>81</v>
      </c>
      <c r="AV176" s="13" t="s">
        <v>167</v>
      </c>
      <c r="AW176" s="13" t="s">
        <v>35</v>
      </c>
      <c r="AX176" s="13" t="s">
        <v>78</v>
      </c>
      <c r="AY176" s="228" t="s">
        <v>160</v>
      </c>
    </row>
    <row r="177" spans="2:65" s="1" customFormat="1" ht="22.5" customHeight="1" x14ac:dyDescent="0.3">
      <c r="B177" s="35"/>
      <c r="C177" s="182" t="s">
        <v>319</v>
      </c>
      <c r="D177" s="182" t="s">
        <v>162</v>
      </c>
      <c r="E177" s="183" t="s">
        <v>438</v>
      </c>
      <c r="F177" s="184" t="s">
        <v>439</v>
      </c>
      <c r="G177" s="185" t="s">
        <v>212</v>
      </c>
      <c r="H177" s="186">
        <v>16.132999999999999</v>
      </c>
      <c r="I177" s="187"/>
      <c r="J177" s="188">
        <f>ROUND(I177*H177,2)</f>
        <v>0</v>
      </c>
      <c r="K177" s="184" t="s">
        <v>166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167</v>
      </c>
      <c r="AT177" s="18" t="s">
        <v>162</v>
      </c>
      <c r="AU177" s="18" t="s">
        <v>81</v>
      </c>
      <c r="AY177" s="18" t="s">
        <v>160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167</v>
      </c>
      <c r="BM177" s="18" t="s">
        <v>3507</v>
      </c>
    </row>
    <row r="178" spans="2:65" s="11" customFormat="1" x14ac:dyDescent="0.3">
      <c r="B178" s="194"/>
      <c r="C178" s="195"/>
      <c r="D178" s="196" t="s">
        <v>169</v>
      </c>
      <c r="E178" s="197" t="s">
        <v>19</v>
      </c>
      <c r="F178" s="198" t="s">
        <v>441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65" s="12" customFormat="1" x14ac:dyDescent="0.3">
      <c r="B179" s="206"/>
      <c r="C179" s="207"/>
      <c r="D179" s="196" t="s">
        <v>169</v>
      </c>
      <c r="E179" s="208" t="s">
        <v>19</v>
      </c>
      <c r="F179" s="209" t="s">
        <v>3508</v>
      </c>
      <c r="G179" s="207"/>
      <c r="H179" s="210">
        <v>16.132999999999999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3" customFormat="1" x14ac:dyDescent="0.3">
      <c r="B180" s="217"/>
      <c r="C180" s="218"/>
      <c r="D180" s="219" t="s">
        <v>169</v>
      </c>
      <c r="E180" s="220" t="s">
        <v>19</v>
      </c>
      <c r="F180" s="221" t="s">
        <v>182</v>
      </c>
      <c r="G180" s="218"/>
      <c r="H180" s="222">
        <v>16.132999999999999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169</v>
      </c>
      <c r="AU180" s="228" t="s">
        <v>81</v>
      </c>
      <c r="AV180" s="13" t="s">
        <v>167</v>
      </c>
      <c r="AW180" s="13" t="s">
        <v>35</v>
      </c>
      <c r="AX180" s="13" t="s">
        <v>78</v>
      </c>
      <c r="AY180" s="228" t="s">
        <v>160</v>
      </c>
    </row>
    <row r="181" spans="2:65" s="1" customFormat="1" ht="22.5" customHeight="1" x14ac:dyDescent="0.3">
      <c r="B181" s="35"/>
      <c r="C181" s="182" t="s">
        <v>429</v>
      </c>
      <c r="D181" s="182" t="s">
        <v>162</v>
      </c>
      <c r="E181" s="183" t="s">
        <v>444</v>
      </c>
      <c r="F181" s="184" t="s">
        <v>445</v>
      </c>
      <c r="G181" s="185" t="s">
        <v>212</v>
      </c>
      <c r="H181" s="186">
        <v>1.613</v>
      </c>
      <c r="I181" s="187"/>
      <c r="J181" s="188">
        <f>ROUND(I181*H181,2)</f>
        <v>0</v>
      </c>
      <c r="K181" s="184" t="s">
        <v>166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167</v>
      </c>
      <c r="AT181" s="18" t="s">
        <v>162</v>
      </c>
      <c r="AU181" s="18" t="s">
        <v>81</v>
      </c>
      <c r="AY181" s="18" t="s">
        <v>160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167</v>
      </c>
      <c r="BM181" s="18" t="s">
        <v>3509</v>
      </c>
    </row>
    <row r="182" spans="2:65" s="12" customFormat="1" x14ac:dyDescent="0.3">
      <c r="B182" s="206"/>
      <c r="C182" s="207"/>
      <c r="D182" s="196" t="s">
        <v>169</v>
      </c>
      <c r="E182" s="208" t="s">
        <v>19</v>
      </c>
      <c r="F182" s="209" t="s">
        <v>3510</v>
      </c>
      <c r="G182" s="207"/>
      <c r="H182" s="210">
        <v>1.613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3" customFormat="1" x14ac:dyDescent="0.3">
      <c r="B183" s="217"/>
      <c r="C183" s="218"/>
      <c r="D183" s="219" t="s">
        <v>169</v>
      </c>
      <c r="E183" s="220" t="s">
        <v>19</v>
      </c>
      <c r="F183" s="221" t="s">
        <v>182</v>
      </c>
      <c r="G183" s="218"/>
      <c r="H183" s="222">
        <v>1.613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169</v>
      </c>
      <c r="AU183" s="228" t="s">
        <v>81</v>
      </c>
      <c r="AV183" s="13" t="s">
        <v>167</v>
      </c>
      <c r="AW183" s="13" t="s">
        <v>35</v>
      </c>
      <c r="AX183" s="13" t="s">
        <v>78</v>
      </c>
      <c r="AY183" s="228" t="s">
        <v>160</v>
      </c>
    </row>
    <row r="184" spans="2:65" s="1" customFormat="1" ht="22.5" customHeight="1" x14ac:dyDescent="0.3">
      <c r="B184" s="35"/>
      <c r="C184" s="182" t="s">
        <v>433</v>
      </c>
      <c r="D184" s="182" t="s">
        <v>162</v>
      </c>
      <c r="E184" s="183" t="s">
        <v>447</v>
      </c>
      <c r="F184" s="184" t="s">
        <v>448</v>
      </c>
      <c r="G184" s="185" t="s">
        <v>212</v>
      </c>
      <c r="H184" s="186">
        <v>5.67</v>
      </c>
      <c r="I184" s="187"/>
      <c r="J184" s="188">
        <f>ROUND(I184*H184,2)</f>
        <v>0</v>
      </c>
      <c r="K184" s="184" t="s">
        <v>166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167</v>
      </c>
      <c r="AT184" s="18" t="s">
        <v>162</v>
      </c>
      <c r="AU184" s="18" t="s">
        <v>81</v>
      </c>
      <c r="AY184" s="18" t="s">
        <v>160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167</v>
      </c>
      <c r="BM184" s="18" t="s">
        <v>3511</v>
      </c>
    </row>
    <row r="185" spans="2:65" s="11" customFormat="1" x14ac:dyDescent="0.3">
      <c r="B185" s="194"/>
      <c r="C185" s="195"/>
      <c r="D185" s="196" t="s">
        <v>169</v>
      </c>
      <c r="E185" s="197" t="s">
        <v>19</v>
      </c>
      <c r="F185" s="198" t="s">
        <v>2760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65" s="12" customFormat="1" x14ac:dyDescent="0.3">
      <c r="B186" s="206"/>
      <c r="C186" s="207"/>
      <c r="D186" s="196" t="s">
        <v>169</v>
      </c>
      <c r="E186" s="208" t="s">
        <v>19</v>
      </c>
      <c r="F186" s="209" t="s">
        <v>3512</v>
      </c>
      <c r="G186" s="207"/>
      <c r="H186" s="210">
        <v>5.67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3" customFormat="1" x14ac:dyDescent="0.3">
      <c r="B187" s="217"/>
      <c r="C187" s="218"/>
      <c r="D187" s="219" t="s">
        <v>169</v>
      </c>
      <c r="E187" s="220" t="s">
        <v>19</v>
      </c>
      <c r="F187" s="221" t="s">
        <v>182</v>
      </c>
      <c r="G187" s="218"/>
      <c r="H187" s="222">
        <v>5.67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169</v>
      </c>
      <c r="AU187" s="228" t="s">
        <v>81</v>
      </c>
      <c r="AV187" s="13" t="s">
        <v>167</v>
      </c>
      <c r="AW187" s="13" t="s">
        <v>35</v>
      </c>
      <c r="AX187" s="13" t="s">
        <v>78</v>
      </c>
      <c r="AY187" s="228" t="s">
        <v>160</v>
      </c>
    </row>
    <row r="188" spans="2:65" s="1" customFormat="1" ht="22.5" customHeight="1" x14ac:dyDescent="0.3">
      <c r="B188" s="35"/>
      <c r="C188" s="182" t="s">
        <v>437</v>
      </c>
      <c r="D188" s="182" t="s">
        <v>162</v>
      </c>
      <c r="E188" s="183" t="s">
        <v>457</v>
      </c>
      <c r="F188" s="184" t="s">
        <v>458</v>
      </c>
      <c r="G188" s="185" t="s">
        <v>212</v>
      </c>
      <c r="H188" s="186">
        <v>0.56699999999999995</v>
      </c>
      <c r="I188" s="187"/>
      <c r="J188" s="188">
        <f>ROUND(I188*H188,2)</f>
        <v>0</v>
      </c>
      <c r="K188" s="184" t="s">
        <v>166</v>
      </c>
      <c r="L188" s="55"/>
      <c r="M188" s="189" t="s">
        <v>19</v>
      </c>
      <c r="N188" s="190" t="s">
        <v>42</v>
      </c>
      <c r="O188" s="3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167</v>
      </c>
      <c r="AT188" s="18" t="s">
        <v>162</v>
      </c>
      <c r="AU188" s="18" t="s">
        <v>81</v>
      </c>
      <c r="AY188" s="18" t="s">
        <v>160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167</v>
      </c>
      <c r="BM188" s="18" t="s">
        <v>3513</v>
      </c>
    </row>
    <row r="189" spans="2:65" s="12" customFormat="1" x14ac:dyDescent="0.3">
      <c r="B189" s="206"/>
      <c r="C189" s="207"/>
      <c r="D189" s="196" t="s">
        <v>169</v>
      </c>
      <c r="E189" s="208" t="s">
        <v>19</v>
      </c>
      <c r="F189" s="209" t="s">
        <v>3514</v>
      </c>
      <c r="G189" s="207"/>
      <c r="H189" s="210">
        <v>0.56699999999999995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0.56699999999999995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182" t="s">
        <v>443</v>
      </c>
      <c r="D191" s="182" t="s">
        <v>162</v>
      </c>
      <c r="E191" s="183" t="s">
        <v>461</v>
      </c>
      <c r="F191" s="184" t="s">
        <v>462</v>
      </c>
      <c r="G191" s="185" t="s">
        <v>212</v>
      </c>
      <c r="H191" s="186">
        <v>0.25</v>
      </c>
      <c r="I191" s="187"/>
      <c r="J191" s="188">
        <f>ROUND(I191*H191,2)</f>
        <v>0</v>
      </c>
      <c r="K191" s="184" t="s">
        <v>166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167</v>
      </c>
      <c r="AT191" s="18" t="s">
        <v>162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167</v>
      </c>
      <c r="BM191" s="18" t="s">
        <v>3515</v>
      </c>
    </row>
    <row r="192" spans="2:65" s="11" customFormat="1" x14ac:dyDescent="0.3">
      <c r="B192" s="194"/>
      <c r="C192" s="195"/>
      <c r="D192" s="196" t="s">
        <v>169</v>
      </c>
      <c r="E192" s="197" t="s">
        <v>19</v>
      </c>
      <c r="F192" s="198" t="s">
        <v>466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x14ac:dyDescent="0.3">
      <c r="B193" s="206"/>
      <c r="C193" s="207"/>
      <c r="D193" s="196" t="s">
        <v>169</v>
      </c>
      <c r="E193" s="208" t="s">
        <v>19</v>
      </c>
      <c r="F193" s="209" t="s">
        <v>3516</v>
      </c>
      <c r="G193" s="207"/>
      <c r="H193" s="210">
        <v>0.25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3" customFormat="1" x14ac:dyDescent="0.3">
      <c r="B194" s="217"/>
      <c r="C194" s="218"/>
      <c r="D194" s="219" t="s">
        <v>169</v>
      </c>
      <c r="E194" s="220" t="s">
        <v>19</v>
      </c>
      <c r="F194" s="221" t="s">
        <v>182</v>
      </c>
      <c r="G194" s="218"/>
      <c r="H194" s="222">
        <v>0.25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169</v>
      </c>
      <c r="AU194" s="228" t="s">
        <v>81</v>
      </c>
      <c r="AV194" s="13" t="s">
        <v>167</v>
      </c>
      <c r="AW194" s="13" t="s">
        <v>35</v>
      </c>
      <c r="AX194" s="13" t="s">
        <v>78</v>
      </c>
      <c r="AY194" s="228" t="s">
        <v>160</v>
      </c>
    </row>
    <row r="195" spans="2:65" s="1" customFormat="1" ht="22.5" customHeight="1" x14ac:dyDescent="0.3">
      <c r="B195" s="35"/>
      <c r="C195" s="182" t="s">
        <v>7</v>
      </c>
      <c r="D195" s="182" t="s">
        <v>162</v>
      </c>
      <c r="E195" s="183" t="s">
        <v>469</v>
      </c>
      <c r="F195" s="184" t="s">
        <v>470</v>
      </c>
      <c r="G195" s="185" t="s">
        <v>212</v>
      </c>
      <c r="H195" s="186">
        <v>2.5000000000000001E-2</v>
      </c>
      <c r="I195" s="187"/>
      <c r="J195" s="188">
        <f>ROUND(I195*H195,2)</f>
        <v>0</v>
      </c>
      <c r="K195" s="184" t="s">
        <v>166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167</v>
      </c>
      <c r="AT195" s="18" t="s">
        <v>162</v>
      </c>
      <c r="AU195" s="18" t="s">
        <v>81</v>
      </c>
      <c r="AY195" s="18" t="s">
        <v>160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167</v>
      </c>
      <c r="BM195" s="18" t="s">
        <v>3517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3518</v>
      </c>
      <c r="G196" s="207"/>
      <c r="H196" s="210">
        <v>2.5000000000000001E-2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3" customFormat="1" x14ac:dyDescent="0.3">
      <c r="B197" s="217"/>
      <c r="C197" s="218"/>
      <c r="D197" s="219" t="s">
        <v>169</v>
      </c>
      <c r="E197" s="220" t="s">
        <v>19</v>
      </c>
      <c r="F197" s="221" t="s">
        <v>182</v>
      </c>
      <c r="G197" s="218"/>
      <c r="H197" s="222">
        <v>2.5000000000000001E-2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169</v>
      </c>
      <c r="AU197" s="228" t="s">
        <v>81</v>
      </c>
      <c r="AV197" s="13" t="s">
        <v>167</v>
      </c>
      <c r="AW197" s="13" t="s">
        <v>35</v>
      </c>
      <c r="AX197" s="13" t="s">
        <v>78</v>
      </c>
      <c r="AY197" s="228" t="s">
        <v>160</v>
      </c>
    </row>
    <row r="198" spans="2:65" s="1" customFormat="1" ht="22.5" customHeight="1" x14ac:dyDescent="0.3">
      <c r="B198" s="35"/>
      <c r="C198" s="182" t="s">
        <v>456</v>
      </c>
      <c r="D198" s="182" t="s">
        <v>162</v>
      </c>
      <c r="E198" s="183" t="s">
        <v>498</v>
      </c>
      <c r="F198" s="184" t="s">
        <v>499</v>
      </c>
      <c r="G198" s="185" t="s">
        <v>212</v>
      </c>
      <c r="H198" s="186">
        <v>5.67</v>
      </c>
      <c r="I198" s="187"/>
      <c r="J198" s="188">
        <f>ROUND(I198*H198,2)</f>
        <v>0</v>
      </c>
      <c r="K198" s="184" t="s">
        <v>166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167</v>
      </c>
      <c r="AT198" s="18" t="s">
        <v>162</v>
      </c>
      <c r="AU198" s="18" t="s">
        <v>81</v>
      </c>
      <c r="AY198" s="18" t="s">
        <v>160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167</v>
      </c>
      <c r="BM198" s="18" t="s">
        <v>3519</v>
      </c>
    </row>
    <row r="199" spans="2:65" s="11" customFormat="1" x14ac:dyDescent="0.3">
      <c r="B199" s="194"/>
      <c r="C199" s="195"/>
      <c r="D199" s="196" t="s">
        <v>169</v>
      </c>
      <c r="E199" s="197" t="s">
        <v>19</v>
      </c>
      <c r="F199" s="198" t="s">
        <v>2760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65" s="12" customFormat="1" x14ac:dyDescent="0.3">
      <c r="B200" s="206"/>
      <c r="C200" s="207"/>
      <c r="D200" s="196" t="s">
        <v>169</v>
      </c>
      <c r="E200" s="208" t="s">
        <v>19</v>
      </c>
      <c r="F200" s="209" t="s">
        <v>3512</v>
      </c>
      <c r="G200" s="207"/>
      <c r="H200" s="210">
        <v>5.67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65" s="13" customFormat="1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5.67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182" t="s">
        <v>460</v>
      </c>
      <c r="D202" s="182" t="s">
        <v>162</v>
      </c>
      <c r="E202" s="183" t="s">
        <v>506</v>
      </c>
      <c r="F202" s="184" t="s">
        <v>507</v>
      </c>
      <c r="G202" s="185" t="s">
        <v>212</v>
      </c>
      <c r="H202" s="186">
        <v>301.44099999999997</v>
      </c>
      <c r="I202" s="187"/>
      <c r="J202" s="188">
        <f>ROUND(I202*H202,2)</f>
        <v>0</v>
      </c>
      <c r="K202" s="184" t="s">
        <v>166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167</v>
      </c>
      <c r="AT202" s="18" t="s">
        <v>162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3520</v>
      </c>
    </row>
    <row r="203" spans="2:65" s="12" customFormat="1" x14ac:dyDescent="0.3">
      <c r="B203" s="206"/>
      <c r="C203" s="207"/>
      <c r="D203" s="196" t="s">
        <v>169</v>
      </c>
      <c r="E203" s="208" t="s">
        <v>19</v>
      </c>
      <c r="F203" s="209" t="s">
        <v>3521</v>
      </c>
      <c r="G203" s="207"/>
      <c r="H203" s="210">
        <v>301.44099999999997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301.44099999999997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31.5" customHeight="1" x14ac:dyDescent="0.3">
      <c r="B205" s="35"/>
      <c r="C205" s="182" t="s">
        <v>468</v>
      </c>
      <c r="D205" s="182" t="s">
        <v>162</v>
      </c>
      <c r="E205" s="183" t="s">
        <v>511</v>
      </c>
      <c r="F205" s="184" t="s">
        <v>512</v>
      </c>
      <c r="G205" s="185" t="s">
        <v>212</v>
      </c>
      <c r="H205" s="186">
        <v>3014.41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3522</v>
      </c>
    </row>
    <row r="206" spans="2:65" s="12" customFormat="1" x14ac:dyDescent="0.3">
      <c r="B206" s="206"/>
      <c r="C206" s="207"/>
      <c r="D206" s="196" t="s">
        <v>169</v>
      </c>
      <c r="E206" s="208" t="s">
        <v>19</v>
      </c>
      <c r="F206" s="209" t="s">
        <v>3523</v>
      </c>
      <c r="G206" s="207"/>
      <c r="H206" s="210">
        <v>3014.41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3" customFormat="1" x14ac:dyDescent="0.3">
      <c r="B207" s="217"/>
      <c r="C207" s="218"/>
      <c r="D207" s="219" t="s">
        <v>169</v>
      </c>
      <c r="E207" s="220" t="s">
        <v>19</v>
      </c>
      <c r="F207" s="221" t="s">
        <v>182</v>
      </c>
      <c r="G207" s="218"/>
      <c r="H207" s="222">
        <v>3014.41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169</v>
      </c>
      <c r="AU207" s="228" t="s">
        <v>81</v>
      </c>
      <c r="AV207" s="13" t="s">
        <v>167</v>
      </c>
      <c r="AW207" s="13" t="s">
        <v>35</v>
      </c>
      <c r="AX207" s="13" t="s">
        <v>78</v>
      </c>
      <c r="AY207" s="228" t="s">
        <v>160</v>
      </c>
    </row>
    <row r="208" spans="2:65" s="1" customFormat="1" ht="22.5" customHeight="1" x14ac:dyDescent="0.3">
      <c r="B208" s="35"/>
      <c r="C208" s="182" t="s">
        <v>472</v>
      </c>
      <c r="D208" s="182" t="s">
        <v>162</v>
      </c>
      <c r="E208" s="183" t="s">
        <v>516</v>
      </c>
      <c r="F208" s="184" t="s">
        <v>517</v>
      </c>
      <c r="G208" s="185" t="s">
        <v>212</v>
      </c>
      <c r="H208" s="186">
        <v>3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3524</v>
      </c>
    </row>
    <row r="209" spans="2:65" s="11" customFormat="1" x14ac:dyDescent="0.3">
      <c r="B209" s="194"/>
      <c r="C209" s="195"/>
      <c r="D209" s="196" t="s">
        <v>169</v>
      </c>
      <c r="E209" s="197" t="s">
        <v>19</v>
      </c>
      <c r="F209" s="198" t="s">
        <v>2359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65" s="12" customFormat="1" x14ac:dyDescent="0.3">
      <c r="B210" s="206"/>
      <c r="C210" s="207"/>
      <c r="D210" s="196" t="s">
        <v>169</v>
      </c>
      <c r="E210" s="208" t="s">
        <v>19</v>
      </c>
      <c r="F210" s="209" t="s">
        <v>1821</v>
      </c>
      <c r="G210" s="207"/>
      <c r="H210" s="210">
        <v>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3" customFormat="1" x14ac:dyDescent="0.3">
      <c r="B211" s="217"/>
      <c r="C211" s="218"/>
      <c r="D211" s="219" t="s">
        <v>169</v>
      </c>
      <c r="E211" s="220" t="s">
        <v>19</v>
      </c>
      <c r="F211" s="221" t="s">
        <v>182</v>
      </c>
      <c r="G211" s="218"/>
      <c r="H211" s="222">
        <v>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169</v>
      </c>
      <c r="AU211" s="228" t="s">
        <v>81</v>
      </c>
      <c r="AV211" s="13" t="s">
        <v>167</v>
      </c>
      <c r="AW211" s="13" t="s">
        <v>35</v>
      </c>
      <c r="AX211" s="13" t="s">
        <v>78</v>
      </c>
      <c r="AY211" s="228" t="s">
        <v>160</v>
      </c>
    </row>
    <row r="212" spans="2:65" s="1" customFormat="1" ht="31.5" customHeight="1" x14ac:dyDescent="0.3">
      <c r="B212" s="35"/>
      <c r="C212" s="182" t="s">
        <v>480</v>
      </c>
      <c r="D212" s="182" t="s">
        <v>162</v>
      </c>
      <c r="E212" s="183" t="s">
        <v>521</v>
      </c>
      <c r="F212" s="184" t="s">
        <v>522</v>
      </c>
      <c r="G212" s="185" t="s">
        <v>212</v>
      </c>
      <c r="H212" s="186">
        <v>30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3525</v>
      </c>
    </row>
    <row r="213" spans="2:65" s="11" customFormat="1" x14ac:dyDescent="0.3">
      <c r="B213" s="194"/>
      <c r="C213" s="195"/>
      <c r="D213" s="196" t="s">
        <v>169</v>
      </c>
      <c r="E213" s="197" t="s">
        <v>19</v>
      </c>
      <c r="F213" s="198" t="s">
        <v>2359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x14ac:dyDescent="0.3">
      <c r="B214" s="206"/>
      <c r="C214" s="207"/>
      <c r="D214" s="196" t="s">
        <v>169</v>
      </c>
      <c r="E214" s="208" t="s">
        <v>19</v>
      </c>
      <c r="F214" s="209" t="s">
        <v>1823</v>
      </c>
      <c r="G214" s="207"/>
      <c r="H214" s="210">
        <v>30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3" customFormat="1" x14ac:dyDescent="0.3">
      <c r="B215" s="217"/>
      <c r="C215" s="218"/>
      <c r="D215" s="219" t="s">
        <v>169</v>
      </c>
      <c r="E215" s="220" t="s">
        <v>19</v>
      </c>
      <c r="F215" s="221" t="s">
        <v>182</v>
      </c>
      <c r="G215" s="218"/>
      <c r="H215" s="222">
        <v>30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169</v>
      </c>
      <c r="AU215" s="228" t="s">
        <v>81</v>
      </c>
      <c r="AV215" s="13" t="s">
        <v>167</v>
      </c>
      <c r="AW215" s="13" t="s">
        <v>35</v>
      </c>
      <c r="AX215" s="13" t="s">
        <v>78</v>
      </c>
      <c r="AY215" s="228" t="s">
        <v>160</v>
      </c>
    </row>
    <row r="216" spans="2:65" s="1" customFormat="1" ht="22.5" customHeight="1" x14ac:dyDescent="0.3">
      <c r="B216" s="35"/>
      <c r="C216" s="182" t="s">
        <v>489</v>
      </c>
      <c r="D216" s="182" t="s">
        <v>162</v>
      </c>
      <c r="E216" s="183" t="s">
        <v>526</v>
      </c>
      <c r="F216" s="184" t="s">
        <v>527</v>
      </c>
      <c r="G216" s="185" t="s">
        <v>248</v>
      </c>
      <c r="H216" s="186">
        <v>112.01</v>
      </c>
      <c r="I216" s="187"/>
      <c r="J216" s="188">
        <f>ROUND(I216*H216,2)</f>
        <v>0</v>
      </c>
      <c r="K216" s="184" t="s">
        <v>3526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167</v>
      </c>
      <c r="AT216" s="18" t="s">
        <v>162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167</v>
      </c>
      <c r="BM216" s="18" t="s">
        <v>3527</v>
      </c>
    </row>
    <row r="217" spans="2:65" s="11" customFormat="1" x14ac:dyDescent="0.3">
      <c r="B217" s="194"/>
      <c r="C217" s="195"/>
      <c r="D217" s="196" t="s">
        <v>169</v>
      </c>
      <c r="E217" s="197" t="s">
        <v>19</v>
      </c>
      <c r="F217" s="198" t="s">
        <v>529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169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160</v>
      </c>
    </row>
    <row r="218" spans="2:65" s="12" customFormat="1" x14ac:dyDescent="0.3">
      <c r="B218" s="206"/>
      <c r="C218" s="207"/>
      <c r="D218" s="196" t="s">
        <v>169</v>
      </c>
      <c r="E218" s="208" t="s">
        <v>19</v>
      </c>
      <c r="F218" s="209" t="s">
        <v>3528</v>
      </c>
      <c r="G218" s="207"/>
      <c r="H218" s="210">
        <v>112.01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3" customFormat="1" x14ac:dyDescent="0.3">
      <c r="B219" s="217"/>
      <c r="C219" s="218"/>
      <c r="D219" s="219" t="s">
        <v>169</v>
      </c>
      <c r="E219" s="220" t="s">
        <v>19</v>
      </c>
      <c r="F219" s="221" t="s">
        <v>182</v>
      </c>
      <c r="G219" s="218"/>
      <c r="H219" s="222">
        <v>112.01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169</v>
      </c>
      <c r="AU219" s="228" t="s">
        <v>81</v>
      </c>
      <c r="AV219" s="13" t="s">
        <v>167</v>
      </c>
      <c r="AW219" s="13" t="s">
        <v>35</v>
      </c>
      <c r="AX219" s="13" t="s">
        <v>78</v>
      </c>
      <c r="AY219" s="228" t="s">
        <v>160</v>
      </c>
    </row>
    <row r="220" spans="2:65" s="1" customFormat="1" ht="22.5" customHeight="1" x14ac:dyDescent="0.3">
      <c r="B220" s="35"/>
      <c r="C220" s="182" t="s">
        <v>493</v>
      </c>
      <c r="D220" s="182" t="s">
        <v>162</v>
      </c>
      <c r="E220" s="183" t="s">
        <v>532</v>
      </c>
      <c r="F220" s="184" t="s">
        <v>533</v>
      </c>
      <c r="G220" s="185" t="s">
        <v>265</v>
      </c>
      <c r="H220" s="186">
        <v>547.99400000000003</v>
      </c>
      <c r="I220" s="187"/>
      <c r="J220" s="188">
        <f>ROUND(I220*H220,2)</f>
        <v>0</v>
      </c>
      <c r="K220" s="184" t="s">
        <v>166</v>
      </c>
      <c r="L220" s="55"/>
      <c r="M220" s="189" t="s">
        <v>19</v>
      </c>
      <c r="N220" s="190" t="s">
        <v>42</v>
      </c>
      <c r="O220" s="3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167</v>
      </c>
      <c r="AT220" s="18" t="s">
        <v>162</v>
      </c>
      <c r="AU220" s="18" t="s">
        <v>81</v>
      </c>
      <c r="AY220" s="18" t="s">
        <v>160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78</v>
      </c>
      <c r="BK220" s="193">
        <f>ROUND(I220*H220,2)</f>
        <v>0</v>
      </c>
      <c r="BL220" s="18" t="s">
        <v>167</v>
      </c>
      <c r="BM220" s="18" t="s">
        <v>3529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3530</v>
      </c>
      <c r="G221" s="207"/>
      <c r="H221" s="210">
        <v>542.59400000000005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x14ac:dyDescent="0.3">
      <c r="B222" s="206"/>
      <c r="C222" s="207"/>
      <c r="D222" s="196" t="s">
        <v>169</v>
      </c>
      <c r="E222" s="208" t="s">
        <v>19</v>
      </c>
      <c r="F222" s="209" t="s">
        <v>1828</v>
      </c>
      <c r="G222" s="207"/>
      <c r="H222" s="210">
        <v>5.4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3" customFormat="1" x14ac:dyDescent="0.3">
      <c r="B223" s="217"/>
      <c r="C223" s="218"/>
      <c r="D223" s="219" t="s">
        <v>169</v>
      </c>
      <c r="E223" s="220" t="s">
        <v>19</v>
      </c>
      <c r="F223" s="221" t="s">
        <v>182</v>
      </c>
      <c r="G223" s="218"/>
      <c r="H223" s="222">
        <v>547.99400000000003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169</v>
      </c>
      <c r="AU223" s="228" t="s">
        <v>81</v>
      </c>
      <c r="AV223" s="13" t="s">
        <v>167</v>
      </c>
      <c r="AW223" s="13" t="s">
        <v>35</v>
      </c>
      <c r="AX223" s="13" t="s">
        <v>78</v>
      </c>
      <c r="AY223" s="228" t="s">
        <v>160</v>
      </c>
    </row>
    <row r="224" spans="2:65" s="1" customFormat="1" ht="31.5" customHeight="1" x14ac:dyDescent="0.3">
      <c r="B224" s="35"/>
      <c r="C224" s="182" t="s">
        <v>497</v>
      </c>
      <c r="D224" s="182" t="s">
        <v>162</v>
      </c>
      <c r="E224" s="183" t="s">
        <v>568</v>
      </c>
      <c r="F224" s="184" t="s">
        <v>569</v>
      </c>
      <c r="G224" s="185" t="s">
        <v>248</v>
      </c>
      <c r="H224" s="186">
        <v>10.210000000000001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3531</v>
      </c>
    </row>
    <row r="225" spans="2:65" s="1" customFormat="1" ht="31.5" customHeight="1" x14ac:dyDescent="0.3">
      <c r="B225" s="35"/>
      <c r="C225" s="182" t="s">
        <v>501</v>
      </c>
      <c r="D225" s="182" t="s">
        <v>162</v>
      </c>
      <c r="E225" s="183" t="s">
        <v>572</v>
      </c>
      <c r="F225" s="184" t="s">
        <v>573</v>
      </c>
      <c r="G225" s="185" t="s">
        <v>248</v>
      </c>
      <c r="H225" s="186">
        <v>172.84</v>
      </c>
      <c r="I225" s="187"/>
      <c r="J225" s="188">
        <f>ROUND(I225*H225,2)</f>
        <v>0</v>
      </c>
      <c r="K225" s="184" t="s">
        <v>166</v>
      </c>
      <c r="L225" s="55"/>
      <c r="M225" s="189" t="s">
        <v>19</v>
      </c>
      <c r="N225" s="190" t="s">
        <v>42</v>
      </c>
      <c r="O225" s="3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18" t="s">
        <v>167</v>
      </c>
      <c r="AT225" s="18" t="s">
        <v>162</v>
      </c>
      <c r="AU225" s="18" t="s">
        <v>81</v>
      </c>
      <c r="AY225" s="18" t="s">
        <v>160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78</v>
      </c>
      <c r="BK225" s="193">
        <f>ROUND(I225*H225,2)</f>
        <v>0</v>
      </c>
      <c r="BL225" s="18" t="s">
        <v>167</v>
      </c>
      <c r="BM225" s="18" t="s">
        <v>3532</v>
      </c>
    </row>
    <row r="226" spans="2:65" s="1" customFormat="1" ht="31.5" customHeight="1" x14ac:dyDescent="0.3">
      <c r="B226" s="35"/>
      <c r="C226" s="182" t="s">
        <v>505</v>
      </c>
      <c r="D226" s="182" t="s">
        <v>162</v>
      </c>
      <c r="E226" s="183" t="s">
        <v>576</v>
      </c>
      <c r="F226" s="184" t="s">
        <v>577</v>
      </c>
      <c r="G226" s="185" t="s">
        <v>212</v>
      </c>
      <c r="H226" s="186">
        <v>3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3533</v>
      </c>
    </row>
    <row r="227" spans="2:65" s="11" customFormat="1" x14ac:dyDescent="0.3">
      <c r="B227" s="194"/>
      <c r="C227" s="195"/>
      <c r="D227" s="196" t="s">
        <v>169</v>
      </c>
      <c r="E227" s="197" t="s">
        <v>19</v>
      </c>
      <c r="F227" s="198" t="s">
        <v>2359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1821</v>
      </c>
      <c r="G228" s="207"/>
      <c r="H228" s="210">
        <v>3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510</v>
      </c>
      <c r="D230" s="182" t="s">
        <v>162</v>
      </c>
      <c r="E230" s="183" t="s">
        <v>581</v>
      </c>
      <c r="F230" s="184" t="s">
        <v>582</v>
      </c>
      <c r="G230" s="185" t="s">
        <v>248</v>
      </c>
      <c r="H230" s="186">
        <v>10.210000000000001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3534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3535</v>
      </c>
      <c r="G231" s="207"/>
      <c r="H231" s="210">
        <v>2.29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x14ac:dyDescent="0.3">
      <c r="B232" s="206"/>
      <c r="C232" s="207"/>
      <c r="D232" s="196" t="s">
        <v>169</v>
      </c>
      <c r="E232" s="208" t="s">
        <v>19</v>
      </c>
      <c r="F232" s="209" t="s">
        <v>3536</v>
      </c>
      <c r="G232" s="207"/>
      <c r="H232" s="210">
        <v>7.92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3" customFormat="1" x14ac:dyDescent="0.3">
      <c r="B233" s="217"/>
      <c r="C233" s="218"/>
      <c r="D233" s="219" t="s">
        <v>169</v>
      </c>
      <c r="E233" s="220" t="s">
        <v>19</v>
      </c>
      <c r="F233" s="221" t="s">
        <v>182</v>
      </c>
      <c r="G233" s="218"/>
      <c r="H233" s="222">
        <v>10.210000000000001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169</v>
      </c>
      <c r="AU233" s="228" t="s">
        <v>81</v>
      </c>
      <c r="AV233" s="13" t="s">
        <v>167</v>
      </c>
      <c r="AW233" s="13" t="s">
        <v>35</v>
      </c>
      <c r="AX233" s="13" t="s">
        <v>78</v>
      </c>
      <c r="AY233" s="228" t="s">
        <v>160</v>
      </c>
    </row>
    <row r="234" spans="2:65" s="1" customFormat="1" ht="22.5" customHeight="1" x14ac:dyDescent="0.3">
      <c r="B234" s="35"/>
      <c r="C234" s="247" t="s">
        <v>515</v>
      </c>
      <c r="D234" s="247" t="s">
        <v>548</v>
      </c>
      <c r="E234" s="248" t="s">
        <v>586</v>
      </c>
      <c r="F234" s="249" t="s">
        <v>587</v>
      </c>
      <c r="G234" s="250" t="s">
        <v>212</v>
      </c>
      <c r="H234" s="251">
        <v>1.052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42</v>
      </c>
      <c r="O234" s="3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18" t="s">
        <v>235</v>
      </c>
      <c r="AT234" s="18" t="s">
        <v>548</v>
      </c>
      <c r="AU234" s="18" t="s">
        <v>81</v>
      </c>
      <c r="AY234" s="18" t="s">
        <v>160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78</v>
      </c>
      <c r="BK234" s="193">
        <f>ROUND(I234*H234,2)</f>
        <v>0</v>
      </c>
      <c r="BL234" s="18" t="s">
        <v>167</v>
      </c>
      <c r="BM234" s="18" t="s">
        <v>3537</v>
      </c>
    </row>
    <row r="235" spans="2:65" s="12" customFormat="1" x14ac:dyDescent="0.3">
      <c r="B235" s="206"/>
      <c r="C235" s="207"/>
      <c r="D235" s="196" t="s">
        <v>169</v>
      </c>
      <c r="E235" s="208" t="s">
        <v>19</v>
      </c>
      <c r="F235" s="209" t="s">
        <v>3538</v>
      </c>
      <c r="G235" s="207"/>
      <c r="H235" s="210">
        <v>1.052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3" customFormat="1" x14ac:dyDescent="0.3">
      <c r="B236" s="217"/>
      <c r="C236" s="218"/>
      <c r="D236" s="219" t="s">
        <v>169</v>
      </c>
      <c r="E236" s="220" t="s">
        <v>19</v>
      </c>
      <c r="F236" s="221" t="s">
        <v>182</v>
      </c>
      <c r="G236" s="218"/>
      <c r="H236" s="222">
        <v>1.052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169</v>
      </c>
      <c r="AU236" s="228" t="s">
        <v>81</v>
      </c>
      <c r="AV236" s="13" t="s">
        <v>167</v>
      </c>
      <c r="AW236" s="13" t="s">
        <v>35</v>
      </c>
      <c r="AX236" s="13" t="s">
        <v>78</v>
      </c>
      <c r="AY236" s="228" t="s">
        <v>160</v>
      </c>
    </row>
    <row r="237" spans="2:65" s="1" customFormat="1" ht="22.5" customHeight="1" x14ac:dyDescent="0.3">
      <c r="B237" s="35"/>
      <c r="C237" s="182" t="s">
        <v>520</v>
      </c>
      <c r="D237" s="182" t="s">
        <v>162</v>
      </c>
      <c r="E237" s="183" t="s">
        <v>591</v>
      </c>
      <c r="F237" s="184" t="s">
        <v>592</v>
      </c>
      <c r="G237" s="185" t="s">
        <v>248</v>
      </c>
      <c r="H237" s="186">
        <v>10.210000000000001</v>
      </c>
      <c r="I237" s="187"/>
      <c r="J237" s="188">
        <f>ROUND(I237*H237,2)</f>
        <v>0</v>
      </c>
      <c r="K237" s="184" t="s">
        <v>166</v>
      </c>
      <c r="L237" s="55"/>
      <c r="M237" s="189" t="s">
        <v>19</v>
      </c>
      <c r="N237" s="190" t="s">
        <v>42</v>
      </c>
      <c r="O237" s="3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18" t="s">
        <v>167</v>
      </c>
      <c r="AT237" s="18" t="s">
        <v>162</v>
      </c>
      <c r="AU237" s="18" t="s">
        <v>81</v>
      </c>
      <c r="AY237" s="18" t="s">
        <v>160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78</v>
      </c>
      <c r="BK237" s="193">
        <f>ROUND(I237*H237,2)</f>
        <v>0</v>
      </c>
      <c r="BL237" s="18" t="s">
        <v>167</v>
      </c>
      <c r="BM237" s="18" t="s">
        <v>3539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3535</v>
      </c>
      <c r="G238" s="207"/>
      <c r="H238" s="210">
        <v>2.29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3536</v>
      </c>
      <c r="G239" s="207"/>
      <c r="H239" s="210">
        <v>7.92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3" customFormat="1" x14ac:dyDescent="0.3">
      <c r="B240" s="217"/>
      <c r="C240" s="218"/>
      <c r="D240" s="219" t="s">
        <v>169</v>
      </c>
      <c r="E240" s="220" t="s">
        <v>19</v>
      </c>
      <c r="F240" s="221" t="s">
        <v>182</v>
      </c>
      <c r="G240" s="218"/>
      <c r="H240" s="222">
        <v>10.210000000000001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169</v>
      </c>
      <c r="AU240" s="228" t="s">
        <v>81</v>
      </c>
      <c r="AV240" s="13" t="s">
        <v>167</v>
      </c>
      <c r="AW240" s="13" t="s">
        <v>35</v>
      </c>
      <c r="AX240" s="13" t="s">
        <v>78</v>
      </c>
      <c r="AY240" s="228" t="s">
        <v>160</v>
      </c>
    </row>
    <row r="241" spans="2:65" s="1" customFormat="1" ht="22.5" customHeight="1" x14ac:dyDescent="0.3">
      <c r="B241" s="35"/>
      <c r="C241" s="247" t="s">
        <v>525</v>
      </c>
      <c r="D241" s="247" t="s">
        <v>548</v>
      </c>
      <c r="E241" s="248" t="s">
        <v>595</v>
      </c>
      <c r="F241" s="249" t="s">
        <v>596</v>
      </c>
      <c r="G241" s="250" t="s">
        <v>597</v>
      </c>
      <c r="H241" s="251">
        <v>0.26300000000000001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42</v>
      </c>
      <c r="O241" s="36"/>
      <c r="P241" s="191">
        <f>O241*H241</f>
        <v>0</v>
      </c>
      <c r="Q241" s="191">
        <v>1E-3</v>
      </c>
      <c r="R241" s="191">
        <f>Q241*H241</f>
        <v>2.63E-4</v>
      </c>
      <c r="S241" s="191">
        <v>0</v>
      </c>
      <c r="T241" s="192">
        <f>S241*H241</f>
        <v>0</v>
      </c>
      <c r="AR241" s="18" t="s">
        <v>235</v>
      </c>
      <c r="AT241" s="18" t="s">
        <v>548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3540</v>
      </c>
    </row>
    <row r="242" spans="2:65" s="12" customFormat="1" x14ac:dyDescent="0.3">
      <c r="B242" s="206"/>
      <c r="C242" s="207"/>
      <c r="D242" s="196" t="s">
        <v>169</v>
      </c>
      <c r="E242" s="208" t="s">
        <v>19</v>
      </c>
      <c r="F242" s="209" t="s">
        <v>3541</v>
      </c>
      <c r="G242" s="207"/>
      <c r="H242" s="210">
        <v>0.26300000000000001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65" s="13" customFormat="1" x14ac:dyDescent="0.3">
      <c r="B243" s="217"/>
      <c r="C243" s="218"/>
      <c r="D243" s="219" t="s">
        <v>169</v>
      </c>
      <c r="E243" s="220" t="s">
        <v>19</v>
      </c>
      <c r="F243" s="221" t="s">
        <v>182</v>
      </c>
      <c r="G243" s="218"/>
      <c r="H243" s="222">
        <v>0.26300000000000001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169</v>
      </c>
      <c r="AU243" s="228" t="s">
        <v>81</v>
      </c>
      <c r="AV243" s="13" t="s">
        <v>167</v>
      </c>
      <c r="AW243" s="13" t="s">
        <v>35</v>
      </c>
      <c r="AX243" s="13" t="s">
        <v>78</v>
      </c>
      <c r="AY243" s="228" t="s">
        <v>160</v>
      </c>
    </row>
    <row r="244" spans="2:65" s="1" customFormat="1" ht="22.5" customHeight="1" x14ac:dyDescent="0.3">
      <c r="B244" s="35"/>
      <c r="C244" s="182" t="s">
        <v>531</v>
      </c>
      <c r="D244" s="182" t="s">
        <v>162</v>
      </c>
      <c r="E244" s="183" t="s">
        <v>601</v>
      </c>
      <c r="F244" s="184" t="s">
        <v>602</v>
      </c>
      <c r="G244" s="185" t="s">
        <v>248</v>
      </c>
      <c r="H244" s="186">
        <v>172.84</v>
      </c>
      <c r="I244" s="187"/>
      <c r="J244" s="188">
        <f>ROUND(I244*H244,2)</f>
        <v>0</v>
      </c>
      <c r="K244" s="184" t="s">
        <v>166</v>
      </c>
      <c r="L244" s="55"/>
      <c r="M244" s="189" t="s">
        <v>19</v>
      </c>
      <c r="N244" s="190" t="s">
        <v>42</v>
      </c>
      <c r="O244" s="3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167</v>
      </c>
      <c r="AT244" s="18" t="s">
        <v>162</v>
      </c>
      <c r="AU244" s="18" t="s">
        <v>81</v>
      </c>
      <c r="AY244" s="18" t="s">
        <v>160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78</v>
      </c>
      <c r="BK244" s="193">
        <f>ROUND(I244*H244,2)</f>
        <v>0</v>
      </c>
      <c r="BL244" s="18" t="s">
        <v>167</v>
      </c>
      <c r="BM244" s="18" t="s">
        <v>3542</v>
      </c>
    </row>
    <row r="245" spans="2:65" s="11" customFormat="1" x14ac:dyDescent="0.3">
      <c r="B245" s="194"/>
      <c r="C245" s="195"/>
      <c r="D245" s="196" t="s">
        <v>169</v>
      </c>
      <c r="E245" s="197" t="s">
        <v>19</v>
      </c>
      <c r="F245" s="198" t="s">
        <v>529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65" s="12" customFormat="1" x14ac:dyDescent="0.3">
      <c r="B246" s="206"/>
      <c r="C246" s="207"/>
      <c r="D246" s="196" t="s">
        <v>169</v>
      </c>
      <c r="E246" s="208" t="s">
        <v>19</v>
      </c>
      <c r="F246" s="209" t="s">
        <v>3528</v>
      </c>
      <c r="G246" s="207"/>
      <c r="H246" s="210">
        <v>112.01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4" customFormat="1" x14ac:dyDescent="0.3">
      <c r="B247" s="229"/>
      <c r="C247" s="230"/>
      <c r="D247" s="196" t="s">
        <v>169</v>
      </c>
      <c r="E247" s="231" t="s">
        <v>19</v>
      </c>
      <c r="F247" s="232" t="s">
        <v>234</v>
      </c>
      <c r="G247" s="230"/>
      <c r="H247" s="233">
        <v>112.01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169</v>
      </c>
      <c r="AU247" s="239" t="s">
        <v>81</v>
      </c>
      <c r="AV247" s="14" t="s">
        <v>186</v>
      </c>
      <c r="AW247" s="14" t="s">
        <v>35</v>
      </c>
      <c r="AX247" s="14" t="s">
        <v>71</v>
      </c>
      <c r="AY247" s="239" t="s">
        <v>160</v>
      </c>
    </row>
    <row r="248" spans="2:65" s="11" customFormat="1" x14ac:dyDescent="0.3">
      <c r="B248" s="194"/>
      <c r="C248" s="195"/>
      <c r="D248" s="196" t="s">
        <v>169</v>
      </c>
      <c r="E248" s="197" t="s">
        <v>19</v>
      </c>
      <c r="F248" s="198" t="s">
        <v>425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65" s="12" customFormat="1" ht="27" x14ac:dyDescent="0.3">
      <c r="B249" s="206"/>
      <c r="C249" s="207"/>
      <c r="D249" s="196" t="s">
        <v>169</v>
      </c>
      <c r="E249" s="208" t="s">
        <v>19</v>
      </c>
      <c r="F249" s="209" t="s">
        <v>3543</v>
      </c>
      <c r="G249" s="207"/>
      <c r="H249" s="210">
        <v>60.83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3" customFormat="1" x14ac:dyDescent="0.3">
      <c r="B250" s="217"/>
      <c r="C250" s="218"/>
      <c r="D250" s="219" t="s">
        <v>169</v>
      </c>
      <c r="E250" s="220" t="s">
        <v>19</v>
      </c>
      <c r="F250" s="221" t="s">
        <v>182</v>
      </c>
      <c r="G250" s="218"/>
      <c r="H250" s="222">
        <v>172.84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169</v>
      </c>
      <c r="AU250" s="228" t="s">
        <v>81</v>
      </c>
      <c r="AV250" s="13" t="s">
        <v>167</v>
      </c>
      <c r="AW250" s="13" t="s">
        <v>35</v>
      </c>
      <c r="AX250" s="13" t="s">
        <v>78</v>
      </c>
      <c r="AY250" s="228" t="s">
        <v>160</v>
      </c>
    </row>
    <row r="251" spans="2:65" s="1" customFormat="1" ht="22.5" customHeight="1" x14ac:dyDescent="0.3">
      <c r="B251" s="35"/>
      <c r="C251" s="247" t="s">
        <v>537</v>
      </c>
      <c r="D251" s="247" t="s">
        <v>548</v>
      </c>
      <c r="E251" s="248" t="s">
        <v>595</v>
      </c>
      <c r="F251" s="249" t="s">
        <v>596</v>
      </c>
      <c r="G251" s="250" t="s">
        <v>597</v>
      </c>
      <c r="H251" s="251">
        <v>4.4509999999999996</v>
      </c>
      <c r="I251" s="252"/>
      <c r="J251" s="253">
        <f>ROUND(I251*H251,2)</f>
        <v>0</v>
      </c>
      <c r="K251" s="249" t="s">
        <v>19</v>
      </c>
      <c r="L251" s="254"/>
      <c r="M251" s="255" t="s">
        <v>19</v>
      </c>
      <c r="N251" s="256" t="s">
        <v>42</v>
      </c>
      <c r="O251" s="36"/>
      <c r="P251" s="191">
        <f>O251*H251</f>
        <v>0</v>
      </c>
      <c r="Q251" s="191">
        <v>1E-3</v>
      </c>
      <c r="R251" s="191">
        <f>Q251*H251</f>
        <v>4.4510000000000001E-3</v>
      </c>
      <c r="S251" s="191">
        <v>0</v>
      </c>
      <c r="T251" s="192">
        <f>S251*H251</f>
        <v>0</v>
      </c>
      <c r="AR251" s="18" t="s">
        <v>235</v>
      </c>
      <c r="AT251" s="18" t="s">
        <v>548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167</v>
      </c>
      <c r="BM251" s="18" t="s">
        <v>3544</v>
      </c>
    </row>
    <row r="252" spans="2:65" s="12" customFormat="1" x14ac:dyDescent="0.3">
      <c r="B252" s="206"/>
      <c r="C252" s="207"/>
      <c r="D252" s="196" t="s">
        <v>169</v>
      </c>
      <c r="E252" s="208" t="s">
        <v>19</v>
      </c>
      <c r="F252" s="209" t="s">
        <v>3545</v>
      </c>
      <c r="G252" s="207"/>
      <c r="H252" s="210">
        <v>4.4509999999999996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3" customFormat="1" x14ac:dyDescent="0.3">
      <c r="B253" s="217"/>
      <c r="C253" s="218"/>
      <c r="D253" s="219" t="s">
        <v>169</v>
      </c>
      <c r="E253" s="220" t="s">
        <v>19</v>
      </c>
      <c r="F253" s="221" t="s">
        <v>182</v>
      </c>
      <c r="G253" s="218"/>
      <c r="H253" s="222">
        <v>4.4509999999999996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169</v>
      </c>
      <c r="AU253" s="228" t="s">
        <v>81</v>
      </c>
      <c r="AV253" s="13" t="s">
        <v>167</v>
      </c>
      <c r="AW253" s="13" t="s">
        <v>35</v>
      </c>
      <c r="AX253" s="13" t="s">
        <v>78</v>
      </c>
      <c r="AY253" s="228" t="s">
        <v>160</v>
      </c>
    </row>
    <row r="254" spans="2:65" s="1" customFormat="1" ht="22.5" customHeight="1" x14ac:dyDescent="0.3">
      <c r="B254" s="35"/>
      <c r="C254" s="182" t="s">
        <v>547</v>
      </c>
      <c r="D254" s="182" t="s">
        <v>162</v>
      </c>
      <c r="E254" s="183" t="s">
        <v>608</v>
      </c>
      <c r="F254" s="184" t="s">
        <v>609</v>
      </c>
      <c r="G254" s="185" t="s">
        <v>248</v>
      </c>
      <c r="H254" s="186">
        <v>674.35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167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167</v>
      </c>
      <c r="BM254" s="18" t="s">
        <v>3546</v>
      </c>
    </row>
    <row r="255" spans="2:65" s="11" customFormat="1" x14ac:dyDescent="0.3">
      <c r="B255" s="194"/>
      <c r="C255" s="195"/>
      <c r="D255" s="196" t="s">
        <v>169</v>
      </c>
      <c r="E255" s="197" t="s">
        <v>19</v>
      </c>
      <c r="F255" s="198" t="s">
        <v>3547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169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160</v>
      </c>
    </row>
    <row r="256" spans="2:65" s="12" customFormat="1" x14ac:dyDescent="0.3">
      <c r="B256" s="206"/>
      <c r="C256" s="207"/>
      <c r="D256" s="196" t="s">
        <v>169</v>
      </c>
      <c r="E256" s="208" t="s">
        <v>19</v>
      </c>
      <c r="F256" s="209" t="s">
        <v>3469</v>
      </c>
      <c r="G256" s="207"/>
      <c r="H256" s="210">
        <v>624.19000000000005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x14ac:dyDescent="0.3">
      <c r="B257" s="206"/>
      <c r="C257" s="207"/>
      <c r="D257" s="196" t="s">
        <v>169</v>
      </c>
      <c r="E257" s="208" t="s">
        <v>19</v>
      </c>
      <c r="F257" s="209" t="s">
        <v>3548</v>
      </c>
      <c r="G257" s="207"/>
      <c r="H257" s="210">
        <v>50.16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674.35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22.5" customHeight="1" x14ac:dyDescent="0.3">
      <c r="B259" s="35"/>
      <c r="C259" s="182" t="s">
        <v>552</v>
      </c>
      <c r="D259" s="182" t="s">
        <v>162</v>
      </c>
      <c r="E259" s="183" t="s">
        <v>616</v>
      </c>
      <c r="F259" s="184" t="s">
        <v>617</v>
      </c>
      <c r="G259" s="185" t="s">
        <v>248</v>
      </c>
      <c r="H259" s="186">
        <v>60.83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3549</v>
      </c>
    </row>
    <row r="260" spans="2:65" s="11" customFormat="1" x14ac:dyDescent="0.3">
      <c r="B260" s="194"/>
      <c r="C260" s="195"/>
      <c r="D260" s="196" t="s">
        <v>169</v>
      </c>
      <c r="E260" s="197" t="s">
        <v>19</v>
      </c>
      <c r="F260" s="198" t="s">
        <v>425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ht="27" x14ac:dyDescent="0.3">
      <c r="B261" s="206"/>
      <c r="C261" s="207"/>
      <c r="D261" s="196" t="s">
        <v>169</v>
      </c>
      <c r="E261" s="208" t="s">
        <v>19</v>
      </c>
      <c r="F261" s="209" t="s">
        <v>3543</v>
      </c>
      <c r="G261" s="207"/>
      <c r="H261" s="210">
        <v>60.83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3" customFormat="1" x14ac:dyDescent="0.3">
      <c r="B262" s="217"/>
      <c r="C262" s="218"/>
      <c r="D262" s="219" t="s">
        <v>169</v>
      </c>
      <c r="E262" s="220" t="s">
        <v>19</v>
      </c>
      <c r="F262" s="221" t="s">
        <v>182</v>
      </c>
      <c r="G262" s="218"/>
      <c r="H262" s="222">
        <v>60.83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169</v>
      </c>
      <c r="AU262" s="228" t="s">
        <v>81</v>
      </c>
      <c r="AV262" s="13" t="s">
        <v>167</v>
      </c>
      <c r="AW262" s="13" t="s">
        <v>35</v>
      </c>
      <c r="AX262" s="13" t="s">
        <v>78</v>
      </c>
      <c r="AY262" s="228" t="s">
        <v>160</v>
      </c>
    </row>
    <row r="263" spans="2:65" s="1" customFormat="1" ht="22.5" customHeight="1" x14ac:dyDescent="0.3">
      <c r="B263" s="35"/>
      <c r="C263" s="182" t="s">
        <v>562</v>
      </c>
      <c r="D263" s="182" t="s">
        <v>162</v>
      </c>
      <c r="E263" s="183" t="s">
        <v>621</v>
      </c>
      <c r="F263" s="184" t="s">
        <v>622</v>
      </c>
      <c r="G263" s="185" t="s">
        <v>248</v>
      </c>
      <c r="H263" s="186">
        <v>112.01</v>
      </c>
      <c r="I263" s="187"/>
      <c r="J263" s="188">
        <f>ROUND(I263*H263,2)</f>
        <v>0</v>
      </c>
      <c r="K263" s="184" t="s">
        <v>166</v>
      </c>
      <c r="L263" s="55"/>
      <c r="M263" s="189" t="s">
        <v>19</v>
      </c>
      <c r="N263" s="190" t="s">
        <v>42</v>
      </c>
      <c r="O263" s="3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18" t="s">
        <v>167</v>
      </c>
      <c r="AT263" s="18" t="s">
        <v>162</v>
      </c>
      <c r="AU263" s="18" t="s">
        <v>81</v>
      </c>
      <c r="AY263" s="18" t="s">
        <v>160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78</v>
      </c>
      <c r="BK263" s="193">
        <f>ROUND(I263*H263,2)</f>
        <v>0</v>
      </c>
      <c r="BL263" s="18" t="s">
        <v>167</v>
      </c>
      <c r="BM263" s="18" t="s">
        <v>3550</v>
      </c>
    </row>
    <row r="264" spans="2:65" s="11" customFormat="1" x14ac:dyDescent="0.3">
      <c r="B264" s="194"/>
      <c r="C264" s="195"/>
      <c r="D264" s="196" t="s">
        <v>169</v>
      </c>
      <c r="E264" s="197" t="s">
        <v>19</v>
      </c>
      <c r="F264" s="198" t="s">
        <v>529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169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160</v>
      </c>
    </row>
    <row r="265" spans="2:65" s="12" customFormat="1" x14ac:dyDescent="0.3">
      <c r="B265" s="206"/>
      <c r="C265" s="207"/>
      <c r="D265" s="196" t="s">
        <v>169</v>
      </c>
      <c r="E265" s="208" t="s">
        <v>19</v>
      </c>
      <c r="F265" s="209" t="s">
        <v>3528</v>
      </c>
      <c r="G265" s="207"/>
      <c r="H265" s="210">
        <v>112.01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112.01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567</v>
      </c>
      <c r="D267" s="182" t="s">
        <v>162</v>
      </c>
      <c r="E267" s="183" t="s">
        <v>625</v>
      </c>
      <c r="F267" s="184" t="s">
        <v>626</v>
      </c>
      <c r="G267" s="185" t="s">
        <v>248</v>
      </c>
      <c r="H267" s="186">
        <v>172.84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3551</v>
      </c>
    </row>
    <row r="268" spans="2:65" s="11" customFormat="1" x14ac:dyDescent="0.3">
      <c r="B268" s="194"/>
      <c r="C268" s="195"/>
      <c r="D268" s="196" t="s">
        <v>169</v>
      </c>
      <c r="E268" s="197" t="s">
        <v>19</v>
      </c>
      <c r="F268" s="198" t="s">
        <v>529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3528</v>
      </c>
      <c r="G269" s="207"/>
      <c r="H269" s="210">
        <v>112.01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4" customFormat="1" x14ac:dyDescent="0.3">
      <c r="B270" s="229"/>
      <c r="C270" s="230"/>
      <c r="D270" s="196" t="s">
        <v>169</v>
      </c>
      <c r="E270" s="231" t="s">
        <v>19</v>
      </c>
      <c r="F270" s="232" t="s">
        <v>234</v>
      </c>
      <c r="G270" s="230"/>
      <c r="H270" s="233">
        <v>112.01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169</v>
      </c>
      <c r="AU270" s="239" t="s">
        <v>81</v>
      </c>
      <c r="AV270" s="14" t="s">
        <v>186</v>
      </c>
      <c r="AW270" s="14" t="s">
        <v>35</v>
      </c>
      <c r="AX270" s="14" t="s">
        <v>71</v>
      </c>
      <c r="AY270" s="239" t="s">
        <v>160</v>
      </c>
    </row>
    <row r="271" spans="2:65" s="11" customFormat="1" x14ac:dyDescent="0.3">
      <c r="B271" s="194"/>
      <c r="C271" s="195"/>
      <c r="D271" s="196" t="s">
        <v>169</v>
      </c>
      <c r="E271" s="197" t="s">
        <v>19</v>
      </c>
      <c r="F271" s="198" t="s">
        <v>425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169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160</v>
      </c>
    </row>
    <row r="272" spans="2:65" s="12" customFormat="1" ht="27" x14ac:dyDescent="0.3">
      <c r="B272" s="206"/>
      <c r="C272" s="207"/>
      <c r="D272" s="196" t="s">
        <v>169</v>
      </c>
      <c r="E272" s="208" t="s">
        <v>19</v>
      </c>
      <c r="F272" s="209" t="s">
        <v>3543</v>
      </c>
      <c r="G272" s="207"/>
      <c r="H272" s="210">
        <v>60.83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172.84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571</v>
      </c>
      <c r="D274" s="247" t="s">
        <v>548</v>
      </c>
      <c r="E274" s="248" t="s">
        <v>586</v>
      </c>
      <c r="F274" s="249" t="s">
        <v>587</v>
      </c>
      <c r="G274" s="250" t="s">
        <v>212</v>
      </c>
      <c r="H274" s="251">
        <v>17.803000000000001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3552</v>
      </c>
    </row>
    <row r="275" spans="2:65" s="12" customFormat="1" x14ac:dyDescent="0.3">
      <c r="B275" s="206"/>
      <c r="C275" s="207"/>
      <c r="D275" s="196" t="s">
        <v>169</v>
      </c>
      <c r="E275" s="208" t="s">
        <v>19</v>
      </c>
      <c r="F275" s="209" t="s">
        <v>3553</v>
      </c>
      <c r="G275" s="207"/>
      <c r="H275" s="210">
        <v>17.803000000000001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17.803000000000001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575</v>
      </c>
      <c r="D277" s="182" t="s">
        <v>162</v>
      </c>
      <c r="E277" s="183" t="s">
        <v>632</v>
      </c>
      <c r="F277" s="184" t="s">
        <v>633</v>
      </c>
      <c r="G277" s="185" t="s">
        <v>248</v>
      </c>
      <c r="H277" s="186">
        <v>10.210000000000001</v>
      </c>
      <c r="I277" s="187"/>
      <c r="J277" s="188">
        <f t="shared" ref="J277:J284" si="0"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 t="shared" ref="P277:P284" si="1">O277*H277</f>
        <v>0</v>
      </c>
      <c r="Q277" s="191">
        <v>0</v>
      </c>
      <c r="R277" s="191">
        <f t="shared" ref="R277:R284" si="2">Q277*H277</f>
        <v>0</v>
      </c>
      <c r="S277" s="191">
        <v>0</v>
      </c>
      <c r="T277" s="192">
        <f t="shared" ref="T277:T284" si="3"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 t="shared" ref="BE277:BE284" si="4">IF(N277="základní",J277,0)</f>
        <v>0</v>
      </c>
      <c r="BF277" s="193">
        <f t="shared" ref="BF277:BF284" si="5">IF(N277="snížená",J277,0)</f>
        <v>0</v>
      </c>
      <c r="BG277" s="193">
        <f t="shared" ref="BG277:BG284" si="6">IF(N277="zákl. přenesená",J277,0)</f>
        <v>0</v>
      </c>
      <c r="BH277" s="193">
        <f t="shared" ref="BH277:BH284" si="7">IF(N277="sníž. přenesená",J277,0)</f>
        <v>0</v>
      </c>
      <c r="BI277" s="193">
        <f t="shared" ref="BI277:BI284" si="8">IF(N277="nulová",J277,0)</f>
        <v>0</v>
      </c>
      <c r="BJ277" s="18" t="s">
        <v>78</v>
      </c>
      <c r="BK277" s="193">
        <f t="shared" ref="BK277:BK284" si="9">ROUND(I277*H277,2)</f>
        <v>0</v>
      </c>
      <c r="BL277" s="18" t="s">
        <v>167</v>
      </c>
      <c r="BM277" s="18" t="s">
        <v>3554</v>
      </c>
    </row>
    <row r="278" spans="2:65" s="1" customFormat="1" ht="22.5" customHeight="1" x14ac:dyDescent="0.3">
      <c r="B278" s="35"/>
      <c r="C278" s="182" t="s">
        <v>580</v>
      </c>
      <c r="D278" s="182" t="s">
        <v>162</v>
      </c>
      <c r="E278" s="183" t="s">
        <v>636</v>
      </c>
      <c r="F278" s="184" t="s">
        <v>637</v>
      </c>
      <c r="G278" s="185" t="s">
        <v>248</v>
      </c>
      <c r="H278" s="186">
        <v>10.210000000000001</v>
      </c>
      <c r="I278" s="187"/>
      <c r="J278" s="188">
        <f t="shared" si="0"/>
        <v>0</v>
      </c>
      <c r="K278" s="184" t="s">
        <v>166</v>
      </c>
      <c r="L278" s="55"/>
      <c r="M278" s="189" t="s">
        <v>19</v>
      </c>
      <c r="N278" s="190" t="s">
        <v>42</v>
      </c>
      <c r="O278" s="36"/>
      <c r="P278" s="191">
        <f t="shared" si="1"/>
        <v>0</v>
      </c>
      <c r="Q278" s="191">
        <v>0</v>
      </c>
      <c r="R278" s="191">
        <f t="shared" si="2"/>
        <v>0</v>
      </c>
      <c r="S278" s="191">
        <v>0</v>
      </c>
      <c r="T278" s="192">
        <f t="shared" si="3"/>
        <v>0</v>
      </c>
      <c r="AR278" s="18" t="s">
        <v>167</v>
      </c>
      <c r="AT278" s="18" t="s">
        <v>162</v>
      </c>
      <c r="AU278" s="18" t="s">
        <v>81</v>
      </c>
      <c r="AY278" s="18" t="s">
        <v>160</v>
      </c>
      <c r="BE278" s="193">
        <f t="shared" si="4"/>
        <v>0</v>
      </c>
      <c r="BF278" s="193">
        <f t="shared" si="5"/>
        <v>0</v>
      </c>
      <c r="BG278" s="193">
        <f t="shared" si="6"/>
        <v>0</v>
      </c>
      <c r="BH278" s="193">
        <f t="shared" si="7"/>
        <v>0</v>
      </c>
      <c r="BI278" s="193">
        <f t="shared" si="8"/>
        <v>0</v>
      </c>
      <c r="BJ278" s="18" t="s">
        <v>78</v>
      </c>
      <c r="BK278" s="193">
        <f t="shared" si="9"/>
        <v>0</v>
      </c>
      <c r="BL278" s="18" t="s">
        <v>167</v>
      </c>
      <c r="BM278" s="18" t="s">
        <v>3555</v>
      </c>
    </row>
    <row r="279" spans="2:65" s="1" customFormat="1" ht="22.5" customHeight="1" x14ac:dyDescent="0.3">
      <c r="B279" s="35"/>
      <c r="C279" s="182" t="s">
        <v>585</v>
      </c>
      <c r="D279" s="182" t="s">
        <v>162</v>
      </c>
      <c r="E279" s="183" t="s">
        <v>640</v>
      </c>
      <c r="F279" s="184" t="s">
        <v>641</v>
      </c>
      <c r="G279" s="185" t="s">
        <v>248</v>
      </c>
      <c r="H279" s="186">
        <v>10.210000000000001</v>
      </c>
      <c r="I279" s="187"/>
      <c r="J279" s="188">
        <f t="shared" si="0"/>
        <v>0</v>
      </c>
      <c r="K279" s="184" t="s">
        <v>166</v>
      </c>
      <c r="L279" s="55"/>
      <c r="M279" s="189" t="s">
        <v>19</v>
      </c>
      <c r="N279" s="190" t="s">
        <v>42</v>
      </c>
      <c r="O279" s="36"/>
      <c r="P279" s="191">
        <f t="shared" si="1"/>
        <v>0</v>
      </c>
      <c r="Q279" s="191">
        <v>0</v>
      </c>
      <c r="R279" s="191">
        <f t="shared" si="2"/>
        <v>0</v>
      </c>
      <c r="S279" s="191">
        <v>0</v>
      </c>
      <c r="T279" s="192">
        <f t="shared" si="3"/>
        <v>0</v>
      </c>
      <c r="AR279" s="18" t="s">
        <v>167</v>
      </c>
      <c r="AT279" s="18" t="s">
        <v>162</v>
      </c>
      <c r="AU279" s="18" t="s">
        <v>81</v>
      </c>
      <c r="AY279" s="18" t="s">
        <v>160</v>
      </c>
      <c r="BE279" s="193">
        <f t="shared" si="4"/>
        <v>0</v>
      </c>
      <c r="BF279" s="193">
        <f t="shared" si="5"/>
        <v>0</v>
      </c>
      <c r="BG279" s="193">
        <f t="shared" si="6"/>
        <v>0</v>
      </c>
      <c r="BH279" s="193">
        <f t="shared" si="7"/>
        <v>0</v>
      </c>
      <c r="BI279" s="193">
        <f t="shared" si="8"/>
        <v>0</v>
      </c>
      <c r="BJ279" s="18" t="s">
        <v>78</v>
      </c>
      <c r="BK279" s="193">
        <f t="shared" si="9"/>
        <v>0</v>
      </c>
      <c r="BL279" s="18" t="s">
        <v>167</v>
      </c>
      <c r="BM279" s="18" t="s">
        <v>3556</v>
      </c>
    </row>
    <row r="280" spans="2:65" s="1" customFormat="1" ht="22.5" customHeight="1" x14ac:dyDescent="0.3">
      <c r="B280" s="35"/>
      <c r="C280" s="182" t="s">
        <v>590</v>
      </c>
      <c r="D280" s="182" t="s">
        <v>162</v>
      </c>
      <c r="E280" s="183" t="s">
        <v>644</v>
      </c>
      <c r="F280" s="184" t="s">
        <v>645</v>
      </c>
      <c r="G280" s="185" t="s">
        <v>248</v>
      </c>
      <c r="H280" s="186">
        <v>172.84</v>
      </c>
      <c r="I280" s="187"/>
      <c r="J280" s="188">
        <f t="shared" si="0"/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 t="shared" si="1"/>
        <v>0</v>
      </c>
      <c r="Q280" s="191">
        <v>0</v>
      </c>
      <c r="R280" s="191">
        <f t="shared" si="2"/>
        <v>0</v>
      </c>
      <c r="S280" s="191">
        <v>0</v>
      </c>
      <c r="T280" s="192">
        <f t="shared" si="3"/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 t="shared" si="4"/>
        <v>0</v>
      </c>
      <c r="BF280" s="193">
        <f t="shared" si="5"/>
        <v>0</v>
      </c>
      <c r="BG280" s="193">
        <f t="shared" si="6"/>
        <v>0</v>
      </c>
      <c r="BH280" s="193">
        <f t="shared" si="7"/>
        <v>0</v>
      </c>
      <c r="BI280" s="193">
        <f t="shared" si="8"/>
        <v>0</v>
      </c>
      <c r="BJ280" s="18" t="s">
        <v>78</v>
      </c>
      <c r="BK280" s="193">
        <f t="shared" si="9"/>
        <v>0</v>
      </c>
      <c r="BL280" s="18" t="s">
        <v>167</v>
      </c>
      <c r="BM280" s="18" t="s">
        <v>3557</v>
      </c>
    </row>
    <row r="281" spans="2:65" s="1" customFormat="1" ht="22.5" customHeight="1" x14ac:dyDescent="0.3">
      <c r="B281" s="35"/>
      <c r="C281" s="182" t="s">
        <v>594</v>
      </c>
      <c r="D281" s="182" t="s">
        <v>162</v>
      </c>
      <c r="E281" s="183" t="s">
        <v>648</v>
      </c>
      <c r="F281" s="184" t="s">
        <v>649</v>
      </c>
      <c r="G281" s="185" t="s">
        <v>248</v>
      </c>
      <c r="H281" s="186">
        <v>172.84</v>
      </c>
      <c r="I281" s="187"/>
      <c r="J281" s="188">
        <f t="shared" si="0"/>
        <v>0</v>
      </c>
      <c r="K281" s="184" t="s">
        <v>166</v>
      </c>
      <c r="L281" s="55"/>
      <c r="M281" s="189" t="s">
        <v>19</v>
      </c>
      <c r="N281" s="190" t="s">
        <v>42</v>
      </c>
      <c r="O281" s="36"/>
      <c r="P281" s="191">
        <f t="shared" si="1"/>
        <v>0</v>
      </c>
      <c r="Q281" s="191">
        <v>0</v>
      </c>
      <c r="R281" s="191">
        <f t="shared" si="2"/>
        <v>0</v>
      </c>
      <c r="S281" s="191">
        <v>0</v>
      </c>
      <c r="T281" s="192">
        <f t="shared" si="3"/>
        <v>0</v>
      </c>
      <c r="AR281" s="18" t="s">
        <v>167</v>
      </c>
      <c r="AT281" s="18" t="s">
        <v>162</v>
      </c>
      <c r="AU281" s="18" t="s">
        <v>81</v>
      </c>
      <c r="AY281" s="18" t="s">
        <v>160</v>
      </c>
      <c r="BE281" s="193">
        <f t="shared" si="4"/>
        <v>0</v>
      </c>
      <c r="BF281" s="193">
        <f t="shared" si="5"/>
        <v>0</v>
      </c>
      <c r="BG281" s="193">
        <f t="shared" si="6"/>
        <v>0</v>
      </c>
      <c r="BH281" s="193">
        <f t="shared" si="7"/>
        <v>0</v>
      </c>
      <c r="BI281" s="193">
        <f t="shared" si="8"/>
        <v>0</v>
      </c>
      <c r="BJ281" s="18" t="s">
        <v>78</v>
      </c>
      <c r="BK281" s="193">
        <f t="shared" si="9"/>
        <v>0</v>
      </c>
      <c r="BL281" s="18" t="s">
        <v>167</v>
      </c>
      <c r="BM281" s="18" t="s">
        <v>3558</v>
      </c>
    </row>
    <row r="282" spans="2:65" s="1" customFormat="1" ht="22.5" customHeight="1" x14ac:dyDescent="0.3">
      <c r="B282" s="35"/>
      <c r="C282" s="182" t="s">
        <v>600</v>
      </c>
      <c r="D282" s="182" t="s">
        <v>162</v>
      </c>
      <c r="E282" s="183" t="s">
        <v>652</v>
      </c>
      <c r="F282" s="184" t="s">
        <v>653</v>
      </c>
      <c r="G282" s="185" t="s">
        <v>248</v>
      </c>
      <c r="H282" s="186">
        <v>172.84</v>
      </c>
      <c r="I282" s="187"/>
      <c r="J282" s="188">
        <f t="shared" si="0"/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 t="shared" si="1"/>
        <v>0</v>
      </c>
      <c r="Q282" s="191">
        <v>0</v>
      </c>
      <c r="R282" s="191">
        <f t="shared" si="2"/>
        <v>0</v>
      </c>
      <c r="S282" s="191">
        <v>0</v>
      </c>
      <c r="T282" s="192">
        <f t="shared" si="3"/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 t="shared" si="4"/>
        <v>0</v>
      </c>
      <c r="BF282" s="193">
        <f t="shared" si="5"/>
        <v>0</v>
      </c>
      <c r="BG282" s="193">
        <f t="shared" si="6"/>
        <v>0</v>
      </c>
      <c r="BH282" s="193">
        <f t="shared" si="7"/>
        <v>0</v>
      </c>
      <c r="BI282" s="193">
        <f t="shared" si="8"/>
        <v>0</v>
      </c>
      <c r="BJ282" s="18" t="s">
        <v>78</v>
      </c>
      <c r="BK282" s="193">
        <f t="shared" si="9"/>
        <v>0</v>
      </c>
      <c r="BL282" s="18" t="s">
        <v>167</v>
      </c>
      <c r="BM282" s="18" t="s">
        <v>3559</v>
      </c>
    </row>
    <row r="283" spans="2:65" s="1" customFormat="1" ht="22.5" customHeight="1" x14ac:dyDescent="0.3">
      <c r="B283" s="35"/>
      <c r="C283" s="182" t="s">
        <v>604</v>
      </c>
      <c r="D283" s="182" t="s">
        <v>162</v>
      </c>
      <c r="E283" s="183" t="s">
        <v>656</v>
      </c>
      <c r="F283" s="184" t="s">
        <v>657</v>
      </c>
      <c r="G283" s="185" t="s">
        <v>248</v>
      </c>
      <c r="H283" s="186">
        <v>10.210000000000001</v>
      </c>
      <c r="I283" s="187"/>
      <c r="J283" s="188">
        <f t="shared" si="0"/>
        <v>0</v>
      </c>
      <c r="K283" s="184" t="s">
        <v>166</v>
      </c>
      <c r="L283" s="55"/>
      <c r="M283" s="189" t="s">
        <v>19</v>
      </c>
      <c r="N283" s="190" t="s">
        <v>42</v>
      </c>
      <c r="O283" s="36"/>
      <c r="P283" s="191">
        <f t="shared" si="1"/>
        <v>0</v>
      </c>
      <c r="Q283" s="191">
        <v>0</v>
      </c>
      <c r="R283" s="191">
        <f t="shared" si="2"/>
        <v>0</v>
      </c>
      <c r="S283" s="191">
        <v>0</v>
      </c>
      <c r="T283" s="192">
        <f t="shared" si="3"/>
        <v>0</v>
      </c>
      <c r="AR283" s="18" t="s">
        <v>167</v>
      </c>
      <c r="AT283" s="18" t="s">
        <v>162</v>
      </c>
      <c r="AU283" s="18" t="s">
        <v>81</v>
      </c>
      <c r="AY283" s="18" t="s">
        <v>160</v>
      </c>
      <c r="BE283" s="193">
        <f t="shared" si="4"/>
        <v>0</v>
      </c>
      <c r="BF283" s="193">
        <f t="shared" si="5"/>
        <v>0</v>
      </c>
      <c r="BG283" s="193">
        <f t="shared" si="6"/>
        <v>0</v>
      </c>
      <c r="BH283" s="193">
        <f t="shared" si="7"/>
        <v>0</v>
      </c>
      <c r="BI283" s="193">
        <f t="shared" si="8"/>
        <v>0</v>
      </c>
      <c r="BJ283" s="18" t="s">
        <v>78</v>
      </c>
      <c r="BK283" s="193">
        <f t="shared" si="9"/>
        <v>0</v>
      </c>
      <c r="BL283" s="18" t="s">
        <v>167</v>
      </c>
      <c r="BM283" s="18" t="s">
        <v>3560</v>
      </c>
    </row>
    <row r="284" spans="2:65" s="1" customFormat="1" ht="22.5" customHeight="1" x14ac:dyDescent="0.3">
      <c r="B284" s="35"/>
      <c r="C284" s="182" t="s">
        <v>607</v>
      </c>
      <c r="D284" s="182" t="s">
        <v>162</v>
      </c>
      <c r="E284" s="183" t="s">
        <v>660</v>
      </c>
      <c r="F284" s="184" t="s">
        <v>661</v>
      </c>
      <c r="G284" s="185" t="s">
        <v>248</v>
      </c>
      <c r="H284" s="186">
        <v>172.84</v>
      </c>
      <c r="I284" s="187"/>
      <c r="J284" s="188">
        <f t="shared" si="0"/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 t="shared" si="1"/>
        <v>0</v>
      </c>
      <c r="Q284" s="191">
        <v>0</v>
      </c>
      <c r="R284" s="191">
        <f t="shared" si="2"/>
        <v>0</v>
      </c>
      <c r="S284" s="191">
        <v>0</v>
      </c>
      <c r="T284" s="192">
        <f t="shared" si="3"/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 t="shared" si="4"/>
        <v>0</v>
      </c>
      <c r="BF284" s="193">
        <f t="shared" si="5"/>
        <v>0</v>
      </c>
      <c r="BG284" s="193">
        <f t="shared" si="6"/>
        <v>0</v>
      </c>
      <c r="BH284" s="193">
        <f t="shared" si="7"/>
        <v>0</v>
      </c>
      <c r="BI284" s="193">
        <f t="shared" si="8"/>
        <v>0</v>
      </c>
      <c r="BJ284" s="18" t="s">
        <v>78</v>
      </c>
      <c r="BK284" s="193">
        <f t="shared" si="9"/>
        <v>0</v>
      </c>
      <c r="BL284" s="18" t="s">
        <v>167</v>
      </c>
      <c r="BM284" s="18" t="s">
        <v>3561</v>
      </c>
    </row>
    <row r="285" spans="2:65" s="10" customFormat="1" ht="29.85" customHeight="1" x14ac:dyDescent="0.3">
      <c r="B285" s="165"/>
      <c r="C285" s="166"/>
      <c r="D285" s="179" t="s">
        <v>70</v>
      </c>
      <c r="E285" s="180" t="s">
        <v>81</v>
      </c>
      <c r="F285" s="180" t="s">
        <v>663</v>
      </c>
      <c r="G285" s="166"/>
      <c r="H285" s="166"/>
      <c r="I285" s="169"/>
      <c r="J285" s="181">
        <f>BK285</f>
        <v>0</v>
      </c>
      <c r="K285" s="166"/>
      <c r="L285" s="171"/>
      <c r="M285" s="172"/>
      <c r="N285" s="173"/>
      <c r="O285" s="173"/>
      <c r="P285" s="174">
        <f>SUM(P286:P317)</f>
        <v>0</v>
      </c>
      <c r="Q285" s="173"/>
      <c r="R285" s="174">
        <f>SUM(R286:R317)</f>
        <v>0.16279577610000001</v>
      </c>
      <c r="S285" s="173"/>
      <c r="T285" s="175">
        <f>SUM(T286:T317)</f>
        <v>0</v>
      </c>
      <c r="AR285" s="176" t="s">
        <v>78</v>
      </c>
      <c r="AT285" s="177" t="s">
        <v>70</v>
      </c>
      <c r="AU285" s="177" t="s">
        <v>78</v>
      </c>
      <c r="AY285" s="176" t="s">
        <v>160</v>
      </c>
      <c r="BK285" s="178">
        <f>SUM(BK286:BK317)</f>
        <v>0</v>
      </c>
    </row>
    <row r="286" spans="2:65" s="1" customFormat="1" ht="31.5" customHeight="1" x14ac:dyDescent="0.3">
      <c r="B286" s="35"/>
      <c r="C286" s="182" t="s">
        <v>615</v>
      </c>
      <c r="D286" s="182" t="s">
        <v>162</v>
      </c>
      <c r="E286" s="183" t="s">
        <v>2928</v>
      </c>
      <c r="F286" s="184" t="s">
        <v>2929</v>
      </c>
      <c r="G286" s="185" t="s">
        <v>212</v>
      </c>
      <c r="H286" s="186">
        <v>4.05</v>
      </c>
      <c r="I286" s="187"/>
      <c r="J286" s="188">
        <f>ROUND(I286*H286,2)</f>
        <v>0</v>
      </c>
      <c r="K286" s="184" t="s">
        <v>19</v>
      </c>
      <c r="L286" s="55"/>
      <c r="M286" s="189" t="s">
        <v>19</v>
      </c>
      <c r="N286" s="190" t="s">
        <v>42</v>
      </c>
      <c r="O286" s="36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18" t="s">
        <v>167</v>
      </c>
      <c r="AT286" s="18" t="s">
        <v>162</v>
      </c>
      <c r="AU286" s="18" t="s">
        <v>81</v>
      </c>
      <c r="AY286" s="18" t="s">
        <v>160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78</v>
      </c>
      <c r="BK286" s="193">
        <f>ROUND(I286*H286,2)</f>
        <v>0</v>
      </c>
      <c r="BL286" s="18" t="s">
        <v>167</v>
      </c>
      <c r="BM286" s="18" t="s">
        <v>3562</v>
      </c>
    </row>
    <row r="287" spans="2:65" s="11" customFormat="1" x14ac:dyDescent="0.3">
      <c r="B287" s="194"/>
      <c r="C287" s="195"/>
      <c r="D287" s="196" t="s">
        <v>169</v>
      </c>
      <c r="E287" s="197" t="s">
        <v>19</v>
      </c>
      <c r="F287" s="198" t="s">
        <v>2760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65" s="12" customFormat="1" x14ac:dyDescent="0.3">
      <c r="B288" s="206"/>
      <c r="C288" s="207"/>
      <c r="D288" s="196" t="s">
        <v>169</v>
      </c>
      <c r="E288" s="208" t="s">
        <v>19</v>
      </c>
      <c r="F288" s="209" t="s">
        <v>3563</v>
      </c>
      <c r="G288" s="207"/>
      <c r="H288" s="210">
        <v>4.05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3" customFormat="1" x14ac:dyDescent="0.3">
      <c r="B289" s="217"/>
      <c r="C289" s="218"/>
      <c r="D289" s="219" t="s">
        <v>169</v>
      </c>
      <c r="E289" s="220" t="s">
        <v>19</v>
      </c>
      <c r="F289" s="221" t="s">
        <v>182</v>
      </c>
      <c r="G289" s="218"/>
      <c r="H289" s="222">
        <v>4.05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169</v>
      </c>
      <c r="AU289" s="228" t="s">
        <v>81</v>
      </c>
      <c r="AV289" s="13" t="s">
        <v>167</v>
      </c>
      <c r="AW289" s="13" t="s">
        <v>35</v>
      </c>
      <c r="AX289" s="13" t="s">
        <v>78</v>
      </c>
      <c r="AY289" s="228" t="s">
        <v>160</v>
      </c>
    </row>
    <row r="290" spans="2:65" s="1" customFormat="1" ht="31.5" customHeight="1" x14ac:dyDescent="0.3">
      <c r="B290" s="35"/>
      <c r="C290" s="182" t="s">
        <v>620</v>
      </c>
      <c r="D290" s="182" t="s">
        <v>162</v>
      </c>
      <c r="E290" s="183" t="s">
        <v>665</v>
      </c>
      <c r="F290" s="184" t="s">
        <v>666</v>
      </c>
      <c r="G290" s="185" t="s">
        <v>212</v>
      </c>
      <c r="H290" s="186">
        <v>13.265000000000001</v>
      </c>
      <c r="I290" s="187"/>
      <c r="J290" s="188">
        <f>ROUND(I290*H290,2)</f>
        <v>0</v>
      </c>
      <c r="K290" s="184" t="s">
        <v>19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18" t="s">
        <v>167</v>
      </c>
      <c r="AT290" s="18" t="s">
        <v>162</v>
      </c>
      <c r="AU290" s="18" t="s">
        <v>81</v>
      </c>
      <c r="AY290" s="18" t="s">
        <v>160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167</v>
      </c>
      <c r="BM290" s="18" t="s">
        <v>3564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3508</v>
      </c>
      <c r="G291" s="207"/>
      <c r="H291" s="210">
        <v>16.132999999999999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2" customFormat="1" x14ac:dyDescent="0.3">
      <c r="B292" s="206"/>
      <c r="C292" s="207"/>
      <c r="D292" s="196" t="s">
        <v>169</v>
      </c>
      <c r="E292" s="208" t="s">
        <v>19</v>
      </c>
      <c r="F292" s="209" t="s">
        <v>3565</v>
      </c>
      <c r="G292" s="207"/>
      <c r="H292" s="210">
        <v>-2.8679999999999999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3" customFormat="1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13.265000000000001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22.5" customHeight="1" x14ac:dyDescent="0.3">
      <c r="B294" s="35"/>
      <c r="C294" s="182" t="s">
        <v>624</v>
      </c>
      <c r="D294" s="182" t="s">
        <v>162</v>
      </c>
      <c r="E294" s="183" t="s">
        <v>2939</v>
      </c>
      <c r="F294" s="184" t="s">
        <v>2940</v>
      </c>
      <c r="G294" s="185" t="s">
        <v>212</v>
      </c>
      <c r="H294" s="186">
        <v>1.62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3566</v>
      </c>
    </row>
    <row r="295" spans="2:65" s="11" customFormat="1" x14ac:dyDescent="0.3">
      <c r="B295" s="194"/>
      <c r="C295" s="195"/>
      <c r="D295" s="196" t="s">
        <v>169</v>
      </c>
      <c r="E295" s="197" t="s">
        <v>19</v>
      </c>
      <c r="F295" s="198" t="s">
        <v>2760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3567</v>
      </c>
      <c r="G296" s="207"/>
      <c r="H296" s="210">
        <v>1.62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3" customFormat="1" x14ac:dyDescent="0.3">
      <c r="B297" s="217"/>
      <c r="C297" s="218"/>
      <c r="D297" s="219" t="s">
        <v>169</v>
      </c>
      <c r="E297" s="220" t="s">
        <v>19</v>
      </c>
      <c r="F297" s="221" t="s">
        <v>182</v>
      </c>
      <c r="G297" s="218"/>
      <c r="H297" s="222">
        <v>1.62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169</v>
      </c>
      <c r="AU297" s="228" t="s">
        <v>81</v>
      </c>
      <c r="AV297" s="13" t="s">
        <v>167</v>
      </c>
      <c r="AW297" s="13" t="s">
        <v>35</v>
      </c>
      <c r="AX297" s="13" t="s">
        <v>78</v>
      </c>
      <c r="AY297" s="228" t="s">
        <v>160</v>
      </c>
    </row>
    <row r="298" spans="2:65" s="1" customFormat="1" ht="22.5" customHeight="1" x14ac:dyDescent="0.3">
      <c r="B298" s="35"/>
      <c r="C298" s="182" t="s">
        <v>628</v>
      </c>
      <c r="D298" s="182" t="s">
        <v>162</v>
      </c>
      <c r="E298" s="183" t="s">
        <v>670</v>
      </c>
      <c r="F298" s="184" t="s">
        <v>671</v>
      </c>
      <c r="G298" s="185" t="s">
        <v>248</v>
      </c>
      <c r="H298" s="186">
        <v>136.22999999999999</v>
      </c>
      <c r="I298" s="187"/>
      <c r="J298" s="188">
        <f>ROUND(I298*H298,2)</f>
        <v>0</v>
      </c>
      <c r="K298" s="184" t="s">
        <v>166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1.6694E-4</v>
      </c>
      <c r="R298" s="191">
        <f>Q298*H298</f>
        <v>2.2742236199999998E-2</v>
      </c>
      <c r="S298" s="191">
        <v>0</v>
      </c>
      <c r="T298" s="192">
        <f>S298*H298</f>
        <v>0</v>
      </c>
      <c r="AR298" s="18" t="s">
        <v>167</v>
      </c>
      <c r="AT298" s="18" t="s">
        <v>162</v>
      </c>
      <c r="AU298" s="18" t="s">
        <v>81</v>
      </c>
      <c r="AY298" s="18" t="s">
        <v>160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167</v>
      </c>
      <c r="BM298" s="18" t="s">
        <v>3568</v>
      </c>
    </row>
    <row r="299" spans="2:65" s="12" customFormat="1" x14ac:dyDescent="0.3">
      <c r="B299" s="206"/>
      <c r="C299" s="207"/>
      <c r="D299" s="196" t="s">
        <v>169</v>
      </c>
      <c r="E299" s="208" t="s">
        <v>19</v>
      </c>
      <c r="F299" s="209" t="s">
        <v>3569</v>
      </c>
      <c r="G299" s="207"/>
      <c r="H299" s="210">
        <v>136.22999999999999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3" customFormat="1" x14ac:dyDescent="0.3">
      <c r="B300" s="217"/>
      <c r="C300" s="218"/>
      <c r="D300" s="219" t="s">
        <v>169</v>
      </c>
      <c r="E300" s="220" t="s">
        <v>19</v>
      </c>
      <c r="F300" s="221" t="s">
        <v>182</v>
      </c>
      <c r="G300" s="218"/>
      <c r="H300" s="222">
        <v>136.22999999999999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169</v>
      </c>
      <c r="AU300" s="228" t="s">
        <v>81</v>
      </c>
      <c r="AV300" s="13" t="s">
        <v>167</v>
      </c>
      <c r="AW300" s="13" t="s">
        <v>35</v>
      </c>
      <c r="AX300" s="13" t="s">
        <v>78</v>
      </c>
      <c r="AY300" s="228" t="s">
        <v>160</v>
      </c>
    </row>
    <row r="301" spans="2:65" s="1" customFormat="1" ht="22.5" customHeight="1" x14ac:dyDescent="0.3">
      <c r="B301" s="35"/>
      <c r="C301" s="247" t="s">
        <v>631</v>
      </c>
      <c r="D301" s="247" t="s">
        <v>548</v>
      </c>
      <c r="E301" s="248" t="s">
        <v>675</v>
      </c>
      <c r="F301" s="249" t="s">
        <v>676</v>
      </c>
      <c r="G301" s="250" t="s">
        <v>248</v>
      </c>
      <c r="H301" s="251">
        <v>149.85300000000001</v>
      </c>
      <c r="I301" s="252"/>
      <c r="J301" s="253">
        <f>ROUND(I301*H301,2)</f>
        <v>0</v>
      </c>
      <c r="K301" s="249" t="s">
        <v>19</v>
      </c>
      <c r="L301" s="254"/>
      <c r="M301" s="255" t="s">
        <v>19</v>
      </c>
      <c r="N301" s="256" t="s">
        <v>42</v>
      </c>
      <c r="O301" s="36"/>
      <c r="P301" s="191">
        <f>O301*H301</f>
        <v>0</v>
      </c>
      <c r="Q301" s="191">
        <v>2.9999999999999997E-4</v>
      </c>
      <c r="R301" s="191">
        <f>Q301*H301</f>
        <v>4.49559E-2</v>
      </c>
      <c r="S301" s="191">
        <v>0</v>
      </c>
      <c r="T301" s="192">
        <f>S301*H301</f>
        <v>0</v>
      </c>
      <c r="AR301" s="18" t="s">
        <v>235</v>
      </c>
      <c r="AT301" s="18" t="s">
        <v>548</v>
      </c>
      <c r="AU301" s="18" t="s">
        <v>81</v>
      </c>
      <c r="AY301" s="18" t="s">
        <v>160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78</v>
      </c>
      <c r="BK301" s="193">
        <f>ROUND(I301*H301,2)</f>
        <v>0</v>
      </c>
      <c r="BL301" s="18" t="s">
        <v>167</v>
      </c>
      <c r="BM301" s="18" t="s">
        <v>3570</v>
      </c>
    </row>
    <row r="302" spans="2:65" s="12" customFormat="1" x14ac:dyDescent="0.3">
      <c r="B302" s="206"/>
      <c r="C302" s="207"/>
      <c r="D302" s="196" t="s">
        <v>169</v>
      </c>
      <c r="E302" s="208" t="s">
        <v>19</v>
      </c>
      <c r="F302" s="209" t="s">
        <v>3571</v>
      </c>
      <c r="G302" s="207"/>
      <c r="H302" s="210">
        <v>149.85300000000001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3" customFormat="1" x14ac:dyDescent="0.3">
      <c r="B303" s="217"/>
      <c r="C303" s="218"/>
      <c r="D303" s="219" t="s">
        <v>169</v>
      </c>
      <c r="E303" s="220" t="s">
        <v>19</v>
      </c>
      <c r="F303" s="221" t="s">
        <v>182</v>
      </c>
      <c r="G303" s="218"/>
      <c r="H303" s="222">
        <v>149.85300000000001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169</v>
      </c>
      <c r="AU303" s="228" t="s">
        <v>81</v>
      </c>
      <c r="AV303" s="13" t="s">
        <v>167</v>
      </c>
      <c r="AW303" s="13" t="s">
        <v>35</v>
      </c>
      <c r="AX303" s="13" t="s">
        <v>78</v>
      </c>
      <c r="AY303" s="228" t="s">
        <v>160</v>
      </c>
    </row>
    <row r="304" spans="2:65" s="1" customFormat="1" ht="31.5" customHeight="1" x14ac:dyDescent="0.3">
      <c r="B304" s="35"/>
      <c r="C304" s="182" t="s">
        <v>635</v>
      </c>
      <c r="D304" s="182" t="s">
        <v>162</v>
      </c>
      <c r="E304" s="183" t="s">
        <v>2952</v>
      </c>
      <c r="F304" s="184" t="s">
        <v>2953</v>
      </c>
      <c r="G304" s="185" t="s">
        <v>248</v>
      </c>
      <c r="H304" s="186">
        <v>19.649999999999999</v>
      </c>
      <c r="I304" s="187"/>
      <c r="J304" s="188">
        <f>ROUND(I304*H304,2)</f>
        <v>0</v>
      </c>
      <c r="K304" s="184" t="s">
        <v>166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2.6668599999999997E-4</v>
      </c>
      <c r="R304" s="191">
        <f>Q304*H304</f>
        <v>5.2403798999999989E-3</v>
      </c>
      <c r="S304" s="191">
        <v>0</v>
      </c>
      <c r="T304" s="192">
        <f>S304*H304</f>
        <v>0</v>
      </c>
      <c r="AR304" s="18" t="s">
        <v>167</v>
      </c>
      <c r="AT304" s="18" t="s">
        <v>162</v>
      </c>
      <c r="AU304" s="18" t="s">
        <v>81</v>
      </c>
      <c r="AY304" s="18" t="s">
        <v>160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167</v>
      </c>
      <c r="BM304" s="18" t="s">
        <v>3572</v>
      </c>
    </row>
    <row r="305" spans="2:65" s="11" customFormat="1" x14ac:dyDescent="0.3">
      <c r="B305" s="194"/>
      <c r="C305" s="195"/>
      <c r="D305" s="196" t="s">
        <v>169</v>
      </c>
      <c r="E305" s="197" t="s">
        <v>19</v>
      </c>
      <c r="F305" s="198" t="s">
        <v>2760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169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160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3573</v>
      </c>
      <c r="G306" s="207"/>
      <c r="H306" s="210">
        <v>18.899999999999999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2" customFormat="1" x14ac:dyDescent="0.3">
      <c r="B307" s="206"/>
      <c r="C307" s="207"/>
      <c r="D307" s="196" t="s">
        <v>169</v>
      </c>
      <c r="E307" s="208" t="s">
        <v>19</v>
      </c>
      <c r="F307" s="209" t="s">
        <v>3574</v>
      </c>
      <c r="G307" s="207"/>
      <c r="H307" s="210">
        <v>0.75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3" customFormat="1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19.649999999999999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22.5" customHeight="1" x14ac:dyDescent="0.3">
      <c r="B309" s="35"/>
      <c r="C309" s="247" t="s">
        <v>639</v>
      </c>
      <c r="D309" s="247" t="s">
        <v>548</v>
      </c>
      <c r="E309" s="248" t="s">
        <v>675</v>
      </c>
      <c r="F309" s="249" t="s">
        <v>676</v>
      </c>
      <c r="G309" s="250" t="s">
        <v>248</v>
      </c>
      <c r="H309" s="251">
        <v>21.614999999999998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2.9999999999999997E-4</v>
      </c>
      <c r="R309" s="191">
        <f>Q309*H309</f>
        <v>6.4844999999999989E-3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3575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3576</v>
      </c>
      <c r="G310" s="207"/>
      <c r="H310" s="210">
        <v>21.614999999999998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3" customFormat="1" x14ac:dyDescent="0.3">
      <c r="B311" s="217"/>
      <c r="C311" s="218"/>
      <c r="D311" s="219" t="s">
        <v>169</v>
      </c>
      <c r="E311" s="220" t="s">
        <v>19</v>
      </c>
      <c r="F311" s="221" t="s">
        <v>182</v>
      </c>
      <c r="G311" s="218"/>
      <c r="H311" s="222">
        <v>21.614999999999998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169</v>
      </c>
      <c r="AU311" s="228" t="s">
        <v>81</v>
      </c>
      <c r="AV311" s="13" t="s">
        <v>167</v>
      </c>
      <c r="AW311" s="13" t="s">
        <v>35</v>
      </c>
      <c r="AX311" s="13" t="s">
        <v>78</v>
      </c>
      <c r="AY311" s="228" t="s">
        <v>160</v>
      </c>
    </row>
    <row r="312" spans="2:65" s="1" customFormat="1" ht="22.5" customHeight="1" x14ac:dyDescent="0.3">
      <c r="B312" s="35"/>
      <c r="C312" s="182" t="s">
        <v>643</v>
      </c>
      <c r="D312" s="182" t="s">
        <v>162</v>
      </c>
      <c r="E312" s="183" t="s">
        <v>680</v>
      </c>
      <c r="F312" s="184" t="s">
        <v>681</v>
      </c>
      <c r="G312" s="185" t="s">
        <v>212</v>
      </c>
      <c r="H312" s="186">
        <v>2.8679999999999999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3577</v>
      </c>
    </row>
    <row r="313" spans="2:65" s="12" customFormat="1" x14ac:dyDescent="0.3">
      <c r="B313" s="206"/>
      <c r="C313" s="207"/>
      <c r="D313" s="196" t="s">
        <v>169</v>
      </c>
      <c r="E313" s="208" t="s">
        <v>19</v>
      </c>
      <c r="F313" s="209" t="s">
        <v>3578</v>
      </c>
      <c r="G313" s="207"/>
      <c r="H313" s="210">
        <v>2.8679999999999999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3" customFormat="1" x14ac:dyDescent="0.3">
      <c r="B314" s="217"/>
      <c r="C314" s="218"/>
      <c r="D314" s="219" t="s">
        <v>169</v>
      </c>
      <c r="E314" s="220" t="s">
        <v>19</v>
      </c>
      <c r="F314" s="221" t="s">
        <v>182</v>
      </c>
      <c r="G314" s="218"/>
      <c r="H314" s="222">
        <v>2.8679999999999999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169</v>
      </c>
      <c r="AU314" s="228" t="s">
        <v>81</v>
      </c>
      <c r="AV314" s="13" t="s">
        <v>167</v>
      </c>
      <c r="AW314" s="13" t="s">
        <v>35</v>
      </c>
      <c r="AX314" s="13" t="s">
        <v>78</v>
      </c>
      <c r="AY314" s="228" t="s">
        <v>160</v>
      </c>
    </row>
    <row r="315" spans="2:65" s="1" customFormat="1" ht="22.5" customHeight="1" x14ac:dyDescent="0.3">
      <c r="B315" s="35"/>
      <c r="C315" s="182" t="s">
        <v>647</v>
      </c>
      <c r="D315" s="182" t="s">
        <v>162</v>
      </c>
      <c r="E315" s="183" t="s">
        <v>685</v>
      </c>
      <c r="F315" s="184" t="s">
        <v>686</v>
      </c>
      <c r="G315" s="185" t="s">
        <v>189</v>
      </c>
      <c r="H315" s="186">
        <v>71.7</v>
      </c>
      <c r="I315" s="187"/>
      <c r="J315" s="188">
        <f>ROUND(I315*H315,2)</f>
        <v>0</v>
      </c>
      <c r="K315" s="184" t="s">
        <v>166</v>
      </c>
      <c r="L315" s="55"/>
      <c r="M315" s="189" t="s">
        <v>19</v>
      </c>
      <c r="N315" s="190" t="s">
        <v>42</v>
      </c>
      <c r="O315" s="36"/>
      <c r="P315" s="191">
        <f>O315*H315</f>
        <v>0</v>
      </c>
      <c r="Q315" s="191">
        <v>1.1628000000000001E-3</v>
      </c>
      <c r="R315" s="191">
        <f>Q315*H315</f>
        <v>8.3372760000000004E-2</v>
      </c>
      <c r="S315" s="191">
        <v>0</v>
      </c>
      <c r="T315" s="192">
        <f>S315*H315</f>
        <v>0</v>
      </c>
      <c r="AR315" s="18" t="s">
        <v>167</v>
      </c>
      <c r="AT315" s="18" t="s">
        <v>162</v>
      </c>
      <c r="AU315" s="18" t="s">
        <v>81</v>
      </c>
      <c r="AY315" s="18" t="s">
        <v>160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78</v>
      </c>
      <c r="BK315" s="193">
        <f>ROUND(I315*H315,2)</f>
        <v>0</v>
      </c>
      <c r="BL315" s="18" t="s">
        <v>167</v>
      </c>
      <c r="BM315" s="18" t="s">
        <v>3579</v>
      </c>
    </row>
    <row r="316" spans="2:65" s="12" customFormat="1" x14ac:dyDescent="0.3">
      <c r="B316" s="206"/>
      <c r="C316" s="207"/>
      <c r="D316" s="196" t="s">
        <v>169</v>
      </c>
      <c r="E316" s="208" t="s">
        <v>19</v>
      </c>
      <c r="F316" s="209" t="s">
        <v>3580</v>
      </c>
      <c r="G316" s="207"/>
      <c r="H316" s="210">
        <v>71.7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3" customFormat="1" x14ac:dyDescent="0.3">
      <c r="B317" s="217"/>
      <c r="C317" s="218"/>
      <c r="D317" s="196" t="s">
        <v>169</v>
      </c>
      <c r="E317" s="240" t="s">
        <v>19</v>
      </c>
      <c r="F317" s="241" t="s">
        <v>182</v>
      </c>
      <c r="G317" s="218"/>
      <c r="H317" s="242">
        <v>71.7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0" customFormat="1" ht="29.85" customHeight="1" x14ac:dyDescent="0.3">
      <c r="B318" s="165"/>
      <c r="C318" s="166"/>
      <c r="D318" s="179" t="s">
        <v>70</v>
      </c>
      <c r="E318" s="180" t="s">
        <v>201</v>
      </c>
      <c r="F318" s="180" t="s">
        <v>699</v>
      </c>
      <c r="G318" s="166"/>
      <c r="H318" s="166"/>
      <c r="I318" s="169"/>
      <c r="J318" s="181">
        <f>BK318</f>
        <v>0</v>
      </c>
      <c r="K318" s="166"/>
      <c r="L318" s="171"/>
      <c r="M318" s="172"/>
      <c r="N318" s="173"/>
      <c r="O318" s="173"/>
      <c r="P318" s="174">
        <f>SUM(P319:P436)</f>
        <v>0</v>
      </c>
      <c r="Q318" s="173"/>
      <c r="R318" s="174">
        <f>SUM(R319:R436)</f>
        <v>98.660373141000008</v>
      </c>
      <c r="S318" s="173"/>
      <c r="T318" s="175">
        <f>SUM(T319:T436)</f>
        <v>0</v>
      </c>
      <c r="AR318" s="176" t="s">
        <v>78</v>
      </c>
      <c r="AT318" s="177" t="s">
        <v>70</v>
      </c>
      <c r="AU318" s="177" t="s">
        <v>78</v>
      </c>
      <c r="AY318" s="176" t="s">
        <v>160</v>
      </c>
      <c r="BK318" s="178">
        <f>SUM(BK319:BK436)</f>
        <v>0</v>
      </c>
    </row>
    <row r="319" spans="2:65" s="1" customFormat="1" ht="22.5" customHeight="1" x14ac:dyDescent="0.3">
      <c r="B319" s="35"/>
      <c r="C319" s="182" t="s">
        <v>651</v>
      </c>
      <c r="D319" s="182" t="s">
        <v>162</v>
      </c>
      <c r="E319" s="183" t="s">
        <v>722</v>
      </c>
      <c r="F319" s="184" t="s">
        <v>723</v>
      </c>
      <c r="G319" s="185" t="s">
        <v>248</v>
      </c>
      <c r="H319" s="186">
        <v>718.42</v>
      </c>
      <c r="I319" s="187"/>
      <c r="J319" s="188">
        <f>ROUND(I319*H319,2)</f>
        <v>0</v>
      </c>
      <c r="K319" s="184" t="s">
        <v>166</v>
      </c>
      <c r="L319" s="55"/>
      <c r="M319" s="189" t="s">
        <v>19</v>
      </c>
      <c r="N319" s="190" t="s">
        <v>42</v>
      </c>
      <c r="O319" s="3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AR319" s="18" t="s">
        <v>167</v>
      </c>
      <c r="AT319" s="18" t="s">
        <v>162</v>
      </c>
      <c r="AU319" s="18" t="s">
        <v>81</v>
      </c>
      <c r="AY319" s="18" t="s">
        <v>160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78</v>
      </c>
      <c r="BK319" s="193">
        <f>ROUND(I319*H319,2)</f>
        <v>0</v>
      </c>
      <c r="BL319" s="18" t="s">
        <v>167</v>
      </c>
      <c r="BM319" s="18" t="s">
        <v>3581</v>
      </c>
    </row>
    <row r="320" spans="2:65" s="11" customFormat="1" x14ac:dyDescent="0.3">
      <c r="B320" s="194"/>
      <c r="C320" s="195"/>
      <c r="D320" s="196" t="s">
        <v>169</v>
      </c>
      <c r="E320" s="197" t="s">
        <v>19</v>
      </c>
      <c r="F320" s="198" t="s">
        <v>3547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3469</v>
      </c>
      <c r="G321" s="207"/>
      <c r="H321" s="210">
        <v>624.19000000000005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x14ac:dyDescent="0.3">
      <c r="B322" s="206"/>
      <c r="C322" s="207"/>
      <c r="D322" s="196" t="s">
        <v>169</v>
      </c>
      <c r="E322" s="208" t="s">
        <v>19</v>
      </c>
      <c r="F322" s="209" t="s">
        <v>3548</v>
      </c>
      <c r="G322" s="207"/>
      <c r="H322" s="210">
        <v>50.16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1" customFormat="1" x14ac:dyDescent="0.3">
      <c r="B323" s="194"/>
      <c r="C323" s="195"/>
      <c r="D323" s="196" t="s">
        <v>169</v>
      </c>
      <c r="E323" s="197" t="s">
        <v>19</v>
      </c>
      <c r="F323" s="198" t="s">
        <v>3481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169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160</v>
      </c>
    </row>
    <row r="324" spans="2:65" s="12" customFormat="1" x14ac:dyDescent="0.3">
      <c r="B324" s="206"/>
      <c r="C324" s="207"/>
      <c r="D324" s="196" t="s">
        <v>169</v>
      </c>
      <c r="E324" s="208" t="s">
        <v>19</v>
      </c>
      <c r="F324" s="209" t="s">
        <v>3582</v>
      </c>
      <c r="G324" s="207"/>
      <c r="H324" s="210">
        <v>44.07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4" customFormat="1" x14ac:dyDescent="0.3">
      <c r="B325" s="229"/>
      <c r="C325" s="230"/>
      <c r="D325" s="196" t="s">
        <v>169</v>
      </c>
      <c r="E325" s="231" t="s">
        <v>19</v>
      </c>
      <c r="F325" s="232" t="s">
        <v>234</v>
      </c>
      <c r="G325" s="230"/>
      <c r="H325" s="233">
        <v>718.42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169</v>
      </c>
      <c r="AU325" s="239" t="s">
        <v>81</v>
      </c>
      <c r="AV325" s="14" t="s">
        <v>186</v>
      </c>
      <c r="AW325" s="14" t="s">
        <v>35</v>
      </c>
      <c r="AX325" s="14" t="s">
        <v>71</v>
      </c>
      <c r="AY325" s="239" t="s">
        <v>160</v>
      </c>
    </row>
    <row r="326" spans="2:65" s="13" customFormat="1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718.42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655</v>
      </c>
      <c r="D327" s="182" t="s">
        <v>162</v>
      </c>
      <c r="E327" s="183" t="s">
        <v>728</v>
      </c>
      <c r="F327" s="184" t="s">
        <v>729</v>
      </c>
      <c r="G327" s="185" t="s">
        <v>248</v>
      </c>
      <c r="H327" s="186">
        <v>588.34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3583</v>
      </c>
    </row>
    <row r="328" spans="2:65" s="11" customFormat="1" x14ac:dyDescent="0.3">
      <c r="B328" s="194"/>
      <c r="C328" s="195"/>
      <c r="D328" s="196" t="s">
        <v>169</v>
      </c>
      <c r="E328" s="197" t="s">
        <v>19</v>
      </c>
      <c r="F328" s="198" t="s">
        <v>3547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x14ac:dyDescent="0.3">
      <c r="B329" s="206"/>
      <c r="C329" s="207"/>
      <c r="D329" s="196" t="s">
        <v>169</v>
      </c>
      <c r="E329" s="208" t="s">
        <v>19</v>
      </c>
      <c r="F329" s="209" t="s">
        <v>3469</v>
      </c>
      <c r="G329" s="207"/>
      <c r="H329" s="210">
        <v>624.19000000000005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1" customFormat="1" x14ac:dyDescent="0.3">
      <c r="B330" s="194"/>
      <c r="C330" s="195"/>
      <c r="D330" s="196" t="s">
        <v>169</v>
      </c>
      <c r="E330" s="197" t="s">
        <v>19</v>
      </c>
      <c r="F330" s="198" t="s">
        <v>731</v>
      </c>
      <c r="G330" s="195"/>
      <c r="H330" s="199" t="s">
        <v>19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169</v>
      </c>
      <c r="AU330" s="205" t="s">
        <v>81</v>
      </c>
      <c r="AV330" s="11" t="s">
        <v>78</v>
      </c>
      <c r="AW330" s="11" t="s">
        <v>35</v>
      </c>
      <c r="AX330" s="11" t="s">
        <v>71</v>
      </c>
      <c r="AY330" s="205" t="s">
        <v>160</v>
      </c>
    </row>
    <row r="331" spans="2:65" s="12" customFormat="1" x14ac:dyDescent="0.3">
      <c r="B331" s="206"/>
      <c r="C331" s="207"/>
      <c r="D331" s="196" t="s">
        <v>169</v>
      </c>
      <c r="E331" s="208" t="s">
        <v>19</v>
      </c>
      <c r="F331" s="209" t="s">
        <v>3584</v>
      </c>
      <c r="G331" s="207"/>
      <c r="H331" s="210">
        <v>-35.85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65" s="13" customFormat="1" x14ac:dyDescent="0.3">
      <c r="B332" s="217"/>
      <c r="C332" s="218"/>
      <c r="D332" s="219" t="s">
        <v>169</v>
      </c>
      <c r="E332" s="220" t="s">
        <v>19</v>
      </c>
      <c r="F332" s="221" t="s">
        <v>182</v>
      </c>
      <c r="G332" s="218"/>
      <c r="H332" s="222">
        <v>588.34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169</v>
      </c>
      <c r="AU332" s="228" t="s">
        <v>81</v>
      </c>
      <c r="AV332" s="13" t="s">
        <v>167</v>
      </c>
      <c r="AW332" s="13" t="s">
        <v>35</v>
      </c>
      <c r="AX332" s="13" t="s">
        <v>78</v>
      </c>
      <c r="AY332" s="228" t="s">
        <v>160</v>
      </c>
    </row>
    <row r="333" spans="2:65" s="1" customFormat="1" ht="22.5" customHeight="1" x14ac:dyDescent="0.3">
      <c r="B333" s="35"/>
      <c r="C333" s="182" t="s">
        <v>659</v>
      </c>
      <c r="D333" s="182" t="s">
        <v>162</v>
      </c>
      <c r="E333" s="183" t="s">
        <v>739</v>
      </c>
      <c r="F333" s="184" t="s">
        <v>740</v>
      </c>
      <c r="G333" s="185" t="s">
        <v>248</v>
      </c>
      <c r="H333" s="186">
        <v>702.745</v>
      </c>
      <c r="I333" s="187"/>
      <c r="J333" s="188">
        <f>ROUND(I333*H333,2)</f>
        <v>0</v>
      </c>
      <c r="K333" s="184" t="s">
        <v>166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18" t="s">
        <v>167</v>
      </c>
      <c r="AT333" s="18" t="s">
        <v>162</v>
      </c>
      <c r="AU333" s="18" t="s">
        <v>81</v>
      </c>
      <c r="AY333" s="18" t="s">
        <v>160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167</v>
      </c>
      <c r="BM333" s="18" t="s">
        <v>3585</v>
      </c>
    </row>
    <row r="334" spans="2:65" s="11" customFormat="1" x14ac:dyDescent="0.3">
      <c r="B334" s="194"/>
      <c r="C334" s="195"/>
      <c r="D334" s="196" t="s">
        <v>169</v>
      </c>
      <c r="E334" s="197" t="s">
        <v>19</v>
      </c>
      <c r="F334" s="198" t="s">
        <v>3547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3469</v>
      </c>
      <c r="G335" s="207"/>
      <c r="H335" s="210">
        <v>624.19000000000005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x14ac:dyDescent="0.3">
      <c r="B336" s="206"/>
      <c r="C336" s="207"/>
      <c r="D336" s="196" t="s">
        <v>169</v>
      </c>
      <c r="E336" s="208" t="s">
        <v>19</v>
      </c>
      <c r="F336" s="209" t="s">
        <v>3586</v>
      </c>
      <c r="G336" s="207"/>
      <c r="H336" s="210">
        <v>34.484999999999999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4" customFormat="1" x14ac:dyDescent="0.3">
      <c r="B337" s="229"/>
      <c r="C337" s="230"/>
      <c r="D337" s="196" t="s">
        <v>169</v>
      </c>
      <c r="E337" s="231" t="s">
        <v>19</v>
      </c>
      <c r="F337" s="232" t="s">
        <v>234</v>
      </c>
      <c r="G337" s="230"/>
      <c r="H337" s="233">
        <v>658.67499999999995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169</v>
      </c>
      <c r="AU337" s="239" t="s">
        <v>81</v>
      </c>
      <c r="AV337" s="14" t="s">
        <v>186</v>
      </c>
      <c r="AW337" s="14" t="s">
        <v>35</v>
      </c>
      <c r="AX337" s="14" t="s">
        <v>71</v>
      </c>
      <c r="AY337" s="239" t="s">
        <v>160</v>
      </c>
    </row>
    <row r="338" spans="2:65" s="11" customFormat="1" x14ac:dyDescent="0.3">
      <c r="B338" s="194"/>
      <c r="C338" s="195"/>
      <c r="D338" s="196" t="s">
        <v>169</v>
      </c>
      <c r="E338" s="197" t="s">
        <v>19</v>
      </c>
      <c r="F338" s="198" t="s">
        <v>3481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65" s="12" customFormat="1" x14ac:dyDescent="0.3">
      <c r="B339" s="206"/>
      <c r="C339" s="207"/>
      <c r="D339" s="196" t="s">
        <v>169</v>
      </c>
      <c r="E339" s="208" t="s">
        <v>19</v>
      </c>
      <c r="F339" s="209" t="s">
        <v>3582</v>
      </c>
      <c r="G339" s="207"/>
      <c r="H339" s="210">
        <v>44.07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4" customFormat="1" x14ac:dyDescent="0.3">
      <c r="B340" s="229"/>
      <c r="C340" s="230"/>
      <c r="D340" s="196" t="s">
        <v>169</v>
      </c>
      <c r="E340" s="231" t="s">
        <v>19</v>
      </c>
      <c r="F340" s="232" t="s">
        <v>234</v>
      </c>
      <c r="G340" s="230"/>
      <c r="H340" s="233">
        <v>44.07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169</v>
      </c>
      <c r="AU340" s="239" t="s">
        <v>81</v>
      </c>
      <c r="AV340" s="14" t="s">
        <v>186</v>
      </c>
      <c r="AW340" s="14" t="s">
        <v>35</v>
      </c>
      <c r="AX340" s="14" t="s">
        <v>71</v>
      </c>
      <c r="AY340" s="239" t="s">
        <v>160</v>
      </c>
    </row>
    <row r="341" spans="2:65" s="13" customFormat="1" x14ac:dyDescent="0.3">
      <c r="B341" s="217"/>
      <c r="C341" s="218"/>
      <c r="D341" s="219" t="s">
        <v>169</v>
      </c>
      <c r="E341" s="220" t="s">
        <v>19</v>
      </c>
      <c r="F341" s="221" t="s">
        <v>182</v>
      </c>
      <c r="G341" s="218"/>
      <c r="H341" s="222">
        <v>702.745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169</v>
      </c>
      <c r="AU341" s="228" t="s">
        <v>81</v>
      </c>
      <c r="AV341" s="13" t="s">
        <v>167</v>
      </c>
      <c r="AW341" s="13" t="s">
        <v>35</v>
      </c>
      <c r="AX341" s="13" t="s">
        <v>78</v>
      </c>
      <c r="AY341" s="228" t="s">
        <v>160</v>
      </c>
    </row>
    <row r="342" spans="2:65" s="1" customFormat="1" ht="22.5" customHeight="1" x14ac:dyDescent="0.3">
      <c r="B342" s="35"/>
      <c r="C342" s="182" t="s">
        <v>664</v>
      </c>
      <c r="D342" s="182" t="s">
        <v>162</v>
      </c>
      <c r="E342" s="183" t="s">
        <v>3587</v>
      </c>
      <c r="F342" s="184" t="s">
        <v>3588</v>
      </c>
      <c r="G342" s="185" t="s">
        <v>248</v>
      </c>
      <c r="H342" s="186">
        <v>44.07</v>
      </c>
      <c r="I342" s="187"/>
      <c r="J342" s="188">
        <f>ROUND(I342*H342,2)</f>
        <v>0</v>
      </c>
      <c r="K342" s="184" t="s">
        <v>166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167</v>
      </c>
      <c r="AT342" s="18" t="s">
        <v>162</v>
      </c>
      <c r="AU342" s="18" t="s">
        <v>81</v>
      </c>
      <c r="AY342" s="18" t="s">
        <v>160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167</v>
      </c>
      <c r="BM342" s="18" t="s">
        <v>3589</v>
      </c>
    </row>
    <row r="343" spans="2:65" s="11" customFormat="1" x14ac:dyDescent="0.3">
      <c r="B343" s="194"/>
      <c r="C343" s="195"/>
      <c r="D343" s="196" t="s">
        <v>169</v>
      </c>
      <c r="E343" s="197" t="s">
        <v>19</v>
      </c>
      <c r="F343" s="198" t="s">
        <v>3481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x14ac:dyDescent="0.3">
      <c r="B344" s="206"/>
      <c r="C344" s="207"/>
      <c r="D344" s="196" t="s">
        <v>169</v>
      </c>
      <c r="E344" s="208" t="s">
        <v>19</v>
      </c>
      <c r="F344" s="209" t="s">
        <v>3582</v>
      </c>
      <c r="G344" s="207"/>
      <c r="H344" s="210">
        <v>44.07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3" customFormat="1" x14ac:dyDescent="0.3">
      <c r="B345" s="217"/>
      <c r="C345" s="218"/>
      <c r="D345" s="219" t="s">
        <v>169</v>
      </c>
      <c r="E345" s="220" t="s">
        <v>19</v>
      </c>
      <c r="F345" s="221" t="s">
        <v>182</v>
      </c>
      <c r="G345" s="218"/>
      <c r="H345" s="222">
        <v>44.07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169</v>
      </c>
      <c r="AU345" s="228" t="s">
        <v>81</v>
      </c>
      <c r="AV345" s="13" t="s">
        <v>167</v>
      </c>
      <c r="AW345" s="13" t="s">
        <v>35</v>
      </c>
      <c r="AX345" s="13" t="s">
        <v>78</v>
      </c>
      <c r="AY345" s="228" t="s">
        <v>160</v>
      </c>
    </row>
    <row r="346" spans="2:65" s="1" customFormat="1" ht="22.5" customHeight="1" x14ac:dyDescent="0.3">
      <c r="B346" s="35"/>
      <c r="C346" s="182" t="s">
        <v>669</v>
      </c>
      <c r="D346" s="182" t="s">
        <v>162</v>
      </c>
      <c r="E346" s="183" t="s">
        <v>743</v>
      </c>
      <c r="F346" s="184" t="s">
        <v>744</v>
      </c>
      <c r="G346" s="185" t="s">
        <v>248</v>
      </c>
      <c r="H346" s="186">
        <v>635.24</v>
      </c>
      <c r="I346" s="187"/>
      <c r="J346" s="188">
        <f>ROUND(I346*H346,2)</f>
        <v>0</v>
      </c>
      <c r="K346" s="184" t="s">
        <v>166</v>
      </c>
      <c r="L346" s="55"/>
      <c r="M346" s="189" t="s">
        <v>19</v>
      </c>
      <c r="N346" s="190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167</v>
      </c>
      <c r="AT346" s="18" t="s">
        <v>162</v>
      </c>
      <c r="AU346" s="18" t="s">
        <v>81</v>
      </c>
      <c r="AY346" s="18" t="s">
        <v>160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167</v>
      </c>
      <c r="BM346" s="18" t="s">
        <v>3590</v>
      </c>
    </row>
    <row r="347" spans="2:65" s="11" customFormat="1" x14ac:dyDescent="0.3">
      <c r="B347" s="194"/>
      <c r="C347" s="195"/>
      <c r="D347" s="196" t="s">
        <v>169</v>
      </c>
      <c r="E347" s="197" t="s">
        <v>19</v>
      </c>
      <c r="F347" s="198" t="s">
        <v>3547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65" s="12" customFormat="1" x14ac:dyDescent="0.3">
      <c r="B348" s="206"/>
      <c r="C348" s="207"/>
      <c r="D348" s="196" t="s">
        <v>169</v>
      </c>
      <c r="E348" s="208" t="s">
        <v>19</v>
      </c>
      <c r="F348" s="209" t="s">
        <v>3469</v>
      </c>
      <c r="G348" s="207"/>
      <c r="H348" s="210">
        <v>624.19000000000005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2" customFormat="1" x14ac:dyDescent="0.3">
      <c r="B349" s="206"/>
      <c r="C349" s="207"/>
      <c r="D349" s="196" t="s">
        <v>169</v>
      </c>
      <c r="E349" s="208" t="s">
        <v>19</v>
      </c>
      <c r="F349" s="209" t="s">
        <v>3591</v>
      </c>
      <c r="G349" s="207"/>
      <c r="H349" s="210">
        <v>15.675000000000001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4" customFormat="1" x14ac:dyDescent="0.3">
      <c r="B350" s="229"/>
      <c r="C350" s="230"/>
      <c r="D350" s="196" t="s">
        <v>169</v>
      </c>
      <c r="E350" s="231" t="s">
        <v>19</v>
      </c>
      <c r="F350" s="232" t="s">
        <v>234</v>
      </c>
      <c r="G350" s="230"/>
      <c r="H350" s="233">
        <v>639.86500000000001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169</v>
      </c>
      <c r="AU350" s="239" t="s">
        <v>81</v>
      </c>
      <c r="AV350" s="14" t="s">
        <v>186</v>
      </c>
      <c r="AW350" s="14" t="s">
        <v>35</v>
      </c>
      <c r="AX350" s="14" t="s">
        <v>71</v>
      </c>
      <c r="AY350" s="239" t="s">
        <v>160</v>
      </c>
    </row>
    <row r="351" spans="2:65" s="11" customFormat="1" x14ac:dyDescent="0.3">
      <c r="B351" s="194"/>
      <c r="C351" s="195"/>
      <c r="D351" s="196" t="s">
        <v>169</v>
      </c>
      <c r="E351" s="197" t="s">
        <v>19</v>
      </c>
      <c r="F351" s="198" t="s">
        <v>3592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x14ac:dyDescent="0.3">
      <c r="B352" s="206"/>
      <c r="C352" s="207"/>
      <c r="D352" s="196" t="s">
        <v>169</v>
      </c>
      <c r="E352" s="208" t="s">
        <v>19</v>
      </c>
      <c r="F352" s="209" t="s">
        <v>3472</v>
      </c>
      <c r="G352" s="207"/>
      <c r="H352" s="210">
        <v>-4.625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-4.625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3" customFormat="1" x14ac:dyDescent="0.3">
      <c r="B354" s="217"/>
      <c r="C354" s="218"/>
      <c r="D354" s="219" t="s">
        <v>169</v>
      </c>
      <c r="E354" s="220" t="s">
        <v>19</v>
      </c>
      <c r="F354" s="221" t="s">
        <v>182</v>
      </c>
      <c r="G354" s="218"/>
      <c r="H354" s="222">
        <v>635.24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169</v>
      </c>
      <c r="AU354" s="228" t="s">
        <v>81</v>
      </c>
      <c r="AV354" s="13" t="s">
        <v>167</v>
      </c>
      <c r="AW354" s="13" t="s">
        <v>35</v>
      </c>
      <c r="AX354" s="13" t="s">
        <v>78</v>
      </c>
      <c r="AY354" s="228" t="s">
        <v>160</v>
      </c>
    </row>
    <row r="355" spans="2:65" s="1" customFormat="1" ht="31.5" customHeight="1" x14ac:dyDescent="0.3">
      <c r="B355" s="35"/>
      <c r="C355" s="182" t="s">
        <v>674</v>
      </c>
      <c r="D355" s="182" t="s">
        <v>162</v>
      </c>
      <c r="E355" s="183" t="s">
        <v>747</v>
      </c>
      <c r="F355" s="184" t="s">
        <v>748</v>
      </c>
      <c r="G355" s="185" t="s">
        <v>248</v>
      </c>
      <c r="H355" s="186">
        <v>47.625</v>
      </c>
      <c r="I355" s="187"/>
      <c r="J355" s="188">
        <f>ROUND(I355*H355,2)</f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9.8479999999999998E-2</v>
      </c>
      <c r="R355" s="191">
        <f>Q355*H355</f>
        <v>4.6901099999999998</v>
      </c>
      <c r="S355" s="191">
        <v>0</v>
      </c>
      <c r="T355" s="192">
        <f>S355*H355</f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167</v>
      </c>
      <c r="BM355" s="18" t="s">
        <v>3593</v>
      </c>
    </row>
    <row r="356" spans="2:65" s="11" customFormat="1" x14ac:dyDescent="0.3">
      <c r="B356" s="194"/>
      <c r="C356" s="195"/>
      <c r="D356" s="196" t="s">
        <v>169</v>
      </c>
      <c r="E356" s="197" t="s">
        <v>19</v>
      </c>
      <c r="F356" s="198" t="s">
        <v>3594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x14ac:dyDescent="0.3">
      <c r="B357" s="206"/>
      <c r="C357" s="207"/>
      <c r="D357" s="196" t="s">
        <v>169</v>
      </c>
      <c r="E357" s="208" t="s">
        <v>19</v>
      </c>
      <c r="F357" s="209" t="s">
        <v>1452</v>
      </c>
      <c r="G357" s="207"/>
      <c r="H357" s="210">
        <v>10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1" customFormat="1" x14ac:dyDescent="0.3">
      <c r="B358" s="194"/>
      <c r="C358" s="195"/>
      <c r="D358" s="196" t="s">
        <v>169</v>
      </c>
      <c r="E358" s="197" t="s">
        <v>19</v>
      </c>
      <c r="F358" s="198" t="s">
        <v>3595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169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160</v>
      </c>
    </row>
    <row r="359" spans="2:65" s="12" customFormat="1" x14ac:dyDescent="0.3">
      <c r="B359" s="206"/>
      <c r="C359" s="207"/>
      <c r="D359" s="196" t="s">
        <v>169</v>
      </c>
      <c r="E359" s="208" t="s">
        <v>19</v>
      </c>
      <c r="F359" s="209" t="s">
        <v>3596</v>
      </c>
      <c r="G359" s="207"/>
      <c r="H359" s="210">
        <v>37.625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3" customFormat="1" x14ac:dyDescent="0.3">
      <c r="B360" s="217"/>
      <c r="C360" s="218"/>
      <c r="D360" s="219" t="s">
        <v>169</v>
      </c>
      <c r="E360" s="220" t="s">
        <v>19</v>
      </c>
      <c r="F360" s="221" t="s">
        <v>182</v>
      </c>
      <c r="G360" s="218"/>
      <c r="H360" s="222">
        <v>47.625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169</v>
      </c>
      <c r="AU360" s="228" t="s">
        <v>81</v>
      </c>
      <c r="AV360" s="13" t="s">
        <v>167</v>
      </c>
      <c r="AW360" s="13" t="s">
        <v>35</v>
      </c>
      <c r="AX360" s="13" t="s">
        <v>78</v>
      </c>
      <c r="AY360" s="228" t="s">
        <v>160</v>
      </c>
    </row>
    <row r="361" spans="2:65" s="1" customFormat="1" ht="22.5" customHeight="1" x14ac:dyDescent="0.3">
      <c r="B361" s="35"/>
      <c r="C361" s="182" t="s">
        <v>679</v>
      </c>
      <c r="D361" s="182" t="s">
        <v>162</v>
      </c>
      <c r="E361" s="183" t="s">
        <v>3028</v>
      </c>
      <c r="F361" s="184" t="s">
        <v>3029</v>
      </c>
      <c r="G361" s="185" t="s">
        <v>248</v>
      </c>
      <c r="H361" s="186">
        <v>383</v>
      </c>
      <c r="I361" s="187"/>
      <c r="J361" s="188">
        <f>ROUND(I361*H361,2)</f>
        <v>0</v>
      </c>
      <c r="K361" s="184" t="s">
        <v>166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0.19800000000000001</v>
      </c>
      <c r="R361" s="191">
        <f>Q361*H361</f>
        <v>75.834000000000003</v>
      </c>
      <c r="S361" s="191">
        <v>0</v>
      </c>
      <c r="T361" s="192">
        <f>S361*H361</f>
        <v>0</v>
      </c>
      <c r="AR361" s="18" t="s">
        <v>167</v>
      </c>
      <c r="AT361" s="18" t="s">
        <v>162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3597</v>
      </c>
    </row>
    <row r="362" spans="2:65" s="11" customFormat="1" x14ac:dyDescent="0.3">
      <c r="B362" s="194"/>
      <c r="C362" s="195"/>
      <c r="D362" s="196" t="s">
        <v>169</v>
      </c>
      <c r="E362" s="197" t="s">
        <v>19</v>
      </c>
      <c r="F362" s="198" t="s">
        <v>3598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65" s="12" customFormat="1" x14ac:dyDescent="0.3">
      <c r="B363" s="206"/>
      <c r="C363" s="207"/>
      <c r="D363" s="196" t="s">
        <v>169</v>
      </c>
      <c r="E363" s="208" t="s">
        <v>19</v>
      </c>
      <c r="F363" s="209" t="s">
        <v>3599</v>
      </c>
      <c r="G363" s="207"/>
      <c r="H363" s="210">
        <v>205.59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1" customFormat="1" x14ac:dyDescent="0.3">
      <c r="B364" s="194"/>
      <c r="C364" s="195"/>
      <c r="D364" s="196" t="s">
        <v>169</v>
      </c>
      <c r="E364" s="197" t="s">
        <v>19</v>
      </c>
      <c r="F364" s="198" t="s">
        <v>3600</v>
      </c>
      <c r="G364" s="195"/>
      <c r="H364" s="199" t="s">
        <v>19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169</v>
      </c>
      <c r="AU364" s="205" t="s">
        <v>81</v>
      </c>
      <c r="AV364" s="11" t="s">
        <v>78</v>
      </c>
      <c r="AW364" s="11" t="s">
        <v>35</v>
      </c>
      <c r="AX364" s="11" t="s">
        <v>71</v>
      </c>
      <c r="AY364" s="205" t="s">
        <v>160</v>
      </c>
    </row>
    <row r="365" spans="2:65" s="12" customFormat="1" x14ac:dyDescent="0.3">
      <c r="B365" s="206"/>
      <c r="C365" s="207"/>
      <c r="D365" s="196" t="s">
        <v>169</v>
      </c>
      <c r="E365" s="208" t="s">
        <v>19</v>
      </c>
      <c r="F365" s="209" t="s">
        <v>3601</v>
      </c>
      <c r="G365" s="207"/>
      <c r="H365" s="210">
        <v>177.41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3" customFormat="1" x14ac:dyDescent="0.3">
      <c r="B366" s="217"/>
      <c r="C366" s="218"/>
      <c r="D366" s="219" t="s">
        <v>169</v>
      </c>
      <c r="E366" s="220" t="s">
        <v>19</v>
      </c>
      <c r="F366" s="221" t="s">
        <v>182</v>
      </c>
      <c r="G366" s="218"/>
      <c r="H366" s="222">
        <v>383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169</v>
      </c>
      <c r="AU366" s="228" t="s">
        <v>81</v>
      </c>
      <c r="AV366" s="13" t="s">
        <v>167</v>
      </c>
      <c r="AW366" s="13" t="s">
        <v>35</v>
      </c>
      <c r="AX366" s="13" t="s">
        <v>78</v>
      </c>
      <c r="AY366" s="228" t="s">
        <v>160</v>
      </c>
    </row>
    <row r="367" spans="2:65" s="1" customFormat="1" ht="31.5" customHeight="1" x14ac:dyDescent="0.3">
      <c r="B367" s="35"/>
      <c r="C367" s="182" t="s">
        <v>684</v>
      </c>
      <c r="D367" s="182" t="s">
        <v>162</v>
      </c>
      <c r="E367" s="183" t="s">
        <v>3602</v>
      </c>
      <c r="F367" s="184" t="s">
        <v>3603</v>
      </c>
      <c r="G367" s="185" t="s">
        <v>248</v>
      </c>
      <c r="H367" s="186">
        <v>54.954999999999998</v>
      </c>
      <c r="I367" s="187"/>
      <c r="J367" s="188">
        <f>ROUND(I367*H367,2)</f>
        <v>0</v>
      </c>
      <c r="K367" s="184" t="s">
        <v>19</v>
      </c>
      <c r="L367" s="55"/>
      <c r="M367" s="189" t="s">
        <v>19</v>
      </c>
      <c r="N367" s="190" t="s">
        <v>42</v>
      </c>
      <c r="O367" s="36"/>
      <c r="P367" s="191">
        <f>O367*H367</f>
        <v>0</v>
      </c>
      <c r="Q367" s="191">
        <v>0.13957020000000001</v>
      </c>
      <c r="R367" s="191">
        <f>Q367*H367</f>
        <v>7.6700803410000002</v>
      </c>
      <c r="S367" s="191">
        <v>0</v>
      </c>
      <c r="T367" s="192">
        <f>S367*H367</f>
        <v>0</v>
      </c>
      <c r="AR367" s="18" t="s">
        <v>167</v>
      </c>
      <c r="AT367" s="18" t="s">
        <v>162</v>
      </c>
      <c r="AU367" s="18" t="s">
        <v>81</v>
      </c>
      <c r="AY367" s="18" t="s">
        <v>160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167</v>
      </c>
      <c r="BM367" s="18" t="s">
        <v>3604</v>
      </c>
    </row>
    <row r="368" spans="2:65" s="11" customFormat="1" x14ac:dyDescent="0.3">
      <c r="B368" s="194"/>
      <c r="C368" s="195"/>
      <c r="D368" s="196" t="s">
        <v>169</v>
      </c>
      <c r="E368" s="197" t="s">
        <v>19</v>
      </c>
      <c r="F368" s="198" t="s">
        <v>3605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169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160</v>
      </c>
    </row>
    <row r="369" spans="2:65" s="12" customFormat="1" x14ac:dyDescent="0.3">
      <c r="B369" s="206"/>
      <c r="C369" s="207"/>
      <c r="D369" s="196" t="s">
        <v>169</v>
      </c>
      <c r="E369" s="208" t="s">
        <v>19</v>
      </c>
      <c r="F369" s="209" t="s">
        <v>3606</v>
      </c>
      <c r="G369" s="207"/>
      <c r="H369" s="210">
        <v>54.954999999999998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54.954999999999998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690</v>
      </c>
      <c r="D371" s="182" t="s">
        <v>162</v>
      </c>
      <c r="E371" s="183" t="s">
        <v>3607</v>
      </c>
      <c r="F371" s="184" t="s">
        <v>3608</v>
      </c>
      <c r="G371" s="185" t="s">
        <v>189</v>
      </c>
      <c r="H371" s="186">
        <v>385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8.4699999999999999E-4</v>
      </c>
      <c r="R371" s="191">
        <f>Q371*H371</f>
        <v>0.32609499999999997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3609</v>
      </c>
    </row>
    <row r="372" spans="2:65" s="11" customFormat="1" x14ac:dyDescent="0.3">
      <c r="B372" s="194"/>
      <c r="C372" s="195"/>
      <c r="D372" s="196" t="s">
        <v>169</v>
      </c>
      <c r="E372" s="197" t="s">
        <v>19</v>
      </c>
      <c r="F372" s="198" t="s">
        <v>3610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169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160</v>
      </c>
    </row>
    <row r="373" spans="2:65" s="12" customFormat="1" x14ac:dyDescent="0.3">
      <c r="B373" s="206"/>
      <c r="C373" s="207"/>
      <c r="D373" s="196" t="s">
        <v>169</v>
      </c>
      <c r="E373" s="208" t="s">
        <v>19</v>
      </c>
      <c r="F373" s="209" t="s">
        <v>3611</v>
      </c>
      <c r="G373" s="207"/>
      <c r="H373" s="210">
        <v>220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1" customFormat="1" x14ac:dyDescent="0.3">
      <c r="B374" s="194"/>
      <c r="C374" s="195"/>
      <c r="D374" s="196" t="s">
        <v>169</v>
      </c>
      <c r="E374" s="197" t="s">
        <v>19</v>
      </c>
      <c r="F374" s="198" t="s">
        <v>3612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169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160</v>
      </c>
    </row>
    <row r="375" spans="2:65" s="12" customFormat="1" x14ac:dyDescent="0.3">
      <c r="B375" s="206"/>
      <c r="C375" s="207"/>
      <c r="D375" s="196" t="s">
        <v>169</v>
      </c>
      <c r="E375" s="208" t="s">
        <v>19</v>
      </c>
      <c r="F375" s="209" t="s">
        <v>3613</v>
      </c>
      <c r="G375" s="207"/>
      <c r="H375" s="210">
        <v>165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3" customFormat="1" x14ac:dyDescent="0.3">
      <c r="B376" s="217"/>
      <c r="C376" s="218"/>
      <c r="D376" s="219" t="s">
        <v>169</v>
      </c>
      <c r="E376" s="220" t="s">
        <v>19</v>
      </c>
      <c r="F376" s="221" t="s">
        <v>182</v>
      </c>
      <c r="G376" s="218"/>
      <c r="H376" s="222">
        <v>385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169</v>
      </c>
      <c r="AU376" s="228" t="s">
        <v>81</v>
      </c>
      <c r="AV376" s="13" t="s">
        <v>167</v>
      </c>
      <c r="AW376" s="13" t="s">
        <v>35</v>
      </c>
      <c r="AX376" s="13" t="s">
        <v>78</v>
      </c>
      <c r="AY376" s="228" t="s">
        <v>160</v>
      </c>
    </row>
    <row r="377" spans="2:65" s="1" customFormat="1" ht="22.5" customHeight="1" x14ac:dyDescent="0.3">
      <c r="B377" s="35"/>
      <c r="C377" s="182" t="s">
        <v>700</v>
      </c>
      <c r="D377" s="182" t="s">
        <v>162</v>
      </c>
      <c r="E377" s="183" t="s">
        <v>760</v>
      </c>
      <c r="F377" s="184" t="s">
        <v>761</v>
      </c>
      <c r="G377" s="185" t="s">
        <v>248</v>
      </c>
      <c r="H377" s="186">
        <v>683.93499999999995</v>
      </c>
      <c r="I377" s="187"/>
      <c r="J377" s="188">
        <f>ROUND(I377*H377,2)</f>
        <v>0</v>
      </c>
      <c r="K377" s="184" t="s">
        <v>166</v>
      </c>
      <c r="L377" s="55"/>
      <c r="M377" s="189" t="s">
        <v>19</v>
      </c>
      <c r="N377" s="190" t="s">
        <v>42</v>
      </c>
      <c r="O377" s="36"/>
      <c r="P377" s="191">
        <f>O377*H377</f>
        <v>0</v>
      </c>
      <c r="Q377" s="191">
        <v>3.4000000000000002E-4</v>
      </c>
      <c r="R377" s="191">
        <f>Q377*H377</f>
        <v>0.23253789999999999</v>
      </c>
      <c r="S377" s="191">
        <v>0</v>
      </c>
      <c r="T377" s="192">
        <f>S377*H377</f>
        <v>0</v>
      </c>
      <c r="AR377" s="18" t="s">
        <v>167</v>
      </c>
      <c r="AT377" s="18" t="s">
        <v>162</v>
      </c>
      <c r="AU377" s="18" t="s">
        <v>81</v>
      </c>
      <c r="AY377" s="18" t="s">
        <v>160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78</v>
      </c>
      <c r="BK377" s="193">
        <f>ROUND(I377*H377,2)</f>
        <v>0</v>
      </c>
      <c r="BL377" s="18" t="s">
        <v>167</v>
      </c>
      <c r="BM377" s="18" t="s">
        <v>3614</v>
      </c>
    </row>
    <row r="378" spans="2:65" s="11" customFormat="1" x14ac:dyDescent="0.3">
      <c r="B378" s="194"/>
      <c r="C378" s="195"/>
      <c r="D378" s="196" t="s">
        <v>169</v>
      </c>
      <c r="E378" s="197" t="s">
        <v>19</v>
      </c>
      <c r="F378" s="198" t="s">
        <v>3547</v>
      </c>
      <c r="G378" s="195"/>
      <c r="H378" s="199" t="s">
        <v>19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169</v>
      </c>
      <c r="AU378" s="205" t="s">
        <v>81</v>
      </c>
      <c r="AV378" s="11" t="s">
        <v>78</v>
      </c>
      <c r="AW378" s="11" t="s">
        <v>35</v>
      </c>
      <c r="AX378" s="11" t="s">
        <v>71</v>
      </c>
      <c r="AY378" s="205" t="s">
        <v>160</v>
      </c>
    </row>
    <row r="379" spans="2:65" s="12" customFormat="1" x14ac:dyDescent="0.3">
      <c r="B379" s="206"/>
      <c r="C379" s="207"/>
      <c r="D379" s="196" t="s">
        <v>169</v>
      </c>
      <c r="E379" s="208" t="s">
        <v>19</v>
      </c>
      <c r="F379" s="209" t="s">
        <v>3469</v>
      </c>
      <c r="G379" s="207"/>
      <c r="H379" s="210">
        <v>624.19000000000005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2" customFormat="1" x14ac:dyDescent="0.3">
      <c r="B380" s="206"/>
      <c r="C380" s="207"/>
      <c r="D380" s="196" t="s">
        <v>169</v>
      </c>
      <c r="E380" s="208" t="s">
        <v>19</v>
      </c>
      <c r="F380" s="209" t="s">
        <v>3591</v>
      </c>
      <c r="G380" s="207"/>
      <c r="H380" s="210">
        <v>15.675000000000001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4" customFormat="1" x14ac:dyDescent="0.3">
      <c r="B381" s="229"/>
      <c r="C381" s="230"/>
      <c r="D381" s="196" t="s">
        <v>169</v>
      </c>
      <c r="E381" s="231" t="s">
        <v>19</v>
      </c>
      <c r="F381" s="232" t="s">
        <v>234</v>
      </c>
      <c r="G381" s="230"/>
      <c r="H381" s="233">
        <v>639.86500000000001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169</v>
      </c>
      <c r="AU381" s="239" t="s">
        <v>81</v>
      </c>
      <c r="AV381" s="14" t="s">
        <v>186</v>
      </c>
      <c r="AW381" s="14" t="s">
        <v>35</v>
      </c>
      <c r="AX381" s="14" t="s">
        <v>71</v>
      </c>
      <c r="AY381" s="239" t="s">
        <v>160</v>
      </c>
    </row>
    <row r="382" spans="2:65" s="11" customFormat="1" x14ac:dyDescent="0.3">
      <c r="B382" s="194"/>
      <c r="C382" s="195"/>
      <c r="D382" s="196" t="s">
        <v>169</v>
      </c>
      <c r="E382" s="197" t="s">
        <v>19</v>
      </c>
      <c r="F382" s="198" t="s">
        <v>3481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169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160</v>
      </c>
    </row>
    <row r="383" spans="2:65" s="12" customFormat="1" x14ac:dyDescent="0.3">
      <c r="B383" s="206"/>
      <c r="C383" s="207"/>
      <c r="D383" s="196" t="s">
        <v>169</v>
      </c>
      <c r="E383" s="208" t="s">
        <v>19</v>
      </c>
      <c r="F383" s="209" t="s">
        <v>3582</v>
      </c>
      <c r="G383" s="207"/>
      <c r="H383" s="210">
        <v>44.07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4" customFormat="1" x14ac:dyDescent="0.3">
      <c r="B384" s="229"/>
      <c r="C384" s="230"/>
      <c r="D384" s="196" t="s">
        <v>169</v>
      </c>
      <c r="E384" s="231" t="s">
        <v>19</v>
      </c>
      <c r="F384" s="232" t="s">
        <v>234</v>
      </c>
      <c r="G384" s="230"/>
      <c r="H384" s="233">
        <v>44.07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169</v>
      </c>
      <c r="AU384" s="239" t="s">
        <v>81</v>
      </c>
      <c r="AV384" s="14" t="s">
        <v>186</v>
      </c>
      <c r="AW384" s="14" t="s">
        <v>35</v>
      </c>
      <c r="AX384" s="14" t="s">
        <v>71</v>
      </c>
      <c r="AY384" s="239" t="s">
        <v>160</v>
      </c>
    </row>
    <row r="385" spans="2:65" s="13" customFormat="1" x14ac:dyDescent="0.3">
      <c r="B385" s="217"/>
      <c r="C385" s="218"/>
      <c r="D385" s="219" t="s">
        <v>169</v>
      </c>
      <c r="E385" s="220" t="s">
        <v>19</v>
      </c>
      <c r="F385" s="221" t="s">
        <v>182</v>
      </c>
      <c r="G385" s="218"/>
      <c r="H385" s="222">
        <v>683.93499999999995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169</v>
      </c>
      <c r="AU385" s="228" t="s">
        <v>81</v>
      </c>
      <c r="AV385" s="13" t="s">
        <v>167</v>
      </c>
      <c r="AW385" s="13" t="s">
        <v>35</v>
      </c>
      <c r="AX385" s="13" t="s">
        <v>78</v>
      </c>
      <c r="AY385" s="228" t="s">
        <v>160</v>
      </c>
    </row>
    <row r="386" spans="2:65" s="1" customFormat="1" ht="22.5" customHeight="1" x14ac:dyDescent="0.3">
      <c r="B386" s="35"/>
      <c r="C386" s="182" t="s">
        <v>705</v>
      </c>
      <c r="D386" s="182" t="s">
        <v>162</v>
      </c>
      <c r="E386" s="183" t="s">
        <v>764</v>
      </c>
      <c r="F386" s="184" t="s">
        <v>765</v>
      </c>
      <c r="G386" s="185" t="s">
        <v>248</v>
      </c>
      <c r="H386" s="186">
        <v>6125.94</v>
      </c>
      <c r="I386" s="187"/>
      <c r="J386" s="188">
        <f>ROUND(I386*H386,2)</f>
        <v>0</v>
      </c>
      <c r="K386" s="184" t="s">
        <v>166</v>
      </c>
      <c r="L386" s="55"/>
      <c r="M386" s="189" t="s">
        <v>19</v>
      </c>
      <c r="N386" s="190" t="s">
        <v>42</v>
      </c>
      <c r="O386" s="36"/>
      <c r="P386" s="191">
        <f>O386*H386</f>
        <v>0</v>
      </c>
      <c r="Q386" s="191">
        <v>7.1000000000000002E-4</v>
      </c>
      <c r="R386" s="191">
        <f>Q386*H386</f>
        <v>4.3494174000000001</v>
      </c>
      <c r="S386" s="191">
        <v>0</v>
      </c>
      <c r="T386" s="192">
        <f>S386*H386</f>
        <v>0</v>
      </c>
      <c r="AR386" s="18" t="s">
        <v>167</v>
      </c>
      <c r="AT386" s="18" t="s">
        <v>162</v>
      </c>
      <c r="AU386" s="18" t="s">
        <v>81</v>
      </c>
      <c r="AY386" s="18" t="s">
        <v>160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78</v>
      </c>
      <c r="BK386" s="193">
        <f>ROUND(I386*H386,2)</f>
        <v>0</v>
      </c>
      <c r="BL386" s="18" t="s">
        <v>167</v>
      </c>
      <c r="BM386" s="18" t="s">
        <v>3615</v>
      </c>
    </row>
    <row r="387" spans="2:65" s="11" customFormat="1" x14ac:dyDescent="0.3">
      <c r="B387" s="194"/>
      <c r="C387" s="195"/>
      <c r="D387" s="196" t="s">
        <v>169</v>
      </c>
      <c r="E387" s="197" t="s">
        <v>19</v>
      </c>
      <c r="F387" s="198" t="s">
        <v>3616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169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160</v>
      </c>
    </row>
    <row r="388" spans="2:65" s="12" customFormat="1" x14ac:dyDescent="0.3">
      <c r="B388" s="206"/>
      <c r="C388" s="207"/>
      <c r="D388" s="196" t="s">
        <v>169</v>
      </c>
      <c r="E388" s="208" t="s">
        <v>19</v>
      </c>
      <c r="F388" s="209" t="s">
        <v>3617</v>
      </c>
      <c r="G388" s="207"/>
      <c r="H388" s="210">
        <v>5495.48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4" customFormat="1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5495.48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65" s="11" customFormat="1" x14ac:dyDescent="0.3">
      <c r="B390" s="194"/>
      <c r="C390" s="195"/>
      <c r="D390" s="196" t="s">
        <v>169</v>
      </c>
      <c r="E390" s="197" t="s">
        <v>19</v>
      </c>
      <c r="F390" s="198" t="s">
        <v>3547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169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160</v>
      </c>
    </row>
    <row r="391" spans="2:65" s="12" customFormat="1" x14ac:dyDescent="0.3">
      <c r="B391" s="206"/>
      <c r="C391" s="207"/>
      <c r="D391" s="196" t="s">
        <v>169</v>
      </c>
      <c r="E391" s="208" t="s">
        <v>19</v>
      </c>
      <c r="F391" s="209" t="s">
        <v>3469</v>
      </c>
      <c r="G391" s="207"/>
      <c r="H391" s="210">
        <v>624.19000000000005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x14ac:dyDescent="0.3">
      <c r="B392" s="206"/>
      <c r="C392" s="207"/>
      <c r="D392" s="196" t="s">
        <v>169</v>
      </c>
      <c r="E392" s="208" t="s">
        <v>19</v>
      </c>
      <c r="F392" s="209" t="s">
        <v>3618</v>
      </c>
      <c r="G392" s="207"/>
      <c r="H392" s="210">
        <v>6.27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4" customFormat="1" x14ac:dyDescent="0.3">
      <c r="B393" s="229"/>
      <c r="C393" s="230"/>
      <c r="D393" s="196" t="s">
        <v>169</v>
      </c>
      <c r="E393" s="231" t="s">
        <v>19</v>
      </c>
      <c r="F393" s="232" t="s">
        <v>234</v>
      </c>
      <c r="G393" s="230"/>
      <c r="H393" s="233">
        <v>630.46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169</v>
      </c>
      <c r="AU393" s="239" t="s">
        <v>81</v>
      </c>
      <c r="AV393" s="14" t="s">
        <v>186</v>
      </c>
      <c r="AW393" s="14" t="s">
        <v>35</v>
      </c>
      <c r="AX393" s="14" t="s">
        <v>71</v>
      </c>
      <c r="AY393" s="239" t="s">
        <v>160</v>
      </c>
    </row>
    <row r="394" spans="2:65" s="13" customFormat="1" x14ac:dyDescent="0.3">
      <c r="B394" s="217"/>
      <c r="C394" s="218"/>
      <c r="D394" s="219" t="s">
        <v>169</v>
      </c>
      <c r="E394" s="220" t="s">
        <v>19</v>
      </c>
      <c r="F394" s="221" t="s">
        <v>182</v>
      </c>
      <c r="G394" s="218"/>
      <c r="H394" s="222">
        <v>6125.94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169</v>
      </c>
      <c r="AU394" s="228" t="s">
        <v>81</v>
      </c>
      <c r="AV394" s="13" t="s">
        <v>167</v>
      </c>
      <c r="AW394" s="13" t="s">
        <v>35</v>
      </c>
      <c r="AX394" s="13" t="s">
        <v>78</v>
      </c>
      <c r="AY394" s="228" t="s">
        <v>160</v>
      </c>
    </row>
    <row r="395" spans="2:65" s="1" customFormat="1" ht="31.5" customHeight="1" x14ac:dyDescent="0.3">
      <c r="B395" s="35"/>
      <c r="C395" s="182" t="s">
        <v>717</v>
      </c>
      <c r="D395" s="182" t="s">
        <v>162</v>
      </c>
      <c r="E395" s="183" t="s">
        <v>768</v>
      </c>
      <c r="F395" s="184" t="s">
        <v>769</v>
      </c>
      <c r="G395" s="185" t="s">
        <v>248</v>
      </c>
      <c r="H395" s="186">
        <v>3367.3049999999998</v>
      </c>
      <c r="I395" s="187"/>
      <c r="J395" s="188">
        <f>ROUND(I395*H395,2)</f>
        <v>0</v>
      </c>
      <c r="K395" s="184" t="s">
        <v>166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167</v>
      </c>
      <c r="AT395" s="18" t="s">
        <v>162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3619</v>
      </c>
    </row>
    <row r="396" spans="2:65" s="11" customFormat="1" x14ac:dyDescent="0.3">
      <c r="B396" s="194"/>
      <c r="C396" s="195"/>
      <c r="D396" s="196" t="s">
        <v>169</v>
      </c>
      <c r="E396" s="197" t="s">
        <v>19</v>
      </c>
      <c r="F396" s="198" t="s">
        <v>3616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169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160</v>
      </c>
    </row>
    <row r="397" spans="2:65" s="12" customFormat="1" x14ac:dyDescent="0.3">
      <c r="B397" s="206"/>
      <c r="C397" s="207"/>
      <c r="D397" s="196" t="s">
        <v>169</v>
      </c>
      <c r="E397" s="208" t="s">
        <v>19</v>
      </c>
      <c r="F397" s="209" t="s">
        <v>3480</v>
      </c>
      <c r="G397" s="207"/>
      <c r="H397" s="210">
        <v>2747.74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4" customFormat="1" x14ac:dyDescent="0.3">
      <c r="B398" s="229"/>
      <c r="C398" s="230"/>
      <c r="D398" s="196" t="s">
        <v>169</v>
      </c>
      <c r="E398" s="231" t="s">
        <v>19</v>
      </c>
      <c r="F398" s="232" t="s">
        <v>234</v>
      </c>
      <c r="G398" s="230"/>
      <c r="H398" s="233">
        <v>2747.74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169</v>
      </c>
      <c r="AU398" s="239" t="s">
        <v>81</v>
      </c>
      <c r="AV398" s="14" t="s">
        <v>186</v>
      </c>
      <c r="AW398" s="14" t="s">
        <v>35</v>
      </c>
      <c r="AX398" s="14" t="s">
        <v>71</v>
      </c>
      <c r="AY398" s="239" t="s">
        <v>160</v>
      </c>
    </row>
    <row r="399" spans="2:65" s="11" customFormat="1" x14ac:dyDescent="0.3">
      <c r="B399" s="194"/>
      <c r="C399" s="195"/>
      <c r="D399" s="196" t="s">
        <v>169</v>
      </c>
      <c r="E399" s="197" t="s">
        <v>19</v>
      </c>
      <c r="F399" s="198" t="s">
        <v>3547</v>
      </c>
      <c r="G399" s="195"/>
      <c r="H399" s="199" t="s">
        <v>19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169</v>
      </c>
      <c r="AU399" s="205" t="s">
        <v>81</v>
      </c>
      <c r="AV399" s="11" t="s">
        <v>78</v>
      </c>
      <c r="AW399" s="11" t="s">
        <v>35</v>
      </c>
      <c r="AX399" s="11" t="s">
        <v>71</v>
      </c>
      <c r="AY399" s="205" t="s">
        <v>160</v>
      </c>
    </row>
    <row r="400" spans="2:65" s="12" customFormat="1" x14ac:dyDescent="0.3">
      <c r="B400" s="206"/>
      <c r="C400" s="207"/>
      <c r="D400" s="196" t="s">
        <v>169</v>
      </c>
      <c r="E400" s="208" t="s">
        <v>19</v>
      </c>
      <c r="F400" s="209" t="s">
        <v>3469</v>
      </c>
      <c r="G400" s="207"/>
      <c r="H400" s="210">
        <v>624.19000000000005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169</v>
      </c>
      <c r="AU400" s="216" t="s">
        <v>81</v>
      </c>
      <c r="AV400" s="12" t="s">
        <v>81</v>
      </c>
      <c r="AW400" s="12" t="s">
        <v>35</v>
      </c>
      <c r="AX400" s="12" t="s">
        <v>71</v>
      </c>
      <c r="AY400" s="216" t="s">
        <v>160</v>
      </c>
    </row>
    <row r="401" spans="2:65" s="11" customFormat="1" x14ac:dyDescent="0.3">
      <c r="B401" s="194"/>
      <c r="C401" s="195"/>
      <c r="D401" s="196" t="s">
        <v>169</v>
      </c>
      <c r="E401" s="197" t="s">
        <v>19</v>
      </c>
      <c r="F401" s="198" t="s">
        <v>3592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65" s="12" customFormat="1" x14ac:dyDescent="0.3">
      <c r="B402" s="206"/>
      <c r="C402" s="207"/>
      <c r="D402" s="196" t="s">
        <v>169</v>
      </c>
      <c r="E402" s="208" t="s">
        <v>19</v>
      </c>
      <c r="F402" s="209" t="s">
        <v>3472</v>
      </c>
      <c r="G402" s="207"/>
      <c r="H402" s="210">
        <v>-4.625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65" s="14" customFormat="1" x14ac:dyDescent="0.3">
      <c r="B403" s="229"/>
      <c r="C403" s="230"/>
      <c r="D403" s="196" t="s">
        <v>169</v>
      </c>
      <c r="E403" s="231" t="s">
        <v>19</v>
      </c>
      <c r="F403" s="232" t="s">
        <v>234</v>
      </c>
      <c r="G403" s="230"/>
      <c r="H403" s="233">
        <v>619.56500000000005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169</v>
      </c>
      <c r="AU403" s="239" t="s">
        <v>81</v>
      </c>
      <c r="AV403" s="14" t="s">
        <v>186</v>
      </c>
      <c r="AW403" s="14" t="s">
        <v>35</v>
      </c>
      <c r="AX403" s="14" t="s">
        <v>71</v>
      </c>
      <c r="AY403" s="239" t="s">
        <v>160</v>
      </c>
    </row>
    <row r="404" spans="2:65" s="13" customFormat="1" x14ac:dyDescent="0.3">
      <c r="B404" s="217"/>
      <c r="C404" s="218"/>
      <c r="D404" s="219" t="s">
        <v>169</v>
      </c>
      <c r="E404" s="220" t="s">
        <v>19</v>
      </c>
      <c r="F404" s="221" t="s">
        <v>182</v>
      </c>
      <c r="G404" s="218"/>
      <c r="H404" s="222">
        <v>3367.3049999999998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169</v>
      </c>
      <c r="AU404" s="228" t="s">
        <v>81</v>
      </c>
      <c r="AV404" s="13" t="s">
        <v>167</v>
      </c>
      <c r="AW404" s="13" t="s">
        <v>35</v>
      </c>
      <c r="AX404" s="13" t="s">
        <v>78</v>
      </c>
      <c r="AY404" s="228" t="s">
        <v>160</v>
      </c>
    </row>
    <row r="405" spans="2:65" s="1" customFormat="1" ht="22.5" customHeight="1" x14ac:dyDescent="0.3">
      <c r="B405" s="35"/>
      <c r="C405" s="182" t="s">
        <v>721</v>
      </c>
      <c r="D405" s="182" t="s">
        <v>162</v>
      </c>
      <c r="E405" s="183" t="s">
        <v>772</v>
      </c>
      <c r="F405" s="184" t="s">
        <v>773</v>
      </c>
      <c r="G405" s="185" t="s">
        <v>248</v>
      </c>
      <c r="H405" s="186">
        <v>3373.5749999999998</v>
      </c>
      <c r="I405" s="187"/>
      <c r="J405" s="188">
        <f>ROUND(I405*H405,2)</f>
        <v>0</v>
      </c>
      <c r="K405" s="184" t="s">
        <v>166</v>
      </c>
      <c r="L405" s="55"/>
      <c r="M405" s="189" t="s">
        <v>19</v>
      </c>
      <c r="N405" s="190" t="s">
        <v>42</v>
      </c>
      <c r="O405" s="36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8" t="s">
        <v>167</v>
      </c>
      <c r="AT405" s="18" t="s">
        <v>162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3620</v>
      </c>
    </row>
    <row r="406" spans="2:65" s="11" customFormat="1" x14ac:dyDescent="0.3">
      <c r="B406" s="194"/>
      <c r="C406" s="195"/>
      <c r="D406" s="196" t="s">
        <v>169</v>
      </c>
      <c r="E406" s="197" t="s">
        <v>19</v>
      </c>
      <c r="F406" s="198" t="s">
        <v>3616</v>
      </c>
      <c r="G406" s="195"/>
      <c r="H406" s="199" t="s">
        <v>19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169</v>
      </c>
      <c r="AU406" s="205" t="s">
        <v>81</v>
      </c>
      <c r="AV406" s="11" t="s">
        <v>78</v>
      </c>
      <c r="AW406" s="11" t="s">
        <v>35</v>
      </c>
      <c r="AX406" s="11" t="s">
        <v>71</v>
      </c>
      <c r="AY406" s="205" t="s">
        <v>160</v>
      </c>
    </row>
    <row r="407" spans="2:65" s="12" customFormat="1" x14ac:dyDescent="0.3">
      <c r="B407" s="206"/>
      <c r="C407" s="207"/>
      <c r="D407" s="196" t="s">
        <v>169</v>
      </c>
      <c r="E407" s="208" t="s">
        <v>19</v>
      </c>
      <c r="F407" s="209" t="s">
        <v>3480</v>
      </c>
      <c r="G407" s="207"/>
      <c r="H407" s="210">
        <v>2747.74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65" s="14" customFormat="1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2747.74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65" s="11" customFormat="1" x14ac:dyDescent="0.3">
      <c r="B409" s="194"/>
      <c r="C409" s="195"/>
      <c r="D409" s="196" t="s">
        <v>169</v>
      </c>
      <c r="E409" s="197" t="s">
        <v>19</v>
      </c>
      <c r="F409" s="198" t="s">
        <v>3547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x14ac:dyDescent="0.3">
      <c r="B410" s="206"/>
      <c r="C410" s="207"/>
      <c r="D410" s="196" t="s">
        <v>169</v>
      </c>
      <c r="E410" s="208" t="s">
        <v>19</v>
      </c>
      <c r="F410" s="209" t="s">
        <v>3469</v>
      </c>
      <c r="G410" s="207"/>
      <c r="H410" s="210">
        <v>624.19000000000005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3618</v>
      </c>
      <c r="G411" s="207"/>
      <c r="H411" s="210">
        <v>6.27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4" customFormat="1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630.46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65" s="11" customFormat="1" x14ac:dyDescent="0.3">
      <c r="B413" s="194"/>
      <c r="C413" s="195"/>
      <c r="D413" s="196" t="s">
        <v>169</v>
      </c>
      <c r="E413" s="197" t="s">
        <v>19</v>
      </c>
      <c r="F413" s="198" t="s">
        <v>3592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65" s="12" customFormat="1" x14ac:dyDescent="0.3">
      <c r="B414" s="206"/>
      <c r="C414" s="207"/>
      <c r="D414" s="196" t="s">
        <v>169</v>
      </c>
      <c r="E414" s="208" t="s">
        <v>19</v>
      </c>
      <c r="F414" s="209" t="s">
        <v>3472</v>
      </c>
      <c r="G414" s="207"/>
      <c r="H414" s="210">
        <v>-4.625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4" customFormat="1" x14ac:dyDescent="0.3">
      <c r="B415" s="229"/>
      <c r="C415" s="230"/>
      <c r="D415" s="196" t="s">
        <v>169</v>
      </c>
      <c r="E415" s="231" t="s">
        <v>19</v>
      </c>
      <c r="F415" s="232" t="s">
        <v>234</v>
      </c>
      <c r="G415" s="230"/>
      <c r="H415" s="233">
        <v>-4.625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169</v>
      </c>
      <c r="AU415" s="239" t="s">
        <v>81</v>
      </c>
      <c r="AV415" s="14" t="s">
        <v>186</v>
      </c>
      <c r="AW415" s="14" t="s">
        <v>35</v>
      </c>
      <c r="AX415" s="14" t="s">
        <v>71</v>
      </c>
      <c r="AY415" s="239" t="s">
        <v>160</v>
      </c>
    </row>
    <row r="416" spans="2:65" s="13" customFormat="1" x14ac:dyDescent="0.3">
      <c r="B416" s="217"/>
      <c r="C416" s="218"/>
      <c r="D416" s="219" t="s">
        <v>169</v>
      </c>
      <c r="E416" s="220" t="s">
        <v>19</v>
      </c>
      <c r="F416" s="221" t="s">
        <v>182</v>
      </c>
      <c r="G416" s="218"/>
      <c r="H416" s="222">
        <v>3373.5749999999998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169</v>
      </c>
      <c r="AU416" s="228" t="s">
        <v>81</v>
      </c>
      <c r="AV416" s="13" t="s">
        <v>167</v>
      </c>
      <c r="AW416" s="13" t="s">
        <v>35</v>
      </c>
      <c r="AX416" s="13" t="s">
        <v>78</v>
      </c>
      <c r="AY416" s="228" t="s">
        <v>160</v>
      </c>
    </row>
    <row r="417" spans="2:65" s="1" customFormat="1" ht="22.5" customHeight="1" x14ac:dyDescent="0.3">
      <c r="B417" s="35"/>
      <c r="C417" s="182" t="s">
        <v>727</v>
      </c>
      <c r="D417" s="182" t="s">
        <v>162</v>
      </c>
      <c r="E417" s="183" t="s">
        <v>776</v>
      </c>
      <c r="F417" s="184" t="s">
        <v>777</v>
      </c>
      <c r="G417" s="185" t="s">
        <v>248</v>
      </c>
      <c r="H417" s="186">
        <v>10</v>
      </c>
      <c r="I417" s="187"/>
      <c r="J417" s="188">
        <f>ROUND(I417*H417,2)</f>
        <v>0</v>
      </c>
      <c r="K417" s="184" t="s">
        <v>166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8.4250000000000005E-2</v>
      </c>
      <c r="R417" s="191">
        <f>Q417*H417</f>
        <v>0.84250000000000003</v>
      </c>
      <c r="S417" s="191">
        <v>0</v>
      </c>
      <c r="T417" s="192">
        <f>S417*H417</f>
        <v>0</v>
      </c>
      <c r="AR417" s="18" t="s">
        <v>167</v>
      </c>
      <c r="AT417" s="18" t="s">
        <v>162</v>
      </c>
      <c r="AU417" s="18" t="s">
        <v>81</v>
      </c>
      <c r="AY417" s="18" t="s">
        <v>160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167</v>
      </c>
      <c r="BM417" s="18" t="s">
        <v>3621</v>
      </c>
    </row>
    <row r="418" spans="2:65" s="11" customFormat="1" x14ac:dyDescent="0.3">
      <c r="B418" s="194"/>
      <c r="C418" s="195"/>
      <c r="D418" s="196" t="s">
        <v>169</v>
      </c>
      <c r="E418" s="197" t="s">
        <v>19</v>
      </c>
      <c r="F418" s="198" t="s">
        <v>3453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x14ac:dyDescent="0.3">
      <c r="B419" s="206"/>
      <c r="C419" s="207"/>
      <c r="D419" s="196" t="s">
        <v>169</v>
      </c>
      <c r="E419" s="208" t="s">
        <v>19</v>
      </c>
      <c r="F419" s="209" t="s">
        <v>3454</v>
      </c>
      <c r="G419" s="207"/>
      <c r="H419" s="210">
        <v>10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3" customFormat="1" x14ac:dyDescent="0.3">
      <c r="B420" s="217"/>
      <c r="C420" s="218"/>
      <c r="D420" s="219" t="s">
        <v>169</v>
      </c>
      <c r="E420" s="220" t="s">
        <v>19</v>
      </c>
      <c r="F420" s="221" t="s">
        <v>182</v>
      </c>
      <c r="G420" s="218"/>
      <c r="H420" s="222">
        <v>10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169</v>
      </c>
      <c r="AU420" s="228" t="s">
        <v>81</v>
      </c>
      <c r="AV420" s="13" t="s">
        <v>167</v>
      </c>
      <c r="AW420" s="13" t="s">
        <v>35</v>
      </c>
      <c r="AX420" s="13" t="s">
        <v>78</v>
      </c>
      <c r="AY420" s="228" t="s">
        <v>160</v>
      </c>
    </row>
    <row r="421" spans="2:65" s="1" customFormat="1" ht="31.5" customHeight="1" x14ac:dyDescent="0.3">
      <c r="B421" s="35"/>
      <c r="C421" s="247" t="s">
        <v>734</v>
      </c>
      <c r="D421" s="247" t="s">
        <v>548</v>
      </c>
      <c r="E421" s="248" t="s">
        <v>1476</v>
      </c>
      <c r="F421" s="249" t="s">
        <v>1477</v>
      </c>
      <c r="G421" s="250" t="s">
        <v>248</v>
      </c>
      <c r="H421" s="251">
        <v>1.03</v>
      </c>
      <c r="I421" s="252"/>
      <c r="J421" s="253">
        <f>ROUND(I421*H421,2)</f>
        <v>0</v>
      </c>
      <c r="K421" s="249" t="s">
        <v>19</v>
      </c>
      <c r="L421" s="254"/>
      <c r="M421" s="255" t="s">
        <v>19</v>
      </c>
      <c r="N421" s="256" t="s">
        <v>42</v>
      </c>
      <c r="O421" s="36"/>
      <c r="P421" s="191">
        <f>O421*H421</f>
        <v>0</v>
      </c>
      <c r="Q421" s="191">
        <v>0.13100000000000001</v>
      </c>
      <c r="R421" s="191">
        <f>Q421*H421</f>
        <v>0.13493000000000002</v>
      </c>
      <c r="S421" s="191">
        <v>0</v>
      </c>
      <c r="T421" s="192">
        <f>S421*H421</f>
        <v>0</v>
      </c>
      <c r="AR421" s="18" t="s">
        <v>235</v>
      </c>
      <c r="AT421" s="18" t="s">
        <v>548</v>
      </c>
      <c r="AU421" s="18" t="s">
        <v>81</v>
      </c>
      <c r="AY421" s="18" t="s">
        <v>160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167</v>
      </c>
      <c r="BM421" s="18" t="s">
        <v>3622</v>
      </c>
    </row>
    <row r="422" spans="2:65" s="11" customFormat="1" x14ac:dyDescent="0.3">
      <c r="B422" s="194"/>
      <c r="C422" s="195"/>
      <c r="D422" s="196" t="s">
        <v>169</v>
      </c>
      <c r="E422" s="197" t="s">
        <v>19</v>
      </c>
      <c r="F422" s="198" t="s">
        <v>3051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169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160</v>
      </c>
    </row>
    <row r="423" spans="2:65" s="12" customFormat="1" x14ac:dyDescent="0.3">
      <c r="B423" s="206"/>
      <c r="C423" s="207"/>
      <c r="D423" s="196" t="s">
        <v>169</v>
      </c>
      <c r="E423" s="208" t="s">
        <v>19</v>
      </c>
      <c r="F423" s="209" t="s">
        <v>3623</v>
      </c>
      <c r="G423" s="207"/>
      <c r="H423" s="210">
        <v>1.03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3" customFormat="1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1.03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1962</v>
      </c>
      <c r="F425" s="184" t="s">
        <v>1963</v>
      </c>
      <c r="G425" s="185" t="s">
        <v>248</v>
      </c>
      <c r="H425" s="186">
        <v>37.625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0.10362</v>
      </c>
      <c r="R425" s="191">
        <f>Q425*H425</f>
        <v>3.8987025000000002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3624</v>
      </c>
    </row>
    <row r="426" spans="2:65" s="11" customFormat="1" x14ac:dyDescent="0.3">
      <c r="B426" s="194"/>
      <c r="C426" s="195"/>
      <c r="D426" s="196" t="s">
        <v>169</v>
      </c>
      <c r="E426" s="197" t="s">
        <v>19</v>
      </c>
      <c r="F426" s="198" t="s">
        <v>3455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x14ac:dyDescent="0.3">
      <c r="B427" s="206"/>
      <c r="C427" s="207"/>
      <c r="D427" s="196" t="s">
        <v>169</v>
      </c>
      <c r="E427" s="208" t="s">
        <v>19</v>
      </c>
      <c r="F427" s="209" t="s">
        <v>3456</v>
      </c>
      <c r="G427" s="207"/>
      <c r="H427" s="210">
        <v>5.2249999999999996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2" customFormat="1" x14ac:dyDescent="0.3">
      <c r="B428" s="206"/>
      <c r="C428" s="207"/>
      <c r="D428" s="196" t="s">
        <v>169</v>
      </c>
      <c r="E428" s="208" t="s">
        <v>19</v>
      </c>
      <c r="F428" s="209" t="s">
        <v>3457</v>
      </c>
      <c r="G428" s="207"/>
      <c r="H428" s="210">
        <v>3.9249999999999998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3458</v>
      </c>
      <c r="G429" s="207"/>
      <c r="H429" s="210">
        <v>10.525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x14ac:dyDescent="0.3">
      <c r="B430" s="206"/>
      <c r="C430" s="207"/>
      <c r="D430" s="196" t="s">
        <v>169</v>
      </c>
      <c r="E430" s="208" t="s">
        <v>19</v>
      </c>
      <c r="F430" s="209" t="s">
        <v>3459</v>
      </c>
      <c r="G430" s="207"/>
      <c r="H430" s="210">
        <v>8.6999999999999993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2" customFormat="1" x14ac:dyDescent="0.3">
      <c r="B431" s="206"/>
      <c r="C431" s="207"/>
      <c r="D431" s="196" t="s">
        <v>169</v>
      </c>
      <c r="E431" s="208" t="s">
        <v>19</v>
      </c>
      <c r="F431" s="209" t="s">
        <v>3460</v>
      </c>
      <c r="G431" s="207"/>
      <c r="H431" s="210">
        <v>9.25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3" customFormat="1" x14ac:dyDescent="0.3">
      <c r="B432" s="217"/>
      <c r="C432" s="218"/>
      <c r="D432" s="219" t="s">
        <v>169</v>
      </c>
      <c r="E432" s="220" t="s">
        <v>19</v>
      </c>
      <c r="F432" s="221" t="s">
        <v>182</v>
      </c>
      <c r="G432" s="218"/>
      <c r="H432" s="222">
        <v>37.625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169</v>
      </c>
      <c r="AU432" s="228" t="s">
        <v>81</v>
      </c>
      <c r="AV432" s="13" t="s">
        <v>167</v>
      </c>
      <c r="AW432" s="13" t="s">
        <v>35</v>
      </c>
      <c r="AX432" s="13" t="s">
        <v>78</v>
      </c>
      <c r="AY432" s="228" t="s">
        <v>160</v>
      </c>
    </row>
    <row r="433" spans="2:65" s="1" customFormat="1" ht="31.5" customHeight="1" x14ac:dyDescent="0.3">
      <c r="B433" s="35"/>
      <c r="C433" s="247" t="s">
        <v>742</v>
      </c>
      <c r="D433" s="247" t="s">
        <v>548</v>
      </c>
      <c r="E433" s="248" t="s">
        <v>1965</v>
      </c>
      <c r="F433" s="249" t="s">
        <v>1966</v>
      </c>
      <c r="G433" s="250" t="s">
        <v>248</v>
      </c>
      <c r="H433" s="251">
        <v>3.875</v>
      </c>
      <c r="I433" s="252"/>
      <c r="J433" s="253">
        <f>ROUND(I433*H433,2)</f>
        <v>0</v>
      </c>
      <c r="K433" s="249" t="s">
        <v>19</v>
      </c>
      <c r="L433" s="254"/>
      <c r="M433" s="255" t="s">
        <v>19</v>
      </c>
      <c r="N433" s="256" t="s">
        <v>42</v>
      </c>
      <c r="O433" s="36"/>
      <c r="P433" s="191">
        <f>O433*H433</f>
        <v>0</v>
      </c>
      <c r="Q433" s="191">
        <v>0.17599999999999999</v>
      </c>
      <c r="R433" s="191">
        <f>Q433*H433</f>
        <v>0.68199999999999994</v>
      </c>
      <c r="S433" s="191">
        <v>0</v>
      </c>
      <c r="T433" s="192">
        <f>S433*H433</f>
        <v>0</v>
      </c>
      <c r="AR433" s="18" t="s">
        <v>235</v>
      </c>
      <c r="AT433" s="18" t="s">
        <v>548</v>
      </c>
      <c r="AU433" s="18" t="s">
        <v>81</v>
      </c>
      <c r="AY433" s="18" t="s">
        <v>160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78</v>
      </c>
      <c r="BK433" s="193">
        <f>ROUND(I433*H433,2)</f>
        <v>0</v>
      </c>
      <c r="BL433" s="18" t="s">
        <v>167</v>
      </c>
      <c r="BM433" s="18" t="s">
        <v>3625</v>
      </c>
    </row>
    <row r="434" spans="2:65" s="11" customFormat="1" x14ac:dyDescent="0.3">
      <c r="B434" s="194"/>
      <c r="C434" s="195"/>
      <c r="D434" s="196" t="s">
        <v>169</v>
      </c>
      <c r="E434" s="197" t="s">
        <v>19</v>
      </c>
      <c r="F434" s="198" t="s">
        <v>3063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169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160</v>
      </c>
    </row>
    <row r="435" spans="2:65" s="12" customFormat="1" x14ac:dyDescent="0.3">
      <c r="B435" s="206"/>
      <c r="C435" s="207"/>
      <c r="D435" s="196" t="s">
        <v>169</v>
      </c>
      <c r="E435" s="208" t="s">
        <v>19</v>
      </c>
      <c r="F435" s="209" t="s">
        <v>3626</v>
      </c>
      <c r="G435" s="207"/>
      <c r="H435" s="210">
        <v>3.875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65" s="13" customFormat="1" x14ac:dyDescent="0.3">
      <c r="B436" s="217"/>
      <c r="C436" s="218"/>
      <c r="D436" s="196" t="s">
        <v>169</v>
      </c>
      <c r="E436" s="240" t="s">
        <v>19</v>
      </c>
      <c r="F436" s="241" t="s">
        <v>182</v>
      </c>
      <c r="G436" s="218"/>
      <c r="H436" s="242">
        <v>3.875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169</v>
      </c>
      <c r="AU436" s="228" t="s">
        <v>81</v>
      </c>
      <c r="AV436" s="13" t="s">
        <v>167</v>
      </c>
      <c r="AW436" s="13" t="s">
        <v>35</v>
      </c>
      <c r="AX436" s="13" t="s">
        <v>78</v>
      </c>
      <c r="AY436" s="228" t="s">
        <v>160</v>
      </c>
    </row>
    <row r="437" spans="2:65" s="10" customFormat="1" ht="29.85" customHeight="1" x14ac:dyDescent="0.3">
      <c r="B437" s="165"/>
      <c r="C437" s="166"/>
      <c r="D437" s="179" t="s">
        <v>70</v>
      </c>
      <c r="E437" s="180" t="s">
        <v>235</v>
      </c>
      <c r="F437" s="180" t="s">
        <v>823</v>
      </c>
      <c r="G437" s="166"/>
      <c r="H437" s="166"/>
      <c r="I437" s="169"/>
      <c r="J437" s="181">
        <f>BK437</f>
        <v>0</v>
      </c>
      <c r="K437" s="166"/>
      <c r="L437" s="171"/>
      <c r="M437" s="172"/>
      <c r="N437" s="173"/>
      <c r="O437" s="173"/>
      <c r="P437" s="174">
        <f>SUM(P438:P448)</f>
        <v>0</v>
      </c>
      <c r="Q437" s="173"/>
      <c r="R437" s="174">
        <f>SUM(R438:R448)</f>
        <v>1.960906375</v>
      </c>
      <c r="S437" s="173"/>
      <c r="T437" s="175">
        <f>SUM(T438:T448)</f>
        <v>0</v>
      </c>
      <c r="AR437" s="176" t="s">
        <v>78</v>
      </c>
      <c r="AT437" s="177" t="s">
        <v>70</v>
      </c>
      <c r="AU437" s="177" t="s">
        <v>78</v>
      </c>
      <c r="AY437" s="176" t="s">
        <v>160</v>
      </c>
      <c r="BK437" s="178">
        <f>SUM(BK438:BK448)</f>
        <v>0</v>
      </c>
    </row>
    <row r="438" spans="2:65" s="1" customFormat="1" ht="31.5" customHeight="1" x14ac:dyDescent="0.3">
      <c r="B438" s="35"/>
      <c r="C438" s="182" t="s">
        <v>746</v>
      </c>
      <c r="D438" s="182" t="s">
        <v>162</v>
      </c>
      <c r="E438" s="183" t="s">
        <v>825</v>
      </c>
      <c r="F438" s="184" t="s">
        <v>826</v>
      </c>
      <c r="G438" s="185" t="s">
        <v>189</v>
      </c>
      <c r="H438" s="186">
        <v>0.5</v>
      </c>
      <c r="I438" s="187"/>
      <c r="J438" s="188">
        <f t="shared" ref="J438:J448" si="10">ROUND(I438*H438,2)</f>
        <v>0</v>
      </c>
      <c r="K438" s="184" t="s">
        <v>166</v>
      </c>
      <c r="L438" s="55"/>
      <c r="M438" s="189" t="s">
        <v>19</v>
      </c>
      <c r="N438" s="190" t="s">
        <v>42</v>
      </c>
      <c r="O438" s="36"/>
      <c r="P438" s="191">
        <f t="shared" ref="P438:P448" si="11">O438*H438</f>
        <v>0</v>
      </c>
      <c r="Q438" s="191">
        <v>1.2500000000000001E-6</v>
      </c>
      <c r="R438" s="191">
        <f t="shared" ref="R438:R448" si="12">Q438*H438</f>
        <v>6.2500000000000005E-7</v>
      </c>
      <c r="S438" s="191">
        <v>0</v>
      </c>
      <c r="T438" s="192">
        <f t="shared" ref="T438:T448" si="13">S438*H438</f>
        <v>0</v>
      </c>
      <c r="AR438" s="18" t="s">
        <v>167</v>
      </c>
      <c r="AT438" s="18" t="s">
        <v>162</v>
      </c>
      <c r="AU438" s="18" t="s">
        <v>81</v>
      </c>
      <c r="AY438" s="18" t="s">
        <v>160</v>
      </c>
      <c r="BE438" s="193">
        <f t="shared" ref="BE438:BE448" si="14">IF(N438="základní",J438,0)</f>
        <v>0</v>
      </c>
      <c r="BF438" s="193">
        <f t="shared" ref="BF438:BF448" si="15">IF(N438="snížená",J438,0)</f>
        <v>0</v>
      </c>
      <c r="BG438" s="193">
        <f t="shared" ref="BG438:BG448" si="16">IF(N438="zákl. přenesená",J438,0)</f>
        <v>0</v>
      </c>
      <c r="BH438" s="193">
        <f t="shared" ref="BH438:BH448" si="17">IF(N438="sníž. přenesená",J438,0)</f>
        <v>0</v>
      </c>
      <c r="BI438" s="193">
        <f t="shared" ref="BI438:BI448" si="18">IF(N438="nulová",J438,0)</f>
        <v>0</v>
      </c>
      <c r="BJ438" s="18" t="s">
        <v>78</v>
      </c>
      <c r="BK438" s="193">
        <f t="shared" ref="BK438:BK448" si="19">ROUND(I438*H438,2)</f>
        <v>0</v>
      </c>
      <c r="BL438" s="18" t="s">
        <v>167</v>
      </c>
      <c r="BM438" s="18" t="s">
        <v>3627</v>
      </c>
    </row>
    <row r="439" spans="2:65" s="1" customFormat="1" ht="22.5" customHeight="1" x14ac:dyDescent="0.3">
      <c r="B439" s="35"/>
      <c r="C439" s="247" t="s">
        <v>750</v>
      </c>
      <c r="D439" s="247" t="s">
        <v>548</v>
      </c>
      <c r="E439" s="248" t="s">
        <v>831</v>
      </c>
      <c r="F439" s="249" t="s">
        <v>832</v>
      </c>
      <c r="G439" s="250" t="s">
        <v>165</v>
      </c>
      <c r="H439" s="251">
        <v>1.0149999999999999</v>
      </c>
      <c r="I439" s="252"/>
      <c r="J439" s="253">
        <f t="shared" si="10"/>
        <v>0</v>
      </c>
      <c r="K439" s="249" t="s">
        <v>166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1.6000000000000001E-3</v>
      </c>
      <c r="R439" s="191">
        <f t="shared" si="12"/>
        <v>1.624E-3</v>
      </c>
      <c r="S439" s="191">
        <v>0</v>
      </c>
      <c r="T439" s="192">
        <f t="shared" si="13"/>
        <v>0</v>
      </c>
      <c r="AR439" s="18" t="s">
        <v>235</v>
      </c>
      <c r="AT439" s="18" t="s">
        <v>548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3628</v>
      </c>
    </row>
    <row r="440" spans="2:65" s="1" customFormat="1" ht="31.5" customHeight="1" x14ac:dyDescent="0.3">
      <c r="B440" s="35"/>
      <c r="C440" s="182" t="s">
        <v>755</v>
      </c>
      <c r="D440" s="182" t="s">
        <v>162</v>
      </c>
      <c r="E440" s="183" t="s">
        <v>864</v>
      </c>
      <c r="F440" s="184" t="s">
        <v>865</v>
      </c>
      <c r="G440" s="185" t="s">
        <v>165</v>
      </c>
      <c r="H440" s="186">
        <v>1</v>
      </c>
      <c r="I440" s="187"/>
      <c r="J440" s="188">
        <f t="shared" si="1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3.7500000000000001E-6</v>
      </c>
      <c r="R440" s="191">
        <f t="shared" si="12"/>
        <v>3.7500000000000001E-6</v>
      </c>
      <c r="S440" s="191">
        <v>0</v>
      </c>
      <c r="T440" s="192">
        <f t="shared" si="1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3629</v>
      </c>
    </row>
    <row r="441" spans="2:65" s="1" customFormat="1" ht="22.5" customHeight="1" x14ac:dyDescent="0.3">
      <c r="B441" s="35"/>
      <c r="C441" s="247" t="s">
        <v>759</v>
      </c>
      <c r="D441" s="247" t="s">
        <v>548</v>
      </c>
      <c r="E441" s="248" t="s">
        <v>868</v>
      </c>
      <c r="F441" s="249" t="s">
        <v>869</v>
      </c>
      <c r="G441" s="250" t="s">
        <v>165</v>
      </c>
      <c r="H441" s="251">
        <v>1.0149999999999999</v>
      </c>
      <c r="I441" s="252"/>
      <c r="J441" s="253">
        <f t="shared" si="10"/>
        <v>0</v>
      </c>
      <c r="K441" s="249" t="s">
        <v>166</v>
      </c>
      <c r="L441" s="254"/>
      <c r="M441" s="255" t="s">
        <v>19</v>
      </c>
      <c r="N441" s="256" t="s">
        <v>42</v>
      </c>
      <c r="O441" s="36"/>
      <c r="P441" s="191">
        <f t="shared" si="11"/>
        <v>0</v>
      </c>
      <c r="Q441" s="191">
        <v>4.8000000000000001E-4</v>
      </c>
      <c r="R441" s="191">
        <f t="shared" si="12"/>
        <v>4.8719999999999997E-4</v>
      </c>
      <c r="S441" s="191">
        <v>0</v>
      </c>
      <c r="T441" s="192">
        <f t="shared" si="13"/>
        <v>0</v>
      </c>
      <c r="AR441" s="18" t="s">
        <v>235</v>
      </c>
      <c r="AT441" s="18" t="s">
        <v>548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3630</v>
      </c>
    </row>
    <row r="442" spans="2:65" s="1" customFormat="1" ht="22.5" customHeight="1" x14ac:dyDescent="0.3">
      <c r="B442" s="35"/>
      <c r="C442" s="182" t="s">
        <v>763</v>
      </c>
      <c r="D442" s="182" t="s">
        <v>162</v>
      </c>
      <c r="E442" s="183" t="s">
        <v>888</v>
      </c>
      <c r="F442" s="184" t="s">
        <v>889</v>
      </c>
      <c r="G442" s="185" t="s">
        <v>165</v>
      </c>
      <c r="H442" s="186">
        <v>1</v>
      </c>
      <c r="I442" s="187"/>
      <c r="J442" s="188">
        <f t="shared" si="10"/>
        <v>0</v>
      </c>
      <c r="K442" s="184" t="s">
        <v>166</v>
      </c>
      <c r="L442" s="55"/>
      <c r="M442" s="189" t="s">
        <v>19</v>
      </c>
      <c r="N442" s="190" t="s">
        <v>42</v>
      </c>
      <c r="O442" s="36"/>
      <c r="P442" s="191">
        <f t="shared" si="11"/>
        <v>0</v>
      </c>
      <c r="Q442" s="191">
        <v>3.9061449999999998E-2</v>
      </c>
      <c r="R442" s="191">
        <f t="shared" si="12"/>
        <v>3.9061449999999998E-2</v>
      </c>
      <c r="S442" s="191">
        <v>0</v>
      </c>
      <c r="T442" s="192">
        <f t="shared" si="13"/>
        <v>0</v>
      </c>
      <c r="AR442" s="18" t="s">
        <v>167</v>
      </c>
      <c r="AT442" s="18" t="s">
        <v>162</v>
      </c>
      <c r="AU442" s="18" t="s">
        <v>81</v>
      </c>
      <c r="AY442" s="18" t="s">
        <v>160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167</v>
      </c>
      <c r="BM442" s="18" t="s">
        <v>3631</v>
      </c>
    </row>
    <row r="443" spans="2:65" s="1" customFormat="1" ht="31.5" customHeight="1" x14ac:dyDescent="0.3">
      <c r="B443" s="35"/>
      <c r="C443" s="182" t="s">
        <v>767</v>
      </c>
      <c r="D443" s="182" t="s">
        <v>162</v>
      </c>
      <c r="E443" s="183" t="s">
        <v>892</v>
      </c>
      <c r="F443" s="184" t="s">
        <v>893</v>
      </c>
      <c r="G443" s="185" t="s">
        <v>165</v>
      </c>
      <c r="H443" s="186">
        <v>1</v>
      </c>
      <c r="I443" s="187"/>
      <c r="J443" s="188">
        <f t="shared" si="10"/>
        <v>0</v>
      </c>
      <c r="K443" s="184" t="s">
        <v>166</v>
      </c>
      <c r="L443" s="55"/>
      <c r="M443" s="189" t="s">
        <v>19</v>
      </c>
      <c r="N443" s="190" t="s">
        <v>42</v>
      </c>
      <c r="O443" s="36"/>
      <c r="P443" s="191">
        <f t="shared" si="11"/>
        <v>0</v>
      </c>
      <c r="Q443" s="191">
        <v>6.2014000000000001E-3</v>
      </c>
      <c r="R443" s="191">
        <f t="shared" si="12"/>
        <v>6.2014000000000001E-3</v>
      </c>
      <c r="S443" s="191">
        <v>0</v>
      </c>
      <c r="T443" s="192">
        <f t="shared" si="13"/>
        <v>0</v>
      </c>
      <c r="AR443" s="18" t="s">
        <v>167</v>
      </c>
      <c r="AT443" s="18" t="s">
        <v>162</v>
      </c>
      <c r="AU443" s="18" t="s">
        <v>81</v>
      </c>
      <c r="AY443" s="18" t="s">
        <v>160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167</v>
      </c>
      <c r="BM443" s="18" t="s">
        <v>3632</v>
      </c>
    </row>
    <row r="444" spans="2:65" s="1" customFormat="1" ht="22.5" customHeight="1" x14ac:dyDescent="0.3">
      <c r="B444" s="35"/>
      <c r="C444" s="182" t="s">
        <v>771</v>
      </c>
      <c r="D444" s="182" t="s">
        <v>162</v>
      </c>
      <c r="E444" s="183" t="s">
        <v>896</v>
      </c>
      <c r="F444" s="184" t="s">
        <v>897</v>
      </c>
      <c r="G444" s="185" t="s">
        <v>165</v>
      </c>
      <c r="H444" s="186">
        <v>1</v>
      </c>
      <c r="I444" s="187"/>
      <c r="J444" s="188">
        <f t="shared" si="10"/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 t="shared" si="11"/>
        <v>0</v>
      </c>
      <c r="Q444" s="191">
        <v>3.7179499999999998E-3</v>
      </c>
      <c r="R444" s="191">
        <f t="shared" si="12"/>
        <v>3.7179499999999998E-3</v>
      </c>
      <c r="S444" s="191">
        <v>0</v>
      </c>
      <c r="T444" s="192">
        <f t="shared" si="13"/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167</v>
      </c>
      <c r="BM444" s="18" t="s">
        <v>3633</v>
      </c>
    </row>
    <row r="445" spans="2:65" s="1" customFormat="1" ht="22.5" customHeight="1" x14ac:dyDescent="0.3">
      <c r="B445" s="35"/>
      <c r="C445" s="182" t="s">
        <v>775</v>
      </c>
      <c r="D445" s="182" t="s">
        <v>162</v>
      </c>
      <c r="E445" s="183" t="s">
        <v>900</v>
      </c>
      <c r="F445" s="184" t="s">
        <v>901</v>
      </c>
      <c r="G445" s="185" t="s">
        <v>165</v>
      </c>
      <c r="H445" s="186">
        <v>1</v>
      </c>
      <c r="I445" s="187"/>
      <c r="J445" s="188">
        <f t="shared" si="10"/>
        <v>0</v>
      </c>
      <c r="K445" s="184" t="s">
        <v>166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0</v>
      </c>
      <c r="R445" s="191">
        <f t="shared" si="12"/>
        <v>0</v>
      </c>
      <c r="S445" s="191">
        <v>0</v>
      </c>
      <c r="T445" s="192">
        <f t="shared" si="13"/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167</v>
      </c>
      <c r="BM445" s="18" t="s">
        <v>3634</v>
      </c>
    </row>
    <row r="446" spans="2:65" s="1" customFormat="1" ht="31.5" customHeight="1" x14ac:dyDescent="0.3">
      <c r="B446" s="35"/>
      <c r="C446" s="182" t="s">
        <v>781</v>
      </c>
      <c r="D446" s="182" t="s">
        <v>162</v>
      </c>
      <c r="E446" s="183" t="s">
        <v>904</v>
      </c>
      <c r="F446" s="184" t="s">
        <v>905</v>
      </c>
      <c r="G446" s="185" t="s">
        <v>165</v>
      </c>
      <c r="H446" s="186">
        <v>1</v>
      </c>
      <c r="I446" s="187"/>
      <c r="J446" s="188">
        <f t="shared" si="10"/>
        <v>0</v>
      </c>
      <c r="K446" s="184" t="s">
        <v>166</v>
      </c>
      <c r="L446" s="55"/>
      <c r="M446" s="189" t="s">
        <v>19</v>
      </c>
      <c r="N446" s="190" t="s">
        <v>42</v>
      </c>
      <c r="O446" s="36"/>
      <c r="P446" s="191">
        <f t="shared" si="11"/>
        <v>0</v>
      </c>
      <c r="Q446" s="191">
        <v>2.5250000000000002E-2</v>
      </c>
      <c r="R446" s="191">
        <f t="shared" si="12"/>
        <v>2.5250000000000002E-2</v>
      </c>
      <c r="S446" s="191">
        <v>0</v>
      </c>
      <c r="T446" s="192">
        <f t="shared" si="13"/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 t="shared" si="14"/>
        <v>0</v>
      </c>
      <c r="BF446" s="193">
        <f t="shared" si="15"/>
        <v>0</v>
      </c>
      <c r="BG446" s="193">
        <f t="shared" si="16"/>
        <v>0</v>
      </c>
      <c r="BH446" s="193">
        <f t="shared" si="17"/>
        <v>0</v>
      </c>
      <c r="BI446" s="193">
        <f t="shared" si="18"/>
        <v>0</v>
      </c>
      <c r="BJ446" s="18" t="s">
        <v>78</v>
      </c>
      <c r="BK446" s="193">
        <f t="shared" si="19"/>
        <v>0</v>
      </c>
      <c r="BL446" s="18" t="s">
        <v>167</v>
      </c>
      <c r="BM446" s="18" t="s">
        <v>3635</v>
      </c>
    </row>
    <row r="447" spans="2:65" s="1" customFormat="1" ht="22.5" customHeight="1" x14ac:dyDescent="0.3">
      <c r="B447" s="35"/>
      <c r="C447" s="182" t="s">
        <v>786</v>
      </c>
      <c r="D447" s="182" t="s">
        <v>162</v>
      </c>
      <c r="E447" s="183" t="s">
        <v>956</v>
      </c>
      <c r="F447" s="184" t="s">
        <v>957</v>
      </c>
      <c r="G447" s="185" t="s">
        <v>165</v>
      </c>
      <c r="H447" s="186">
        <v>3</v>
      </c>
      <c r="I447" s="187"/>
      <c r="J447" s="188">
        <f t="shared" si="10"/>
        <v>0</v>
      </c>
      <c r="K447" s="184" t="s">
        <v>166</v>
      </c>
      <c r="L447" s="55"/>
      <c r="M447" s="189" t="s">
        <v>19</v>
      </c>
      <c r="N447" s="190" t="s">
        <v>42</v>
      </c>
      <c r="O447" s="36"/>
      <c r="P447" s="191">
        <f t="shared" si="11"/>
        <v>0</v>
      </c>
      <c r="Q447" s="191">
        <v>0.42080000000000001</v>
      </c>
      <c r="R447" s="191">
        <f t="shared" si="12"/>
        <v>1.2624</v>
      </c>
      <c r="S447" s="191">
        <v>0</v>
      </c>
      <c r="T447" s="192">
        <f t="shared" si="13"/>
        <v>0</v>
      </c>
      <c r="AR447" s="18" t="s">
        <v>167</v>
      </c>
      <c r="AT447" s="18" t="s">
        <v>162</v>
      </c>
      <c r="AU447" s="18" t="s">
        <v>81</v>
      </c>
      <c r="AY447" s="18" t="s">
        <v>160</v>
      </c>
      <c r="BE447" s="193">
        <f t="shared" si="14"/>
        <v>0</v>
      </c>
      <c r="BF447" s="193">
        <f t="shared" si="15"/>
        <v>0</v>
      </c>
      <c r="BG447" s="193">
        <f t="shared" si="16"/>
        <v>0</v>
      </c>
      <c r="BH447" s="193">
        <f t="shared" si="17"/>
        <v>0</v>
      </c>
      <c r="BI447" s="193">
        <f t="shared" si="18"/>
        <v>0</v>
      </c>
      <c r="BJ447" s="18" t="s">
        <v>78</v>
      </c>
      <c r="BK447" s="193">
        <f t="shared" si="19"/>
        <v>0</v>
      </c>
      <c r="BL447" s="18" t="s">
        <v>167</v>
      </c>
      <c r="BM447" s="18" t="s">
        <v>3636</v>
      </c>
    </row>
    <row r="448" spans="2:65" s="1" customFormat="1" ht="31.5" customHeight="1" x14ac:dyDescent="0.3">
      <c r="B448" s="35"/>
      <c r="C448" s="182" t="s">
        <v>791</v>
      </c>
      <c r="D448" s="182" t="s">
        <v>162</v>
      </c>
      <c r="E448" s="183" t="s">
        <v>960</v>
      </c>
      <c r="F448" s="184" t="s">
        <v>961</v>
      </c>
      <c r="G448" s="185" t="s">
        <v>165</v>
      </c>
      <c r="H448" s="186">
        <v>2</v>
      </c>
      <c r="I448" s="187"/>
      <c r="J448" s="188">
        <f t="shared" si="10"/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 t="shared" si="11"/>
        <v>0</v>
      </c>
      <c r="Q448" s="191">
        <v>0.31108000000000002</v>
      </c>
      <c r="R448" s="191">
        <f t="shared" si="12"/>
        <v>0.62216000000000005</v>
      </c>
      <c r="S448" s="191">
        <v>0</v>
      </c>
      <c r="T448" s="192">
        <f t="shared" si="13"/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 t="shared" si="14"/>
        <v>0</v>
      </c>
      <c r="BF448" s="193">
        <f t="shared" si="15"/>
        <v>0</v>
      </c>
      <c r="BG448" s="193">
        <f t="shared" si="16"/>
        <v>0</v>
      </c>
      <c r="BH448" s="193">
        <f t="shared" si="17"/>
        <v>0</v>
      </c>
      <c r="BI448" s="193">
        <f t="shared" si="18"/>
        <v>0</v>
      </c>
      <c r="BJ448" s="18" t="s">
        <v>78</v>
      </c>
      <c r="BK448" s="193">
        <f t="shared" si="19"/>
        <v>0</v>
      </c>
      <c r="BL448" s="18" t="s">
        <v>167</v>
      </c>
      <c r="BM448" s="18" t="s">
        <v>3637</v>
      </c>
    </row>
    <row r="449" spans="2:65" s="10" customFormat="1" ht="29.85" customHeight="1" x14ac:dyDescent="0.3">
      <c r="B449" s="165"/>
      <c r="C449" s="166"/>
      <c r="D449" s="179" t="s">
        <v>70</v>
      </c>
      <c r="E449" s="180" t="s">
        <v>241</v>
      </c>
      <c r="F449" s="180" t="s">
        <v>963</v>
      </c>
      <c r="G449" s="166"/>
      <c r="H449" s="166"/>
      <c r="I449" s="169"/>
      <c r="J449" s="181">
        <f>BK449</f>
        <v>0</v>
      </c>
      <c r="K449" s="166"/>
      <c r="L449" s="171"/>
      <c r="M449" s="172"/>
      <c r="N449" s="173"/>
      <c r="O449" s="173"/>
      <c r="P449" s="174">
        <f>SUM(P450:P644)</f>
        <v>0</v>
      </c>
      <c r="Q449" s="173"/>
      <c r="R449" s="174">
        <f>SUM(R450:R644)</f>
        <v>27.230726275669994</v>
      </c>
      <c r="S449" s="173"/>
      <c r="T449" s="175">
        <f>SUM(T450:T644)</f>
        <v>55.290800000000004</v>
      </c>
      <c r="AR449" s="176" t="s">
        <v>78</v>
      </c>
      <c r="AT449" s="177" t="s">
        <v>70</v>
      </c>
      <c r="AU449" s="177" t="s">
        <v>78</v>
      </c>
      <c r="AY449" s="176" t="s">
        <v>160</v>
      </c>
      <c r="BK449" s="178">
        <f>SUM(BK450:BK644)</f>
        <v>0</v>
      </c>
    </row>
    <row r="450" spans="2:65" s="1" customFormat="1" ht="22.5" customHeight="1" x14ac:dyDescent="0.3">
      <c r="B450" s="35"/>
      <c r="C450" s="182" t="s">
        <v>800</v>
      </c>
      <c r="D450" s="182" t="s">
        <v>162</v>
      </c>
      <c r="E450" s="183" t="s">
        <v>974</v>
      </c>
      <c r="F450" s="184" t="s">
        <v>975</v>
      </c>
      <c r="G450" s="185" t="s">
        <v>165</v>
      </c>
      <c r="H450" s="186">
        <v>7</v>
      </c>
      <c r="I450" s="187"/>
      <c r="J450" s="188">
        <f>ROUND(I450*H450,2)</f>
        <v>0</v>
      </c>
      <c r="K450" s="184" t="s">
        <v>166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6.9999999999999999E-4</v>
      </c>
      <c r="R450" s="191">
        <f>Q450*H450</f>
        <v>4.8999999999999998E-3</v>
      </c>
      <c r="S450" s="191">
        <v>0</v>
      </c>
      <c r="T450" s="192">
        <f>S450*H450</f>
        <v>0</v>
      </c>
      <c r="AR450" s="18" t="s">
        <v>167</v>
      </c>
      <c r="AT450" s="18" t="s">
        <v>162</v>
      </c>
      <c r="AU450" s="18" t="s">
        <v>81</v>
      </c>
      <c r="AY450" s="18" t="s">
        <v>160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167</v>
      </c>
      <c r="BM450" s="18" t="s">
        <v>3638</v>
      </c>
    </row>
    <row r="451" spans="2:65" s="11" customFormat="1" x14ac:dyDescent="0.3">
      <c r="B451" s="194"/>
      <c r="C451" s="195"/>
      <c r="D451" s="196" t="s">
        <v>169</v>
      </c>
      <c r="E451" s="197" t="s">
        <v>19</v>
      </c>
      <c r="F451" s="198" t="s">
        <v>3048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x14ac:dyDescent="0.3">
      <c r="B452" s="206"/>
      <c r="C452" s="207"/>
      <c r="D452" s="196" t="s">
        <v>169</v>
      </c>
      <c r="E452" s="208" t="s">
        <v>19</v>
      </c>
      <c r="F452" s="209" t="s">
        <v>81</v>
      </c>
      <c r="G452" s="207"/>
      <c r="H452" s="210">
        <v>2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1" customFormat="1" x14ac:dyDescent="0.3">
      <c r="B453" s="194"/>
      <c r="C453" s="195"/>
      <c r="D453" s="196" t="s">
        <v>169</v>
      </c>
      <c r="E453" s="197" t="s">
        <v>19</v>
      </c>
      <c r="F453" s="198" t="s">
        <v>3639</v>
      </c>
      <c r="G453" s="195"/>
      <c r="H453" s="199" t="s">
        <v>19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169</v>
      </c>
      <c r="AU453" s="205" t="s">
        <v>81</v>
      </c>
      <c r="AV453" s="11" t="s">
        <v>78</v>
      </c>
      <c r="AW453" s="11" t="s">
        <v>35</v>
      </c>
      <c r="AX453" s="11" t="s">
        <v>71</v>
      </c>
      <c r="AY453" s="205" t="s">
        <v>160</v>
      </c>
    </row>
    <row r="454" spans="2:65" s="12" customFormat="1" x14ac:dyDescent="0.3">
      <c r="B454" s="206"/>
      <c r="C454" s="207"/>
      <c r="D454" s="196" t="s">
        <v>169</v>
      </c>
      <c r="E454" s="208" t="s">
        <v>19</v>
      </c>
      <c r="F454" s="209" t="s">
        <v>201</v>
      </c>
      <c r="G454" s="207"/>
      <c r="H454" s="210">
        <v>5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65" s="13" customFormat="1" x14ac:dyDescent="0.3">
      <c r="B455" s="217"/>
      <c r="C455" s="218"/>
      <c r="D455" s="219" t="s">
        <v>169</v>
      </c>
      <c r="E455" s="220" t="s">
        <v>19</v>
      </c>
      <c r="F455" s="221" t="s">
        <v>182</v>
      </c>
      <c r="G455" s="218"/>
      <c r="H455" s="222">
        <v>7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169</v>
      </c>
      <c r="AU455" s="228" t="s">
        <v>81</v>
      </c>
      <c r="AV455" s="13" t="s">
        <v>167</v>
      </c>
      <c r="AW455" s="13" t="s">
        <v>35</v>
      </c>
      <c r="AX455" s="13" t="s">
        <v>78</v>
      </c>
      <c r="AY455" s="228" t="s">
        <v>160</v>
      </c>
    </row>
    <row r="456" spans="2:65" s="1" customFormat="1" ht="22.5" customHeight="1" x14ac:dyDescent="0.3">
      <c r="B456" s="35"/>
      <c r="C456" s="247" t="s">
        <v>809</v>
      </c>
      <c r="D456" s="247" t="s">
        <v>548</v>
      </c>
      <c r="E456" s="248" t="s">
        <v>985</v>
      </c>
      <c r="F456" s="249" t="s">
        <v>986</v>
      </c>
      <c r="G456" s="250" t="s">
        <v>165</v>
      </c>
      <c r="H456" s="251">
        <v>2</v>
      </c>
      <c r="I456" s="252"/>
      <c r="J456" s="253">
        <f>ROUND(I456*H456,2)</f>
        <v>0</v>
      </c>
      <c r="K456" s="249" t="s">
        <v>19</v>
      </c>
      <c r="L456" s="254"/>
      <c r="M456" s="255" t="s">
        <v>19</v>
      </c>
      <c r="N456" s="256" t="s">
        <v>42</v>
      </c>
      <c r="O456" s="36"/>
      <c r="P456" s="191">
        <f>O456*H456</f>
        <v>0</v>
      </c>
      <c r="Q456" s="191">
        <v>4.0000000000000001E-3</v>
      </c>
      <c r="R456" s="191">
        <f>Q456*H456</f>
        <v>8.0000000000000002E-3</v>
      </c>
      <c r="S456" s="191">
        <v>0</v>
      </c>
      <c r="T456" s="192">
        <f>S456*H456</f>
        <v>0</v>
      </c>
      <c r="AR456" s="18" t="s">
        <v>235</v>
      </c>
      <c r="AT456" s="18" t="s">
        <v>548</v>
      </c>
      <c r="AU456" s="18" t="s">
        <v>81</v>
      </c>
      <c r="AY456" s="18" t="s">
        <v>160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167</v>
      </c>
      <c r="BM456" s="18" t="s">
        <v>3640</v>
      </c>
    </row>
    <row r="457" spans="2:65" s="1" customFormat="1" ht="22.5" customHeight="1" x14ac:dyDescent="0.3">
      <c r="B457" s="35"/>
      <c r="C457" s="182" t="s">
        <v>813</v>
      </c>
      <c r="D457" s="182" t="s">
        <v>162</v>
      </c>
      <c r="E457" s="183" t="s">
        <v>1001</v>
      </c>
      <c r="F457" s="184" t="s">
        <v>1002</v>
      </c>
      <c r="G457" s="185" t="s">
        <v>165</v>
      </c>
      <c r="H457" s="186">
        <v>5</v>
      </c>
      <c r="I457" s="187"/>
      <c r="J457" s="188">
        <f>ROUND(I457*H457,2)</f>
        <v>0</v>
      </c>
      <c r="K457" s="184" t="s">
        <v>166</v>
      </c>
      <c r="L457" s="55"/>
      <c r="M457" s="189" t="s">
        <v>19</v>
      </c>
      <c r="N457" s="190" t="s">
        <v>42</v>
      </c>
      <c r="O457" s="36"/>
      <c r="P457" s="191">
        <f>O457*H457</f>
        <v>0</v>
      </c>
      <c r="Q457" s="191">
        <v>0.109405</v>
      </c>
      <c r="R457" s="191">
        <f>Q457*H457</f>
        <v>0.54702499999999998</v>
      </c>
      <c r="S457" s="191">
        <v>0</v>
      </c>
      <c r="T457" s="192">
        <f>S457*H457</f>
        <v>0</v>
      </c>
      <c r="AR457" s="18" t="s">
        <v>167</v>
      </c>
      <c r="AT457" s="18" t="s">
        <v>162</v>
      </c>
      <c r="AU457" s="18" t="s">
        <v>81</v>
      </c>
      <c r="AY457" s="18" t="s">
        <v>160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78</v>
      </c>
      <c r="BK457" s="193">
        <f>ROUND(I457*H457,2)</f>
        <v>0</v>
      </c>
      <c r="BL457" s="18" t="s">
        <v>167</v>
      </c>
      <c r="BM457" s="18" t="s">
        <v>3641</v>
      </c>
    </row>
    <row r="458" spans="2:65" s="11" customFormat="1" x14ac:dyDescent="0.3">
      <c r="B458" s="194"/>
      <c r="C458" s="195"/>
      <c r="D458" s="196" t="s">
        <v>169</v>
      </c>
      <c r="E458" s="197" t="s">
        <v>19</v>
      </c>
      <c r="F458" s="198" t="s">
        <v>3048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169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160</v>
      </c>
    </row>
    <row r="459" spans="2:65" s="12" customFormat="1" x14ac:dyDescent="0.3">
      <c r="B459" s="206"/>
      <c r="C459" s="207"/>
      <c r="D459" s="196" t="s">
        <v>169</v>
      </c>
      <c r="E459" s="208" t="s">
        <v>19</v>
      </c>
      <c r="F459" s="209" t="s">
        <v>81</v>
      </c>
      <c r="G459" s="207"/>
      <c r="H459" s="210">
        <v>2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1" customFormat="1" x14ac:dyDescent="0.3">
      <c r="B460" s="194"/>
      <c r="C460" s="195"/>
      <c r="D460" s="196" t="s">
        <v>169</v>
      </c>
      <c r="E460" s="197" t="s">
        <v>19</v>
      </c>
      <c r="F460" s="198" t="s">
        <v>3639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x14ac:dyDescent="0.3">
      <c r="B461" s="206"/>
      <c r="C461" s="207"/>
      <c r="D461" s="196" t="s">
        <v>169</v>
      </c>
      <c r="E461" s="208" t="s">
        <v>19</v>
      </c>
      <c r="F461" s="209" t="s">
        <v>186</v>
      </c>
      <c r="G461" s="207"/>
      <c r="H461" s="210">
        <v>3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3" customFormat="1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5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247" t="s">
        <v>818</v>
      </c>
      <c r="D463" s="247" t="s">
        <v>548</v>
      </c>
      <c r="E463" s="248" t="s">
        <v>1005</v>
      </c>
      <c r="F463" s="249" t="s">
        <v>1006</v>
      </c>
      <c r="G463" s="250" t="s">
        <v>165</v>
      </c>
      <c r="H463" s="251">
        <v>5</v>
      </c>
      <c r="I463" s="252"/>
      <c r="J463" s="253">
        <f t="shared" ref="J463:J472" si="20">ROUND(I463*H463,2)</f>
        <v>0</v>
      </c>
      <c r="K463" s="249" t="s">
        <v>166</v>
      </c>
      <c r="L463" s="254"/>
      <c r="M463" s="255" t="s">
        <v>19</v>
      </c>
      <c r="N463" s="256" t="s">
        <v>42</v>
      </c>
      <c r="O463" s="36"/>
      <c r="P463" s="191">
        <f t="shared" ref="P463:P472" si="21">O463*H463</f>
        <v>0</v>
      </c>
      <c r="Q463" s="191">
        <v>6.1000000000000004E-3</v>
      </c>
      <c r="R463" s="191">
        <f t="shared" ref="R463:R472" si="22">Q463*H463</f>
        <v>3.0500000000000003E-2</v>
      </c>
      <c r="S463" s="191">
        <v>0</v>
      </c>
      <c r="T463" s="192">
        <f t="shared" ref="T463:T472" si="23">S463*H463</f>
        <v>0</v>
      </c>
      <c r="AR463" s="18" t="s">
        <v>235</v>
      </c>
      <c r="AT463" s="18" t="s">
        <v>548</v>
      </c>
      <c r="AU463" s="18" t="s">
        <v>81</v>
      </c>
      <c r="AY463" s="18" t="s">
        <v>160</v>
      </c>
      <c r="BE463" s="193">
        <f t="shared" ref="BE463:BE472" si="24">IF(N463="základní",J463,0)</f>
        <v>0</v>
      </c>
      <c r="BF463" s="193">
        <f t="shared" ref="BF463:BF472" si="25">IF(N463="snížená",J463,0)</f>
        <v>0</v>
      </c>
      <c r="BG463" s="193">
        <f t="shared" ref="BG463:BG472" si="26">IF(N463="zákl. přenesená",J463,0)</f>
        <v>0</v>
      </c>
      <c r="BH463" s="193">
        <f t="shared" ref="BH463:BH472" si="27">IF(N463="sníž. přenesená",J463,0)</f>
        <v>0</v>
      </c>
      <c r="BI463" s="193">
        <f t="shared" ref="BI463:BI472" si="28">IF(N463="nulová",J463,0)</f>
        <v>0</v>
      </c>
      <c r="BJ463" s="18" t="s">
        <v>78</v>
      </c>
      <c r="BK463" s="193">
        <f t="shared" ref="BK463:BK472" si="29">ROUND(I463*H463,2)</f>
        <v>0</v>
      </c>
      <c r="BL463" s="18" t="s">
        <v>167</v>
      </c>
      <c r="BM463" s="18" t="s">
        <v>3642</v>
      </c>
    </row>
    <row r="464" spans="2:65" s="1" customFormat="1" ht="22.5" customHeight="1" x14ac:dyDescent="0.3">
      <c r="B464" s="35"/>
      <c r="C464" s="247" t="s">
        <v>824</v>
      </c>
      <c r="D464" s="247" t="s">
        <v>548</v>
      </c>
      <c r="E464" s="248" t="s">
        <v>1009</v>
      </c>
      <c r="F464" s="249" t="s">
        <v>1010</v>
      </c>
      <c r="G464" s="250" t="s">
        <v>165</v>
      </c>
      <c r="H464" s="251">
        <v>5</v>
      </c>
      <c r="I464" s="252"/>
      <c r="J464" s="253">
        <f t="shared" si="20"/>
        <v>0</v>
      </c>
      <c r="K464" s="249" t="s">
        <v>166</v>
      </c>
      <c r="L464" s="254"/>
      <c r="M464" s="255" t="s">
        <v>19</v>
      </c>
      <c r="N464" s="256" t="s">
        <v>42</v>
      </c>
      <c r="O464" s="36"/>
      <c r="P464" s="191">
        <f t="shared" si="21"/>
        <v>0</v>
      </c>
      <c r="Q464" s="191">
        <v>3.0000000000000001E-3</v>
      </c>
      <c r="R464" s="191">
        <f t="shared" si="22"/>
        <v>1.4999999999999999E-2</v>
      </c>
      <c r="S464" s="191">
        <v>0</v>
      </c>
      <c r="T464" s="192">
        <f t="shared" si="23"/>
        <v>0</v>
      </c>
      <c r="AR464" s="18" t="s">
        <v>235</v>
      </c>
      <c r="AT464" s="18" t="s">
        <v>548</v>
      </c>
      <c r="AU464" s="18" t="s">
        <v>81</v>
      </c>
      <c r="AY464" s="18" t="s">
        <v>160</v>
      </c>
      <c r="BE464" s="193">
        <f t="shared" si="24"/>
        <v>0</v>
      </c>
      <c r="BF464" s="193">
        <f t="shared" si="25"/>
        <v>0</v>
      </c>
      <c r="BG464" s="193">
        <f t="shared" si="26"/>
        <v>0</v>
      </c>
      <c r="BH464" s="193">
        <f t="shared" si="27"/>
        <v>0</v>
      </c>
      <c r="BI464" s="193">
        <f t="shared" si="28"/>
        <v>0</v>
      </c>
      <c r="BJ464" s="18" t="s">
        <v>78</v>
      </c>
      <c r="BK464" s="193">
        <f t="shared" si="29"/>
        <v>0</v>
      </c>
      <c r="BL464" s="18" t="s">
        <v>167</v>
      </c>
      <c r="BM464" s="18" t="s">
        <v>3643</v>
      </c>
    </row>
    <row r="465" spans="2:65" s="1" customFormat="1" ht="22.5" customHeight="1" x14ac:dyDescent="0.3">
      <c r="B465" s="35"/>
      <c r="C465" s="247" t="s">
        <v>830</v>
      </c>
      <c r="D465" s="247" t="s">
        <v>548</v>
      </c>
      <c r="E465" s="248" t="s">
        <v>1013</v>
      </c>
      <c r="F465" s="249" t="s">
        <v>1014</v>
      </c>
      <c r="G465" s="250" t="s">
        <v>165</v>
      </c>
      <c r="H465" s="251">
        <v>5</v>
      </c>
      <c r="I465" s="252"/>
      <c r="J465" s="253">
        <f t="shared" si="20"/>
        <v>0</v>
      </c>
      <c r="K465" s="249" t="s">
        <v>166</v>
      </c>
      <c r="L465" s="254"/>
      <c r="M465" s="255" t="s">
        <v>19</v>
      </c>
      <c r="N465" s="256" t="s">
        <v>42</v>
      </c>
      <c r="O465" s="36"/>
      <c r="P465" s="191">
        <f t="shared" si="21"/>
        <v>0</v>
      </c>
      <c r="Q465" s="191">
        <v>1E-4</v>
      </c>
      <c r="R465" s="191">
        <f t="shared" si="22"/>
        <v>5.0000000000000001E-4</v>
      </c>
      <c r="S465" s="191">
        <v>0</v>
      </c>
      <c r="T465" s="192">
        <f t="shared" si="23"/>
        <v>0</v>
      </c>
      <c r="AR465" s="18" t="s">
        <v>235</v>
      </c>
      <c r="AT465" s="18" t="s">
        <v>548</v>
      </c>
      <c r="AU465" s="18" t="s">
        <v>81</v>
      </c>
      <c r="AY465" s="18" t="s">
        <v>160</v>
      </c>
      <c r="BE465" s="193">
        <f t="shared" si="24"/>
        <v>0</v>
      </c>
      <c r="BF465" s="193">
        <f t="shared" si="25"/>
        <v>0</v>
      </c>
      <c r="BG465" s="193">
        <f t="shared" si="26"/>
        <v>0</v>
      </c>
      <c r="BH465" s="193">
        <f t="shared" si="27"/>
        <v>0</v>
      </c>
      <c r="BI465" s="193">
        <f t="shared" si="28"/>
        <v>0</v>
      </c>
      <c r="BJ465" s="18" t="s">
        <v>78</v>
      </c>
      <c r="BK465" s="193">
        <f t="shared" si="29"/>
        <v>0</v>
      </c>
      <c r="BL465" s="18" t="s">
        <v>167</v>
      </c>
      <c r="BM465" s="18" t="s">
        <v>3644</v>
      </c>
    </row>
    <row r="466" spans="2:65" s="1" customFormat="1" ht="22.5" customHeight="1" x14ac:dyDescent="0.3">
      <c r="B466" s="35"/>
      <c r="C466" s="182" t="s">
        <v>834</v>
      </c>
      <c r="D466" s="182" t="s">
        <v>162</v>
      </c>
      <c r="E466" s="183" t="s">
        <v>1017</v>
      </c>
      <c r="F466" s="184" t="s">
        <v>1018</v>
      </c>
      <c r="G466" s="185" t="s">
        <v>189</v>
      </c>
      <c r="H466" s="186">
        <v>440.1</v>
      </c>
      <c r="I466" s="187"/>
      <c r="J466" s="188">
        <f t="shared" si="20"/>
        <v>0</v>
      </c>
      <c r="K466" s="184" t="s">
        <v>166</v>
      </c>
      <c r="L466" s="55"/>
      <c r="M466" s="189" t="s">
        <v>19</v>
      </c>
      <c r="N466" s="190" t="s">
        <v>42</v>
      </c>
      <c r="O466" s="36"/>
      <c r="P466" s="191">
        <f t="shared" si="21"/>
        <v>0</v>
      </c>
      <c r="Q466" s="191">
        <v>7.4999999999999993E-5</v>
      </c>
      <c r="R466" s="191">
        <f t="shared" si="22"/>
        <v>3.3007500000000002E-2</v>
      </c>
      <c r="S466" s="191">
        <v>0</v>
      </c>
      <c r="T466" s="192">
        <f t="shared" si="23"/>
        <v>0</v>
      </c>
      <c r="AR466" s="18" t="s">
        <v>167</v>
      </c>
      <c r="AT466" s="18" t="s">
        <v>162</v>
      </c>
      <c r="AU466" s="18" t="s">
        <v>81</v>
      </c>
      <c r="AY466" s="18" t="s">
        <v>160</v>
      </c>
      <c r="BE466" s="193">
        <f t="shared" si="24"/>
        <v>0</v>
      </c>
      <c r="BF466" s="193">
        <f t="shared" si="25"/>
        <v>0</v>
      </c>
      <c r="BG466" s="193">
        <f t="shared" si="26"/>
        <v>0</v>
      </c>
      <c r="BH466" s="193">
        <f t="shared" si="27"/>
        <v>0</v>
      </c>
      <c r="BI466" s="193">
        <f t="shared" si="28"/>
        <v>0</v>
      </c>
      <c r="BJ466" s="18" t="s">
        <v>78</v>
      </c>
      <c r="BK466" s="193">
        <f t="shared" si="29"/>
        <v>0</v>
      </c>
      <c r="BL466" s="18" t="s">
        <v>167</v>
      </c>
      <c r="BM466" s="18" t="s">
        <v>3645</v>
      </c>
    </row>
    <row r="467" spans="2:65" s="1" customFormat="1" ht="22.5" customHeight="1" x14ac:dyDescent="0.3">
      <c r="B467" s="35"/>
      <c r="C467" s="182" t="s">
        <v>843</v>
      </c>
      <c r="D467" s="182" t="s">
        <v>162</v>
      </c>
      <c r="E467" s="183" t="s">
        <v>1544</v>
      </c>
      <c r="F467" s="184" t="s">
        <v>1545</v>
      </c>
      <c r="G467" s="185" t="s">
        <v>189</v>
      </c>
      <c r="H467" s="186">
        <v>39.68</v>
      </c>
      <c r="I467" s="187"/>
      <c r="J467" s="188">
        <f t="shared" si="20"/>
        <v>0</v>
      </c>
      <c r="K467" s="184" t="s">
        <v>166</v>
      </c>
      <c r="L467" s="55"/>
      <c r="M467" s="189" t="s">
        <v>19</v>
      </c>
      <c r="N467" s="190" t="s">
        <v>42</v>
      </c>
      <c r="O467" s="36"/>
      <c r="P467" s="191">
        <f t="shared" si="21"/>
        <v>0</v>
      </c>
      <c r="Q467" s="191">
        <v>7.4999999999999993E-5</v>
      </c>
      <c r="R467" s="191">
        <f t="shared" si="22"/>
        <v>2.9759999999999999E-3</v>
      </c>
      <c r="S467" s="191">
        <v>0</v>
      </c>
      <c r="T467" s="192">
        <f t="shared" si="23"/>
        <v>0</v>
      </c>
      <c r="AR467" s="18" t="s">
        <v>167</v>
      </c>
      <c r="AT467" s="18" t="s">
        <v>162</v>
      </c>
      <c r="AU467" s="18" t="s">
        <v>81</v>
      </c>
      <c r="AY467" s="18" t="s">
        <v>160</v>
      </c>
      <c r="BE467" s="193">
        <f t="shared" si="24"/>
        <v>0</v>
      </c>
      <c r="BF467" s="193">
        <f t="shared" si="25"/>
        <v>0</v>
      </c>
      <c r="BG467" s="193">
        <f t="shared" si="26"/>
        <v>0</v>
      </c>
      <c r="BH467" s="193">
        <f t="shared" si="27"/>
        <v>0</v>
      </c>
      <c r="BI467" s="193">
        <f t="shared" si="28"/>
        <v>0</v>
      </c>
      <c r="BJ467" s="18" t="s">
        <v>78</v>
      </c>
      <c r="BK467" s="193">
        <f t="shared" si="29"/>
        <v>0</v>
      </c>
      <c r="BL467" s="18" t="s">
        <v>167</v>
      </c>
      <c r="BM467" s="18" t="s">
        <v>3646</v>
      </c>
    </row>
    <row r="468" spans="2:65" s="1" customFormat="1" ht="22.5" customHeight="1" x14ac:dyDescent="0.3">
      <c r="B468" s="35"/>
      <c r="C468" s="182" t="s">
        <v>847</v>
      </c>
      <c r="D468" s="182" t="s">
        <v>162</v>
      </c>
      <c r="E468" s="183" t="s">
        <v>1025</v>
      </c>
      <c r="F468" s="184" t="s">
        <v>1026</v>
      </c>
      <c r="G468" s="185" t="s">
        <v>189</v>
      </c>
      <c r="H468" s="186">
        <v>73.45</v>
      </c>
      <c r="I468" s="187"/>
      <c r="J468" s="188">
        <f t="shared" si="20"/>
        <v>0</v>
      </c>
      <c r="K468" s="184" t="s">
        <v>166</v>
      </c>
      <c r="L468" s="55"/>
      <c r="M468" s="189" t="s">
        <v>19</v>
      </c>
      <c r="N468" s="190" t="s">
        <v>42</v>
      </c>
      <c r="O468" s="36"/>
      <c r="P468" s="191">
        <f t="shared" si="21"/>
        <v>0</v>
      </c>
      <c r="Q468" s="191">
        <v>2.5199999999999999E-5</v>
      </c>
      <c r="R468" s="191">
        <f t="shared" si="22"/>
        <v>1.8509399999999999E-3</v>
      </c>
      <c r="S468" s="191">
        <v>0</v>
      </c>
      <c r="T468" s="192">
        <f t="shared" si="23"/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 t="shared" si="24"/>
        <v>0</v>
      </c>
      <c r="BF468" s="193">
        <f t="shared" si="25"/>
        <v>0</v>
      </c>
      <c r="BG468" s="193">
        <f t="shared" si="26"/>
        <v>0</v>
      </c>
      <c r="BH468" s="193">
        <f t="shared" si="27"/>
        <v>0</v>
      </c>
      <c r="BI468" s="193">
        <f t="shared" si="28"/>
        <v>0</v>
      </c>
      <c r="BJ468" s="18" t="s">
        <v>78</v>
      </c>
      <c r="BK468" s="193">
        <f t="shared" si="29"/>
        <v>0</v>
      </c>
      <c r="BL468" s="18" t="s">
        <v>167</v>
      </c>
      <c r="BM468" s="18" t="s">
        <v>3647</v>
      </c>
    </row>
    <row r="469" spans="2:65" s="1" customFormat="1" ht="22.5" customHeight="1" x14ac:dyDescent="0.3">
      <c r="B469" s="35"/>
      <c r="C469" s="182" t="s">
        <v>851</v>
      </c>
      <c r="D469" s="182" t="s">
        <v>162</v>
      </c>
      <c r="E469" s="183" t="s">
        <v>1037</v>
      </c>
      <c r="F469" s="184" t="s">
        <v>1038</v>
      </c>
      <c r="G469" s="185" t="s">
        <v>189</v>
      </c>
      <c r="H469" s="186">
        <v>68.05</v>
      </c>
      <c r="I469" s="187"/>
      <c r="J469" s="188">
        <f t="shared" si="20"/>
        <v>0</v>
      </c>
      <c r="K469" s="184" t="s">
        <v>19</v>
      </c>
      <c r="L469" s="55"/>
      <c r="M469" s="189" t="s">
        <v>19</v>
      </c>
      <c r="N469" s="190" t="s">
        <v>42</v>
      </c>
      <c r="O469" s="36"/>
      <c r="P469" s="191">
        <f t="shared" si="21"/>
        <v>0</v>
      </c>
      <c r="Q469" s="191">
        <v>5.0000000000000002E-5</v>
      </c>
      <c r="R469" s="191">
        <f t="shared" si="22"/>
        <v>3.4025000000000001E-3</v>
      </c>
      <c r="S469" s="191">
        <v>0</v>
      </c>
      <c r="T469" s="192">
        <f t="shared" si="23"/>
        <v>0</v>
      </c>
      <c r="AR469" s="18" t="s">
        <v>167</v>
      </c>
      <c r="AT469" s="18" t="s">
        <v>162</v>
      </c>
      <c r="AU469" s="18" t="s">
        <v>81</v>
      </c>
      <c r="AY469" s="18" t="s">
        <v>160</v>
      </c>
      <c r="BE469" s="193">
        <f t="shared" si="24"/>
        <v>0</v>
      </c>
      <c r="BF469" s="193">
        <f t="shared" si="25"/>
        <v>0</v>
      </c>
      <c r="BG469" s="193">
        <f t="shared" si="26"/>
        <v>0</v>
      </c>
      <c r="BH469" s="193">
        <f t="shared" si="27"/>
        <v>0</v>
      </c>
      <c r="BI469" s="193">
        <f t="shared" si="28"/>
        <v>0</v>
      </c>
      <c r="BJ469" s="18" t="s">
        <v>78</v>
      </c>
      <c r="BK469" s="193">
        <f t="shared" si="29"/>
        <v>0</v>
      </c>
      <c r="BL469" s="18" t="s">
        <v>167</v>
      </c>
      <c r="BM469" s="18" t="s">
        <v>3648</v>
      </c>
    </row>
    <row r="470" spans="2:65" s="1" customFormat="1" ht="22.5" customHeight="1" x14ac:dyDescent="0.3">
      <c r="B470" s="35"/>
      <c r="C470" s="182" t="s">
        <v>855</v>
      </c>
      <c r="D470" s="182" t="s">
        <v>162</v>
      </c>
      <c r="E470" s="183" t="s">
        <v>1043</v>
      </c>
      <c r="F470" s="184" t="s">
        <v>1044</v>
      </c>
      <c r="G470" s="185" t="s">
        <v>248</v>
      </c>
      <c r="H470" s="186">
        <v>14.663</v>
      </c>
      <c r="I470" s="187"/>
      <c r="J470" s="188">
        <f t="shared" si="20"/>
        <v>0</v>
      </c>
      <c r="K470" s="184" t="s">
        <v>166</v>
      </c>
      <c r="L470" s="55"/>
      <c r="M470" s="189" t="s">
        <v>19</v>
      </c>
      <c r="N470" s="190" t="s">
        <v>42</v>
      </c>
      <c r="O470" s="36"/>
      <c r="P470" s="191">
        <f t="shared" si="21"/>
        <v>0</v>
      </c>
      <c r="Q470" s="191">
        <v>5.9999999999999995E-4</v>
      </c>
      <c r="R470" s="191">
        <f t="shared" si="22"/>
        <v>8.7977999999999997E-3</v>
      </c>
      <c r="S470" s="191">
        <v>0</v>
      </c>
      <c r="T470" s="192">
        <f t="shared" si="23"/>
        <v>0</v>
      </c>
      <c r="AR470" s="18" t="s">
        <v>167</v>
      </c>
      <c r="AT470" s="18" t="s">
        <v>162</v>
      </c>
      <c r="AU470" s="18" t="s">
        <v>81</v>
      </c>
      <c r="AY470" s="18" t="s">
        <v>160</v>
      </c>
      <c r="BE470" s="193">
        <f t="shared" si="24"/>
        <v>0</v>
      </c>
      <c r="BF470" s="193">
        <f t="shared" si="25"/>
        <v>0</v>
      </c>
      <c r="BG470" s="193">
        <f t="shared" si="26"/>
        <v>0</v>
      </c>
      <c r="BH470" s="193">
        <f t="shared" si="27"/>
        <v>0</v>
      </c>
      <c r="BI470" s="193">
        <f t="shared" si="28"/>
        <v>0</v>
      </c>
      <c r="BJ470" s="18" t="s">
        <v>78</v>
      </c>
      <c r="BK470" s="193">
        <f t="shared" si="29"/>
        <v>0</v>
      </c>
      <c r="BL470" s="18" t="s">
        <v>167</v>
      </c>
      <c r="BM470" s="18" t="s">
        <v>3649</v>
      </c>
    </row>
    <row r="471" spans="2:65" s="1" customFormat="1" ht="22.5" customHeight="1" x14ac:dyDescent="0.3">
      <c r="B471" s="35"/>
      <c r="C471" s="182" t="s">
        <v>859</v>
      </c>
      <c r="D471" s="182" t="s">
        <v>162</v>
      </c>
      <c r="E471" s="183" t="s">
        <v>2530</v>
      </c>
      <c r="F471" s="184" t="s">
        <v>2531</v>
      </c>
      <c r="G471" s="185" t="s">
        <v>248</v>
      </c>
      <c r="H471" s="186">
        <v>2.246</v>
      </c>
      <c r="I471" s="187"/>
      <c r="J471" s="188">
        <f t="shared" si="20"/>
        <v>0</v>
      </c>
      <c r="K471" s="184" t="s">
        <v>166</v>
      </c>
      <c r="L471" s="55"/>
      <c r="M471" s="189" t="s">
        <v>19</v>
      </c>
      <c r="N471" s="190" t="s">
        <v>42</v>
      </c>
      <c r="O471" s="36"/>
      <c r="P471" s="191">
        <f t="shared" si="21"/>
        <v>0</v>
      </c>
      <c r="Q471" s="191">
        <v>1.1999999999999999E-3</v>
      </c>
      <c r="R471" s="191">
        <f t="shared" si="22"/>
        <v>2.6951999999999996E-3</v>
      </c>
      <c r="S471" s="191">
        <v>0</v>
      </c>
      <c r="T471" s="192">
        <f t="shared" si="23"/>
        <v>0</v>
      </c>
      <c r="AR471" s="18" t="s">
        <v>167</v>
      </c>
      <c r="AT471" s="18" t="s">
        <v>162</v>
      </c>
      <c r="AU471" s="18" t="s">
        <v>81</v>
      </c>
      <c r="AY471" s="18" t="s">
        <v>160</v>
      </c>
      <c r="BE471" s="193">
        <f t="shared" si="24"/>
        <v>0</v>
      </c>
      <c r="BF471" s="193">
        <f t="shared" si="25"/>
        <v>0</v>
      </c>
      <c r="BG471" s="193">
        <f t="shared" si="26"/>
        <v>0</v>
      </c>
      <c r="BH471" s="193">
        <f t="shared" si="27"/>
        <v>0</v>
      </c>
      <c r="BI471" s="193">
        <f t="shared" si="28"/>
        <v>0</v>
      </c>
      <c r="BJ471" s="18" t="s">
        <v>78</v>
      </c>
      <c r="BK471" s="193">
        <f t="shared" si="29"/>
        <v>0</v>
      </c>
      <c r="BL471" s="18" t="s">
        <v>167</v>
      </c>
      <c r="BM471" s="18" t="s">
        <v>3650</v>
      </c>
    </row>
    <row r="472" spans="2:65" s="1" customFormat="1" ht="31.5" customHeight="1" x14ac:dyDescent="0.3">
      <c r="B472" s="35"/>
      <c r="C472" s="182" t="s">
        <v>863</v>
      </c>
      <c r="D472" s="182" t="s">
        <v>162</v>
      </c>
      <c r="E472" s="183" t="s">
        <v>1052</v>
      </c>
      <c r="F472" s="184" t="s">
        <v>1053</v>
      </c>
      <c r="G472" s="185" t="s">
        <v>189</v>
      </c>
      <c r="H472" s="186">
        <v>440.1</v>
      </c>
      <c r="I472" s="187"/>
      <c r="J472" s="188">
        <f t="shared" si="20"/>
        <v>0</v>
      </c>
      <c r="K472" s="184" t="s">
        <v>166</v>
      </c>
      <c r="L472" s="55"/>
      <c r="M472" s="189" t="s">
        <v>19</v>
      </c>
      <c r="N472" s="190" t="s">
        <v>42</v>
      </c>
      <c r="O472" s="36"/>
      <c r="P472" s="191">
        <f t="shared" si="21"/>
        <v>0</v>
      </c>
      <c r="Q472" s="191">
        <v>3.2499999999999999E-4</v>
      </c>
      <c r="R472" s="191">
        <f t="shared" si="22"/>
        <v>0.14303250000000001</v>
      </c>
      <c r="S472" s="191">
        <v>0</v>
      </c>
      <c r="T472" s="192">
        <f t="shared" si="23"/>
        <v>0</v>
      </c>
      <c r="AR472" s="18" t="s">
        <v>167</v>
      </c>
      <c r="AT472" s="18" t="s">
        <v>162</v>
      </c>
      <c r="AU472" s="18" t="s">
        <v>81</v>
      </c>
      <c r="AY472" s="18" t="s">
        <v>160</v>
      </c>
      <c r="BE472" s="193">
        <f t="shared" si="24"/>
        <v>0</v>
      </c>
      <c r="BF472" s="193">
        <f t="shared" si="25"/>
        <v>0</v>
      </c>
      <c r="BG472" s="193">
        <f t="shared" si="26"/>
        <v>0</v>
      </c>
      <c r="BH472" s="193">
        <f t="shared" si="27"/>
        <v>0</v>
      </c>
      <c r="BI472" s="193">
        <f t="shared" si="28"/>
        <v>0</v>
      </c>
      <c r="BJ472" s="18" t="s">
        <v>78</v>
      </c>
      <c r="BK472" s="193">
        <f t="shared" si="29"/>
        <v>0</v>
      </c>
      <c r="BL472" s="18" t="s">
        <v>167</v>
      </c>
      <c r="BM472" s="18" t="s">
        <v>3651</v>
      </c>
    </row>
    <row r="473" spans="2:65" s="11" customFormat="1" x14ac:dyDescent="0.3">
      <c r="B473" s="194"/>
      <c r="C473" s="195"/>
      <c r="D473" s="196" t="s">
        <v>169</v>
      </c>
      <c r="E473" s="197" t="s">
        <v>19</v>
      </c>
      <c r="F473" s="198" t="s">
        <v>1020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169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160</v>
      </c>
    </row>
    <row r="474" spans="2:65" s="12" customFormat="1" x14ac:dyDescent="0.3">
      <c r="B474" s="206"/>
      <c r="C474" s="207"/>
      <c r="D474" s="196" t="s">
        <v>169</v>
      </c>
      <c r="E474" s="208" t="s">
        <v>19</v>
      </c>
      <c r="F474" s="209" t="s">
        <v>3652</v>
      </c>
      <c r="G474" s="207"/>
      <c r="H474" s="210">
        <v>440.1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65" s="13" customFormat="1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440.1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31.5" customHeight="1" x14ac:dyDescent="0.3">
      <c r="B476" s="35"/>
      <c r="C476" s="182" t="s">
        <v>867</v>
      </c>
      <c r="D476" s="182" t="s">
        <v>162</v>
      </c>
      <c r="E476" s="183" t="s">
        <v>1562</v>
      </c>
      <c r="F476" s="184" t="s">
        <v>1563</v>
      </c>
      <c r="G476" s="185" t="s">
        <v>189</v>
      </c>
      <c r="H476" s="186">
        <v>39.68</v>
      </c>
      <c r="I476" s="187"/>
      <c r="J476" s="188">
        <f>ROUND(I476*H476,2)</f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3.2499999999999999E-4</v>
      </c>
      <c r="R476" s="191">
        <f>Q476*H476</f>
        <v>1.2895999999999999E-2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3653</v>
      </c>
    </row>
    <row r="477" spans="2:65" s="11" customFormat="1" x14ac:dyDescent="0.3">
      <c r="B477" s="194"/>
      <c r="C477" s="195"/>
      <c r="D477" s="196" t="s">
        <v>169</v>
      </c>
      <c r="E477" s="197" t="s">
        <v>19</v>
      </c>
      <c r="F477" s="198" t="s">
        <v>2533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169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160</v>
      </c>
    </row>
    <row r="478" spans="2:65" s="12" customFormat="1" x14ac:dyDescent="0.3">
      <c r="B478" s="206"/>
      <c r="C478" s="207"/>
      <c r="D478" s="196" t="s">
        <v>169</v>
      </c>
      <c r="E478" s="208" t="s">
        <v>19</v>
      </c>
      <c r="F478" s="209" t="s">
        <v>3654</v>
      </c>
      <c r="G478" s="207"/>
      <c r="H478" s="210">
        <v>12.6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65" s="12" customFormat="1" x14ac:dyDescent="0.3">
      <c r="B479" s="206"/>
      <c r="C479" s="207"/>
      <c r="D479" s="196" t="s">
        <v>169</v>
      </c>
      <c r="E479" s="208" t="s">
        <v>19</v>
      </c>
      <c r="F479" s="209" t="s">
        <v>2122</v>
      </c>
      <c r="G479" s="207"/>
      <c r="H479" s="210">
        <v>12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65" s="12" customFormat="1" x14ac:dyDescent="0.3">
      <c r="B480" s="206"/>
      <c r="C480" s="207"/>
      <c r="D480" s="196" t="s">
        <v>169</v>
      </c>
      <c r="E480" s="208" t="s">
        <v>19</v>
      </c>
      <c r="F480" s="209" t="s">
        <v>3655</v>
      </c>
      <c r="G480" s="207"/>
      <c r="H480" s="210">
        <v>15.08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39.68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31.5" customHeight="1" x14ac:dyDescent="0.3">
      <c r="B482" s="35"/>
      <c r="C482" s="182" t="s">
        <v>871</v>
      </c>
      <c r="D482" s="182" t="s">
        <v>162</v>
      </c>
      <c r="E482" s="183" t="s">
        <v>1056</v>
      </c>
      <c r="F482" s="184" t="s">
        <v>1057</v>
      </c>
      <c r="G482" s="185" t="s">
        <v>189</v>
      </c>
      <c r="H482" s="186">
        <v>73.45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1.092E-4</v>
      </c>
      <c r="R482" s="191">
        <f>Q482*H482</f>
        <v>8.0207400000000002E-3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3656</v>
      </c>
    </row>
    <row r="483" spans="2:65" s="11" customFormat="1" x14ac:dyDescent="0.3">
      <c r="B483" s="194"/>
      <c r="C483" s="195"/>
      <c r="D483" s="196" t="s">
        <v>169</v>
      </c>
      <c r="E483" s="197" t="s">
        <v>19</v>
      </c>
      <c r="F483" s="198" t="s">
        <v>3214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169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160</v>
      </c>
    </row>
    <row r="484" spans="2:65" s="12" customFormat="1" x14ac:dyDescent="0.3">
      <c r="B484" s="206"/>
      <c r="C484" s="207"/>
      <c r="D484" s="196" t="s">
        <v>169</v>
      </c>
      <c r="E484" s="208" t="s">
        <v>19</v>
      </c>
      <c r="F484" s="209" t="s">
        <v>3657</v>
      </c>
      <c r="G484" s="207"/>
      <c r="H484" s="210">
        <v>73.45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x14ac:dyDescent="0.3">
      <c r="B485" s="217"/>
      <c r="C485" s="218"/>
      <c r="D485" s="219" t="s">
        <v>169</v>
      </c>
      <c r="E485" s="220" t="s">
        <v>19</v>
      </c>
      <c r="F485" s="221" t="s">
        <v>182</v>
      </c>
      <c r="G485" s="218"/>
      <c r="H485" s="222">
        <v>73.45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" customFormat="1" ht="31.5" customHeight="1" x14ac:dyDescent="0.3">
      <c r="B486" s="35"/>
      <c r="C486" s="182" t="s">
        <v>875</v>
      </c>
      <c r="D486" s="182" t="s">
        <v>162</v>
      </c>
      <c r="E486" s="183" t="s">
        <v>1064</v>
      </c>
      <c r="F486" s="184" t="s">
        <v>1065</v>
      </c>
      <c r="G486" s="185" t="s">
        <v>189</v>
      </c>
      <c r="H486" s="186">
        <v>68.05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2.184E-4</v>
      </c>
      <c r="R486" s="191">
        <f>Q486*H486</f>
        <v>1.4862119999999999E-2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3658</v>
      </c>
    </row>
    <row r="487" spans="2:65" s="11" customFormat="1" x14ac:dyDescent="0.3">
      <c r="B487" s="194"/>
      <c r="C487" s="195"/>
      <c r="D487" s="196" t="s">
        <v>169</v>
      </c>
      <c r="E487" s="197" t="s">
        <v>19</v>
      </c>
      <c r="F487" s="198" t="s">
        <v>1552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x14ac:dyDescent="0.3">
      <c r="B488" s="206"/>
      <c r="C488" s="207"/>
      <c r="D488" s="196" t="s">
        <v>169</v>
      </c>
      <c r="E488" s="208" t="s">
        <v>19</v>
      </c>
      <c r="F488" s="209" t="s">
        <v>3659</v>
      </c>
      <c r="G488" s="207"/>
      <c r="H488" s="210">
        <v>68.05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3" customFormat="1" x14ac:dyDescent="0.3">
      <c r="B489" s="217"/>
      <c r="C489" s="218"/>
      <c r="D489" s="219" t="s">
        <v>169</v>
      </c>
      <c r="E489" s="220" t="s">
        <v>19</v>
      </c>
      <c r="F489" s="221" t="s">
        <v>182</v>
      </c>
      <c r="G489" s="218"/>
      <c r="H489" s="222">
        <v>68.05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169</v>
      </c>
      <c r="AU489" s="228" t="s">
        <v>81</v>
      </c>
      <c r="AV489" s="13" t="s">
        <v>167</v>
      </c>
      <c r="AW489" s="13" t="s">
        <v>35</v>
      </c>
      <c r="AX489" s="13" t="s">
        <v>78</v>
      </c>
      <c r="AY489" s="228" t="s">
        <v>160</v>
      </c>
    </row>
    <row r="490" spans="2:65" s="1" customFormat="1" ht="31.5" customHeight="1" x14ac:dyDescent="0.3">
      <c r="B490" s="35"/>
      <c r="C490" s="182" t="s">
        <v>879</v>
      </c>
      <c r="D490" s="182" t="s">
        <v>162</v>
      </c>
      <c r="E490" s="183" t="s">
        <v>1068</v>
      </c>
      <c r="F490" s="184" t="s">
        <v>1069</v>
      </c>
      <c r="G490" s="185" t="s">
        <v>248</v>
      </c>
      <c r="H490" s="186">
        <v>14.663</v>
      </c>
      <c r="I490" s="187"/>
      <c r="J490" s="188">
        <f>ROUND(I490*H490,2)</f>
        <v>0</v>
      </c>
      <c r="K490" s="184" t="s">
        <v>166</v>
      </c>
      <c r="L490" s="55"/>
      <c r="M490" s="189" t="s">
        <v>19</v>
      </c>
      <c r="N490" s="190" t="s">
        <v>42</v>
      </c>
      <c r="O490" s="36"/>
      <c r="P490" s="191">
        <f>O490*H490</f>
        <v>0</v>
      </c>
      <c r="Q490" s="191">
        <v>2.5999999999999999E-3</v>
      </c>
      <c r="R490" s="191">
        <f>Q490*H490</f>
        <v>3.8123799999999999E-2</v>
      </c>
      <c r="S490" s="191">
        <v>0</v>
      </c>
      <c r="T490" s="192">
        <f>S490*H490</f>
        <v>0</v>
      </c>
      <c r="AR490" s="18" t="s">
        <v>167</v>
      </c>
      <c r="AT490" s="18" t="s">
        <v>162</v>
      </c>
      <c r="AU490" s="18" t="s">
        <v>81</v>
      </c>
      <c r="AY490" s="18" t="s">
        <v>160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8" t="s">
        <v>78</v>
      </c>
      <c r="BK490" s="193">
        <f>ROUND(I490*H490,2)</f>
        <v>0</v>
      </c>
      <c r="BL490" s="18" t="s">
        <v>167</v>
      </c>
      <c r="BM490" s="18" t="s">
        <v>3660</v>
      </c>
    </row>
    <row r="491" spans="2:65" s="12" customFormat="1" x14ac:dyDescent="0.3">
      <c r="B491" s="206"/>
      <c r="C491" s="207"/>
      <c r="D491" s="196" t="s">
        <v>169</v>
      </c>
      <c r="E491" s="208" t="s">
        <v>19</v>
      </c>
      <c r="F491" s="209" t="s">
        <v>3661</v>
      </c>
      <c r="G491" s="207"/>
      <c r="H491" s="210">
        <v>14.663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169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160</v>
      </c>
    </row>
    <row r="492" spans="2:65" s="13" customFormat="1" x14ac:dyDescent="0.3">
      <c r="B492" s="217"/>
      <c r="C492" s="218"/>
      <c r="D492" s="219" t="s">
        <v>169</v>
      </c>
      <c r="E492" s="220" t="s">
        <v>19</v>
      </c>
      <c r="F492" s="221" t="s">
        <v>182</v>
      </c>
      <c r="G492" s="218"/>
      <c r="H492" s="222">
        <v>14.663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169</v>
      </c>
      <c r="AU492" s="228" t="s">
        <v>81</v>
      </c>
      <c r="AV492" s="13" t="s">
        <v>167</v>
      </c>
      <c r="AW492" s="13" t="s">
        <v>35</v>
      </c>
      <c r="AX492" s="13" t="s">
        <v>78</v>
      </c>
      <c r="AY492" s="228" t="s">
        <v>160</v>
      </c>
    </row>
    <row r="493" spans="2:65" s="1" customFormat="1" ht="31.5" customHeight="1" x14ac:dyDescent="0.3">
      <c r="B493" s="35"/>
      <c r="C493" s="182" t="s">
        <v>883</v>
      </c>
      <c r="D493" s="182" t="s">
        <v>162</v>
      </c>
      <c r="E493" s="183" t="s">
        <v>2543</v>
      </c>
      <c r="F493" s="184" t="s">
        <v>2544</v>
      </c>
      <c r="G493" s="185" t="s">
        <v>248</v>
      </c>
      <c r="H493" s="186">
        <v>2.246</v>
      </c>
      <c r="I493" s="187"/>
      <c r="J493" s="188">
        <f>ROUND(I493*H493,2)</f>
        <v>0</v>
      </c>
      <c r="K493" s="184" t="s">
        <v>166</v>
      </c>
      <c r="L493" s="55"/>
      <c r="M493" s="189" t="s">
        <v>19</v>
      </c>
      <c r="N493" s="190" t="s">
        <v>42</v>
      </c>
      <c r="O493" s="36"/>
      <c r="P493" s="191">
        <f>O493*H493</f>
        <v>0</v>
      </c>
      <c r="Q493" s="191">
        <v>2.5999999999999999E-3</v>
      </c>
      <c r="R493" s="191">
        <f>Q493*H493</f>
        <v>5.8395999999999995E-3</v>
      </c>
      <c r="S493" s="191">
        <v>0</v>
      </c>
      <c r="T493" s="192">
        <f>S493*H493</f>
        <v>0</v>
      </c>
      <c r="AR493" s="18" t="s">
        <v>167</v>
      </c>
      <c r="AT493" s="18" t="s">
        <v>162</v>
      </c>
      <c r="AU493" s="18" t="s">
        <v>81</v>
      </c>
      <c r="AY493" s="18" t="s">
        <v>160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167</v>
      </c>
      <c r="BM493" s="18" t="s">
        <v>3662</v>
      </c>
    </row>
    <row r="494" spans="2:65" s="11" customFormat="1" x14ac:dyDescent="0.3">
      <c r="B494" s="194"/>
      <c r="C494" s="195"/>
      <c r="D494" s="196" t="s">
        <v>169</v>
      </c>
      <c r="E494" s="197" t="s">
        <v>19</v>
      </c>
      <c r="F494" s="198" t="s">
        <v>3663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169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160</v>
      </c>
    </row>
    <row r="495" spans="2:65" s="12" customFormat="1" x14ac:dyDescent="0.3">
      <c r="B495" s="206"/>
      <c r="C495" s="207"/>
      <c r="D495" s="196" t="s">
        <v>169</v>
      </c>
      <c r="E495" s="208" t="s">
        <v>19</v>
      </c>
      <c r="F495" s="209" t="s">
        <v>3664</v>
      </c>
      <c r="G495" s="207"/>
      <c r="H495" s="210">
        <v>0.94499999999999995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2" customFormat="1" x14ac:dyDescent="0.3">
      <c r="B496" s="206"/>
      <c r="C496" s="207"/>
      <c r="D496" s="196" t="s">
        <v>169</v>
      </c>
      <c r="E496" s="208" t="s">
        <v>19</v>
      </c>
      <c r="F496" s="209" t="s">
        <v>3665</v>
      </c>
      <c r="G496" s="207"/>
      <c r="H496" s="210">
        <v>0.61299999999999999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169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160</v>
      </c>
    </row>
    <row r="497" spans="2:65" s="12" customFormat="1" x14ac:dyDescent="0.3">
      <c r="B497" s="206"/>
      <c r="C497" s="207"/>
      <c r="D497" s="196" t="s">
        <v>169</v>
      </c>
      <c r="E497" s="208" t="s">
        <v>19</v>
      </c>
      <c r="F497" s="209" t="s">
        <v>3666</v>
      </c>
      <c r="G497" s="207"/>
      <c r="H497" s="210">
        <v>0.68799999999999994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65" s="13" customFormat="1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2.246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887</v>
      </c>
      <c r="D499" s="182" t="s">
        <v>162</v>
      </c>
      <c r="E499" s="183" t="s">
        <v>1072</v>
      </c>
      <c r="F499" s="184" t="s">
        <v>1073</v>
      </c>
      <c r="G499" s="185" t="s">
        <v>189</v>
      </c>
      <c r="H499" s="186">
        <v>8.85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1.35E-4</v>
      </c>
      <c r="R499" s="191">
        <f>Q499*H499</f>
        <v>1.1947500000000001E-3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3667</v>
      </c>
    </row>
    <row r="500" spans="2:65" s="1" customFormat="1" ht="31.5" customHeight="1" x14ac:dyDescent="0.3">
      <c r="B500" s="35"/>
      <c r="C500" s="182" t="s">
        <v>891</v>
      </c>
      <c r="D500" s="182" t="s">
        <v>162</v>
      </c>
      <c r="E500" s="183" t="s">
        <v>3668</v>
      </c>
      <c r="F500" s="184" t="s">
        <v>3669</v>
      </c>
      <c r="G500" s="185" t="s">
        <v>189</v>
      </c>
      <c r="H500" s="186">
        <v>18.5</v>
      </c>
      <c r="I500" s="187"/>
      <c r="J500" s="188">
        <f>ROUND(I500*H500,2)</f>
        <v>0</v>
      </c>
      <c r="K500" s="184" t="s">
        <v>166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0.14214640000000001</v>
      </c>
      <c r="R500" s="191">
        <f>Q500*H500</f>
        <v>2.6297084000000002</v>
      </c>
      <c r="S500" s="191">
        <v>0</v>
      </c>
      <c r="T500" s="192">
        <f>S500*H500</f>
        <v>0</v>
      </c>
      <c r="AR500" s="18" t="s">
        <v>167</v>
      </c>
      <c r="AT500" s="18" t="s">
        <v>162</v>
      </c>
      <c r="AU500" s="18" t="s">
        <v>81</v>
      </c>
      <c r="AY500" s="18" t="s">
        <v>160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167</v>
      </c>
      <c r="BM500" s="18" t="s">
        <v>3670</v>
      </c>
    </row>
    <row r="501" spans="2:65" s="12" customFormat="1" x14ac:dyDescent="0.3">
      <c r="B501" s="206"/>
      <c r="C501" s="207"/>
      <c r="D501" s="196" t="s">
        <v>169</v>
      </c>
      <c r="E501" s="208" t="s">
        <v>19</v>
      </c>
      <c r="F501" s="209" t="s">
        <v>3671</v>
      </c>
      <c r="G501" s="207"/>
      <c r="H501" s="210">
        <v>18.5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3" customFormat="1" x14ac:dyDescent="0.3">
      <c r="B502" s="217"/>
      <c r="C502" s="218"/>
      <c r="D502" s="219" t="s">
        <v>169</v>
      </c>
      <c r="E502" s="220" t="s">
        <v>19</v>
      </c>
      <c r="F502" s="221" t="s">
        <v>182</v>
      </c>
      <c r="G502" s="218"/>
      <c r="H502" s="222">
        <v>18.5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169</v>
      </c>
      <c r="AU502" s="228" t="s">
        <v>81</v>
      </c>
      <c r="AV502" s="13" t="s">
        <v>167</v>
      </c>
      <c r="AW502" s="13" t="s">
        <v>35</v>
      </c>
      <c r="AX502" s="13" t="s">
        <v>78</v>
      </c>
      <c r="AY502" s="228" t="s">
        <v>160</v>
      </c>
    </row>
    <row r="503" spans="2:65" s="1" customFormat="1" ht="22.5" customHeight="1" x14ac:dyDescent="0.3">
      <c r="B503" s="35"/>
      <c r="C503" s="247" t="s">
        <v>895</v>
      </c>
      <c r="D503" s="247" t="s">
        <v>548</v>
      </c>
      <c r="E503" s="248" t="s">
        <v>3672</v>
      </c>
      <c r="F503" s="249" t="s">
        <v>3673</v>
      </c>
      <c r="G503" s="250" t="s">
        <v>165</v>
      </c>
      <c r="H503" s="251">
        <v>37.74</v>
      </c>
      <c r="I503" s="252"/>
      <c r="J503" s="253">
        <f>ROUND(I503*H503,2)</f>
        <v>0</v>
      </c>
      <c r="K503" s="249" t="s">
        <v>166</v>
      </c>
      <c r="L503" s="254"/>
      <c r="M503" s="255" t="s">
        <v>19</v>
      </c>
      <c r="N503" s="256" t="s">
        <v>42</v>
      </c>
      <c r="O503" s="36"/>
      <c r="P503" s="191">
        <f>O503*H503</f>
        <v>0</v>
      </c>
      <c r="Q503" s="191">
        <v>2.3E-2</v>
      </c>
      <c r="R503" s="191">
        <f>Q503*H503</f>
        <v>0.86802000000000001</v>
      </c>
      <c r="S503" s="191">
        <v>0</v>
      </c>
      <c r="T503" s="192">
        <f>S503*H503</f>
        <v>0</v>
      </c>
      <c r="AR503" s="18" t="s">
        <v>235</v>
      </c>
      <c r="AT503" s="18" t="s">
        <v>548</v>
      </c>
      <c r="AU503" s="18" t="s">
        <v>81</v>
      </c>
      <c r="AY503" s="18" t="s">
        <v>160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78</v>
      </c>
      <c r="BK503" s="193">
        <f>ROUND(I503*H503,2)</f>
        <v>0</v>
      </c>
      <c r="BL503" s="18" t="s">
        <v>167</v>
      </c>
      <c r="BM503" s="18" t="s">
        <v>3674</v>
      </c>
    </row>
    <row r="504" spans="2:65" s="12" customFormat="1" x14ac:dyDescent="0.3">
      <c r="B504" s="206"/>
      <c r="C504" s="207"/>
      <c r="D504" s="196" t="s">
        <v>169</v>
      </c>
      <c r="E504" s="208" t="s">
        <v>19</v>
      </c>
      <c r="F504" s="209" t="s">
        <v>3675</v>
      </c>
      <c r="G504" s="207"/>
      <c r="H504" s="210">
        <v>37.74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3" customFormat="1" x14ac:dyDescent="0.3">
      <c r="B505" s="217"/>
      <c r="C505" s="218"/>
      <c r="D505" s="219" t="s">
        <v>169</v>
      </c>
      <c r="E505" s="220" t="s">
        <v>19</v>
      </c>
      <c r="F505" s="221" t="s">
        <v>182</v>
      </c>
      <c r="G505" s="218"/>
      <c r="H505" s="222">
        <v>37.74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169</v>
      </c>
      <c r="AU505" s="228" t="s">
        <v>81</v>
      </c>
      <c r="AV505" s="13" t="s">
        <v>167</v>
      </c>
      <c r="AW505" s="13" t="s">
        <v>35</v>
      </c>
      <c r="AX505" s="13" t="s">
        <v>78</v>
      </c>
      <c r="AY505" s="228" t="s">
        <v>160</v>
      </c>
    </row>
    <row r="506" spans="2:65" s="1" customFormat="1" ht="22.5" customHeight="1" x14ac:dyDescent="0.3">
      <c r="B506" s="35"/>
      <c r="C506" s="182" t="s">
        <v>899</v>
      </c>
      <c r="D506" s="182" t="s">
        <v>162</v>
      </c>
      <c r="E506" s="183" t="s">
        <v>1077</v>
      </c>
      <c r="F506" s="184" t="s">
        <v>1078</v>
      </c>
      <c r="G506" s="185" t="s">
        <v>189</v>
      </c>
      <c r="H506" s="186">
        <v>621.28</v>
      </c>
      <c r="I506" s="187"/>
      <c r="J506" s="188">
        <f>ROUND(I506*H506,2)</f>
        <v>0</v>
      </c>
      <c r="K506" s="184" t="s">
        <v>166</v>
      </c>
      <c r="L506" s="55"/>
      <c r="M506" s="189" t="s">
        <v>19</v>
      </c>
      <c r="N506" s="190" t="s">
        <v>42</v>
      </c>
      <c r="O506" s="36"/>
      <c r="P506" s="191">
        <f>O506*H506</f>
        <v>0</v>
      </c>
      <c r="Q506" s="191">
        <v>3.7500000000000001E-6</v>
      </c>
      <c r="R506" s="191">
        <f>Q506*H506</f>
        <v>2.3297999999999999E-3</v>
      </c>
      <c r="S506" s="191">
        <v>0</v>
      </c>
      <c r="T506" s="192">
        <f>S506*H506</f>
        <v>0</v>
      </c>
      <c r="AR506" s="18" t="s">
        <v>167</v>
      </c>
      <c r="AT506" s="18" t="s">
        <v>162</v>
      </c>
      <c r="AU506" s="18" t="s">
        <v>81</v>
      </c>
      <c r="AY506" s="18" t="s">
        <v>160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78</v>
      </c>
      <c r="BK506" s="193">
        <f>ROUND(I506*H506,2)</f>
        <v>0</v>
      </c>
      <c r="BL506" s="18" t="s">
        <v>167</v>
      </c>
      <c r="BM506" s="18" t="s">
        <v>3676</v>
      </c>
    </row>
    <row r="507" spans="2:65" s="12" customFormat="1" x14ac:dyDescent="0.3">
      <c r="B507" s="206"/>
      <c r="C507" s="207"/>
      <c r="D507" s="196" t="s">
        <v>169</v>
      </c>
      <c r="E507" s="208" t="s">
        <v>19</v>
      </c>
      <c r="F507" s="209" t="s">
        <v>3677</v>
      </c>
      <c r="G507" s="207"/>
      <c r="H507" s="210">
        <v>621.28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65" s="13" customFormat="1" x14ac:dyDescent="0.3">
      <c r="B508" s="217"/>
      <c r="C508" s="218"/>
      <c r="D508" s="219" t="s">
        <v>169</v>
      </c>
      <c r="E508" s="220" t="s">
        <v>19</v>
      </c>
      <c r="F508" s="221" t="s">
        <v>182</v>
      </c>
      <c r="G508" s="218"/>
      <c r="H508" s="222">
        <v>621.28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169</v>
      </c>
      <c r="AU508" s="228" t="s">
        <v>81</v>
      </c>
      <c r="AV508" s="13" t="s">
        <v>167</v>
      </c>
      <c r="AW508" s="13" t="s">
        <v>35</v>
      </c>
      <c r="AX508" s="13" t="s">
        <v>78</v>
      </c>
      <c r="AY508" s="228" t="s">
        <v>160</v>
      </c>
    </row>
    <row r="509" spans="2:65" s="1" customFormat="1" ht="22.5" customHeight="1" x14ac:dyDescent="0.3">
      <c r="B509" s="35"/>
      <c r="C509" s="182" t="s">
        <v>903</v>
      </c>
      <c r="D509" s="182" t="s">
        <v>162</v>
      </c>
      <c r="E509" s="183" t="s">
        <v>1082</v>
      </c>
      <c r="F509" s="184" t="s">
        <v>1083</v>
      </c>
      <c r="G509" s="185" t="s">
        <v>248</v>
      </c>
      <c r="H509" s="186">
        <v>16.908999999999999</v>
      </c>
      <c r="I509" s="187"/>
      <c r="J509" s="188">
        <f>ROUND(I509*H509,2)</f>
        <v>0</v>
      </c>
      <c r="K509" s="184" t="s">
        <v>166</v>
      </c>
      <c r="L509" s="55"/>
      <c r="M509" s="189" t="s">
        <v>19</v>
      </c>
      <c r="N509" s="190" t="s">
        <v>42</v>
      </c>
      <c r="O509" s="36"/>
      <c r="P509" s="191">
        <f>O509*H509</f>
        <v>0</v>
      </c>
      <c r="Q509" s="191">
        <v>9.38E-6</v>
      </c>
      <c r="R509" s="191">
        <f>Q509*H509</f>
        <v>1.5860641999999999E-4</v>
      </c>
      <c r="S509" s="191">
        <v>0</v>
      </c>
      <c r="T509" s="192">
        <f>S509*H509</f>
        <v>0</v>
      </c>
      <c r="AR509" s="18" t="s">
        <v>167</v>
      </c>
      <c r="AT509" s="18" t="s">
        <v>162</v>
      </c>
      <c r="AU509" s="18" t="s">
        <v>81</v>
      </c>
      <c r="AY509" s="18" t="s">
        <v>160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8" t="s">
        <v>78</v>
      </c>
      <c r="BK509" s="193">
        <f>ROUND(I509*H509,2)</f>
        <v>0</v>
      </c>
      <c r="BL509" s="18" t="s">
        <v>167</v>
      </c>
      <c r="BM509" s="18" t="s">
        <v>3678</v>
      </c>
    </row>
    <row r="510" spans="2:65" s="12" customFormat="1" x14ac:dyDescent="0.3">
      <c r="B510" s="206"/>
      <c r="C510" s="207"/>
      <c r="D510" s="196" t="s">
        <v>169</v>
      </c>
      <c r="E510" s="208" t="s">
        <v>19</v>
      </c>
      <c r="F510" s="209" t="s">
        <v>3679</v>
      </c>
      <c r="G510" s="207"/>
      <c r="H510" s="210">
        <v>16.908999999999999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3" customFormat="1" x14ac:dyDescent="0.3">
      <c r="B511" s="217"/>
      <c r="C511" s="218"/>
      <c r="D511" s="219" t="s">
        <v>169</v>
      </c>
      <c r="E511" s="220" t="s">
        <v>19</v>
      </c>
      <c r="F511" s="221" t="s">
        <v>182</v>
      </c>
      <c r="G511" s="218"/>
      <c r="H511" s="222">
        <v>16.908999999999999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169</v>
      </c>
      <c r="AU511" s="228" t="s">
        <v>81</v>
      </c>
      <c r="AV511" s="13" t="s">
        <v>167</v>
      </c>
      <c r="AW511" s="13" t="s">
        <v>35</v>
      </c>
      <c r="AX511" s="13" t="s">
        <v>78</v>
      </c>
      <c r="AY511" s="228" t="s">
        <v>160</v>
      </c>
    </row>
    <row r="512" spans="2:65" s="1" customFormat="1" ht="31.5" customHeight="1" x14ac:dyDescent="0.3">
      <c r="B512" s="35"/>
      <c r="C512" s="182" t="s">
        <v>907</v>
      </c>
      <c r="D512" s="182" t="s">
        <v>162</v>
      </c>
      <c r="E512" s="183" t="s">
        <v>1087</v>
      </c>
      <c r="F512" s="184" t="s">
        <v>1088</v>
      </c>
      <c r="G512" s="185" t="s">
        <v>189</v>
      </c>
      <c r="H512" s="186">
        <v>9.4</v>
      </c>
      <c r="I512" s="187"/>
      <c r="J512" s="188">
        <f>ROUND(I512*H512,2)</f>
        <v>0</v>
      </c>
      <c r="K512" s="184" t="s">
        <v>19</v>
      </c>
      <c r="L512" s="55"/>
      <c r="M512" s="189" t="s">
        <v>19</v>
      </c>
      <c r="N512" s="190" t="s">
        <v>42</v>
      </c>
      <c r="O512" s="36"/>
      <c r="P512" s="191">
        <f>O512*H512</f>
        <v>0</v>
      </c>
      <c r="Q512" s="191">
        <v>0.16850351999999999</v>
      </c>
      <c r="R512" s="191">
        <f>Q512*H512</f>
        <v>1.583933088</v>
      </c>
      <c r="S512" s="191">
        <v>0</v>
      </c>
      <c r="T512" s="192">
        <f>S512*H512</f>
        <v>0</v>
      </c>
      <c r="AR512" s="18" t="s">
        <v>167</v>
      </c>
      <c r="AT512" s="18" t="s">
        <v>162</v>
      </c>
      <c r="AU512" s="18" t="s">
        <v>81</v>
      </c>
      <c r="AY512" s="18" t="s">
        <v>160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78</v>
      </c>
      <c r="BK512" s="193">
        <f>ROUND(I512*H512,2)</f>
        <v>0</v>
      </c>
      <c r="BL512" s="18" t="s">
        <v>167</v>
      </c>
      <c r="BM512" s="18" t="s">
        <v>3680</v>
      </c>
    </row>
    <row r="513" spans="2:65" s="11" customFormat="1" x14ac:dyDescent="0.3">
      <c r="B513" s="194"/>
      <c r="C513" s="195"/>
      <c r="D513" s="196" t="s">
        <v>169</v>
      </c>
      <c r="E513" s="197" t="s">
        <v>19</v>
      </c>
      <c r="F513" s="198" t="s">
        <v>3681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x14ac:dyDescent="0.3">
      <c r="B514" s="206"/>
      <c r="C514" s="207"/>
      <c r="D514" s="196" t="s">
        <v>169</v>
      </c>
      <c r="E514" s="208" t="s">
        <v>19</v>
      </c>
      <c r="F514" s="209" t="s">
        <v>3682</v>
      </c>
      <c r="G514" s="207"/>
      <c r="H514" s="210">
        <v>9.4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3" customFormat="1" x14ac:dyDescent="0.3">
      <c r="B515" s="217"/>
      <c r="C515" s="218"/>
      <c r="D515" s="219" t="s">
        <v>169</v>
      </c>
      <c r="E515" s="220" t="s">
        <v>19</v>
      </c>
      <c r="F515" s="221" t="s">
        <v>182</v>
      </c>
      <c r="G515" s="218"/>
      <c r="H515" s="222">
        <v>9.4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169</v>
      </c>
      <c r="AU515" s="228" t="s">
        <v>81</v>
      </c>
      <c r="AV515" s="13" t="s">
        <v>167</v>
      </c>
      <c r="AW515" s="13" t="s">
        <v>35</v>
      </c>
      <c r="AX515" s="13" t="s">
        <v>78</v>
      </c>
      <c r="AY515" s="228" t="s">
        <v>160</v>
      </c>
    </row>
    <row r="516" spans="2:65" s="1" customFormat="1" ht="22.5" customHeight="1" x14ac:dyDescent="0.3">
      <c r="B516" s="35"/>
      <c r="C516" s="247" t="s">
        <v>911</v>
      </c>
      <c r="D516" s="247" t="s">
        <v>548</v>
      </c>
      <c r="E516" s="248" t="s">
        <v>1092</v>
      </c>
      <c r="F516" s="249" t="s">
        <v>1093</v>
      </c>
      <c r="G516" s="250" t="s">
        <v>165</v>
      </c>
      <c r="H516" s="251">
        <v>10.1</v>
      </c>
      <c r="I516" s="252"/>
      <c r="J516" s="253">
        <f>ROUND(I516*H516,2)</f>
        <v>0</v>
      </c>
      <c r="K516" s="249" t="s">
        <v>19</v>
      </c>
      <c r="L516" s="254"/>
      <c r="M516" s="255" t="s">
        <v>19</v>
      </c>
      <c r="N516" s="256" t="s">
        <v>42</v>
      </c>
      <c r="O516" s="36"/>
      <c r="P516" s="191">
        <f>O516*H516</f>
        <v>0</v>
      </c>
      <c r="Q516" s="191">
        <v>4.6699999999999998E-2</v>
      </c>
      <c r="R516" s="191">
        <f>Q516*H516</f>
        <v>0.47166999999999998</v>
      </c>
      <c r="S516" s="191">
        <v>0</v>
      </c>
      <c r="T516" s="192">
        <f>S516*H516</f>
        <v>0</v>
      </c>
      <c r="AR516" s="18" t="s">
        <v>235</v>
      </c>
      <c r="AT516" s="18" t="s">
        <v>548</v>
      </c>
      <c r="AU516" s="18" t="s">
        <v>81</v>
      </c>
      <c r="AY516" s="18" t="s">
        <v>160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167</v>
      </c>
      <c r="BM516" s="18" t="s">
        <v>3683</v>
      </c>
    </row>
    <row r="517" spans="2:65" s="12" customFormat="1" x14ac:dyDescent="0.3">
      <c r="B517" s="206"/>
      <c r="C517" s="207"/>
      <c r="D517" s="196" t="s">
        <v>169</v>
      </c>
      <c r="E517" s="208" t="s">
        <v>19</v>
      </c>
      <c r="F517" s="209" t="s">
        <v>3684</v>
      </c>
      <c r="G517" s="207"/>
      <c r="H517" s="210">
        <v>10.1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169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160</v>
      </c>
    </row>
    <row r="518" spans="2:65" s="13" customFormat="1" x14ac:dyDescent="0.3">
      <c r="B518" s="217"/>
      <c r="C518" s="218"/>
      <c r="D518" s="219" t="s">
        <v>169</v>
      </c>
      <c r="E518" s="220" t="s">
        <v>19</v>
      </c>
      <c r="F518" s="221" t="s">
        <v>182</v>
      </c>
      <c r="G518" s="218"/>
      <c r="H518" s="222">
        <v>10.1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169</v>
      </c>
      <c r="AU518" s="228" t="s">
        <v>81</v>
      </c>
      <c r="AV518" s="13" t="s">
        <v>167</v>
      </c>
      <c r="AW518" s="13" t="s">
        <v>35</v>
      </c>
      <c r="AX518" s="13" t="s">
        <v>78</v>
      </c>
      <c r="AY518" s="228" t="s">
        <v>160</v>
      </c>
    </row>
    <row r="519" spans="2:65" s="1" customFormat="1" ht="31.5" customHeight="1" x14ac:dyDescent="0.3">
      <c r="B519" s="35"/>
      <c r="C519" s="182" t="s">
        <v>915</v>
      </c>
      <c r="D519" s="182" t="s">
        <v>162</v>
      </c>
      <c r="E519" s="183" t="s">
        <v>1106</v>
      </c>
      <c r="F519" s="184" t="s">
        <v>1107</v>
      </c>
      <c r="G519" s="185" t="s">
        <v>189</v>
      </c>
      <c r="H519" s="186">
        <v>62.45</v>
      </c>
      <c r="I519" s="187"/>
      <c r="J519" s="188">
        <f>ROUND(I519*H519,2)</f>
        <v>0</v>
      </c>
      <c r="K519" s="184" t="s">
        <v>19</v>
      </c>
      <c r="L519" s="55"/>
      <c r="M519" s="189" t="s">
        <v>19</v>
      </c>
      <c r="N519" s="190" t="s">
        <v>42</v>
      </c>
      <c r="O519" s="36"/>
      <c r="P519" s="191">
        <f>O519*H519</f>
        <v>0</v>
      </c>
      <c r="Q519" s="191">
        <v>0.14041960000000001</v>
      </c>
      <c r="R519" s="191">
        <f>Q519*H519</f>
        <v>8.7692040200000001</v>
      </c>
      <c r="S519" s="191">
        <v>0</v>
      </c>
      <c r="T519" s="192">
        <f>S519*H519</f>
        <v>0</v>
      </c>
      <c r="AR519" s="18" t="s">
        <v>167</v>
      </c>
      <c r="AT519" s="18" t="s">
        <v>162</v>
      </c>
      <c r="AU519" s="18" t="s">
        <v>81</v>
      </c>
      <c r="AY519" s="18" t="s">
        <v>160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78</v>
      </c>
      <c r="BK519" s="193">
        <f>ROUND(I519*H519,2)</f>
        <v>0</v>
      </c>
      <c r="BL519" s="18" t="s">
        <v>167</v>
      </c>
      <c r="BM519" s="18" t="s">
        <v>3685</v>
      </c>
    </row>
    <row r="520" spans="2:65" s="11" customFormat="1" x14ac:dyDescent="0.3">
      <c r="B520" s="194"/>
      <c r="C520" s="195"/>
      <c r="D520" s="196" t="s">
        <v>169</v>
      </c>
      <c r="E520" s="197" t="s">
        <v>19</v>
      </c>
      <c r="F520" s="198" t="s">
        <v>1346</v>
      </c>
      <c r="G520" s="195"/>
      <c r="H520" s="199" t="s">
        <v>19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169</v>
      </c>
      <c r="AU520" s="205" t="s">
        <v>81</v>
      </c>
      <c r="AV520" s="11" t="s">
        <v>78</v>
      </c>
      <c r="AW520" s="11" t="s">
        <v>35</v>
      </c>
      <c r="AX520" s="11" t="s">
        <v>71</v>
      </c>
      <c r="AY520" s="205" t="s">
        <v>160</v>
      </c>
    </row>
    <row r="521" spans="2:65" s="12" customFormat="1" x14ac:dyDescent="0.3">
      <c r="B521" s="206"/>
      <c r="C521" s="207"/>
      <c r="D521" s="196" t="s">
        <v>169</v>
      </c>
      <c r="E521" s="208" t="s">
        <v>19</v>
      </c>
      <c r="F521" s="209" t="s">
        <v>3686</v>
      </c>
      <c r="G521" s="207"/>
      <c r="H521" s="210">
        <v>62.45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169</v>
      </c>
      <c r="AU521" s="216" t="s">
        <v>81</v>
      </c>
      <c r="AV521" s="12" t="s">
        <v>81</v>
      </c>
      <c r="AW521" s="12" t="s">
        <v>35</v>
      </c>
      <c r="AX521" s="12" t="s">
        <v>71</v>
      </c>
      <c r="AY521" s="216" t="s">
        <v>160</v>
      </c>
    </row>
    <row r="522" spans="2:65" s="12" customFormat="1" x14ac:dyDescent="0.3">
      <c r="B522" s="206"/>
      <c r="C522" s="207"/>
      <c r="D522" s="196" t="s">
        <v>169</v>
      </c>
      <c r="E522" s="208" t="s">
        <v>19</v>
      </c>
      <c r="F522" s="209" t="s">
        <v>3687</v>
      </c>
      <c r="G522" s="207"/>
      <c r="H522" s="210">
        <v>-21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41.45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1" customFormat="1" x14ac:dyDescent="0.3">
      <c r="B524" s="194"/>
      <c r="C524" s="195"/>
      <c r="D524" s="196" t="s">
        <v>169</v>
      </c>
      <c r="E524" s="197" t="s">
        <v>19</v>
      </c>
      <c r="F524" s="198" t="s">
        <v>1116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169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160</v>
      </c>
    </row>
    <row r="525" spans="2:65" s="12" customFormat="1" x14ac:dyDescent="0.3">
      <c r="B525" s="206"/>
      <c r="C525" s="207"/>
      <c r="D525" s="196" t="s">
        <v>169</v>
      </c>
      <c r="E525" s="208" t="s">
        <v>19</v>
      </c>
      <c r="F525" s="209" t="s">
        <v>3688</v>
      </c>
      <c r="G525" s="207"/>
      <c r="H525" s="210">
        <v>2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1" customFormat="1" x14ac:dyDescent="0.3">
      <c r="B526" s="194"/>
      <c r="C526" s="195"/>
      <c r="D526" s="196" t="s">
        <v>169</v>
      </c>
      <c r="E526" s="197" t="s">
        <v>19</v>
      </c>
      <c r="F526" s="198" t="s">
        <v>1118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x14ac:dyDescent="0.3">
      <c r="B527" s="206"/>
      <c r="C527" s="207"/>
      <c r="D527" s="196" t="s">
        <v>169</v>
      </c>
      <c r="E527" s="208" t="s">
        <v>19</v>
      </c>
      <c r="F527" s="209" t="s">
        <v>519</v>
      </c>
      <c r="G527" s="207"/>
      <c r="H527" s="210">
        <v>1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4" customFormat="1" x14ac:dyDescent="0.3">
      <c r="B528" s="229"/>
      <c r="C528" s="230"/>
      <c r="D528" s="196" t="s">
        <v>169</v>
      </c>
      <c r="E528" s="231" t="s">
        <v>19</v>
      </c>
      <c r="F528" s="232" t="s">
        <v>234</v>
      </c>
      <c r="G528" s="230"/>
      <c r="H528" s="233">
        <v>3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169</v>
      </c>
      <c r="AU528" s="239" t="s">
        <v>81</v>
      </c>
      <c r="AV528" s="14" t="s">
        <v>186</v>
      </c>
      <c r="AW528" s="14" t="s">
        <v>35</v>
      </c>
      <c r="AX528" s="14" t="s">
        <v>71</v>
      </c>
      <c r="AY528" s="239" t="s">
        <v>160</v>
      </c>
    </row>
    <row r="529" spans="2:65" s="11" customFormat="1" x14ac:dyDescent="0.3">
      <c r="B529" s="194"/>
      <c r="C529" s="195"/>
      <c r="D529" s="196" t="s">
        <v>169</v>
      </c>
      <c r="E529" s="197" t="s">
        <v>19</v>
      </c>
      <c r="F529" s="198" t="s">
        <v>1114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x14ac:dyDescent="0.3">
      <c r="B530" s="206"/>
      <c r="C530" s="207"/>
      <c r="D530" s="196" t="s">
        <v>169</v>
      </c>
      <c r="E530" s="208" t="s">
        <v>19</v>
      </c>
      <c r="F530" s="209" t="s">
        <v>3689</v>
      </c>
      <c r="G530" s="207"/>
      <c r="H530" s="210">
        <v>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4" customFormat="1" x14ac:dyDescent="0.3">
      <c r="B531" s="229"/>
      <c r="C531" s="230"/>
      <c r="D531" s="196" t="s">
        <v>169</v>
      </c>
      <c r="E531" s="231" t="s">
        <v>19</v>
      </c>
      <c r="F531" s="232" t="s">
        <v>234</v>
      </c>
      <c r="G531" s="230"/>
      <c r="H531" s="233">
        <v>4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169</v>
      </c>
      <c r="AU531" s="239" t="s">
        <v>81</v>
      </c>
      <c r="AV531" s="14" t="s">
        <v>186</v>
      </c>
      <c r="AW531" s="14" t="s">
        <v>35</v>
      </c>
      <c r="AX531" s="14" t="s">
        <v>71</v>
      </c>
      <c r="AY531" s="239" t="s">
        <v>160</v>
      </c>
    </row>
    <row r="532" spans="2:65" s="11" customFormat="1" x14ac:dyDescent="0.3">
      <c r="B532" s="194"/>
      <c r="C532" s="195"/>
      <c r="D532" s="196" t="s">
        <v>169</v>
      </c>
      <c r="E532" s="197" t="s">
        <v>19</v>
      </c>
      <c r="F532" s="198" t="s">
        <v>3279</v>
      </c>
      <c r="G532" s="195"/>
      <c r="H532" s="199" t="s">
        <v>19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169</v>
      </c>
      <c r="AU532" s="205" t="s">
        <v>81</v>
      </c>
      <c r="AV532" s="11" t="s">
        <v>78</v>
      </c>
      <c r="AW532" s="11" t="s">
        <v>35</v>
      </c>
      <c r="AX532" s="11" t="s">
        <v>71</v>
      </c>
      <c r="AY532" s="205" t="s">
        <v>160</v>
      </c>
    </row>
    <row r="533" spans="2:65" s="12" customFormat="1" x14ac:dyDescent="0.3">
      <c r="B533" s="206"/>
      <c r="C533" s="207"/>
      <c r="D533" s="196" t="s">
        <v>169</v>
      </c>
      <c r="E533" s="208" t="s">
        <v>19</v>
      </c>
      <c r="F533" s="209" t="s">
        <v>2566</v>
      </c>
      <c r="G533" s="207"/>
      <c r="H533" s="210">
        <v>14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169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160</v>
      </c>
    </row>
    <row r="534" spans="2:65" s="14" customFormat="1" x14ac:dyDescent="0.3">
      <c r="B534" s="229"/>
      <c r="C534" s="230"/>
      <c r="D534" s="196" t="s">
        <v>169</v>
      </c>
      <c r="E534" s="231" t="s">
        <v>19</v>
      </c>
      <c r="F534" s="232" t="s">
        <v>234</v>
      </c>
      <c r="G534" s="230"/>
      <c r="H534" s="233">
        <v>14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169</v>
      </c>
      <c r="AU534" s="239" t="s">
        <v>81</v>
      </c>
      <c r="AV534" s="14" t="s">
        <v>186</v>
      </c>
      <c r="AW534" s="14" t="s">
        <v>35</v>
      </c>
      <c r="AX534" s="14" t="s">
        <v>71</v>
      </c>
      <c r="AY534" s="239" t="s">
        <v>160</v>
      </c>
    </row>
    <row r="535" spans="2:65" s="13" customFormat="1" x14ac:dyDescent="0.3">
      <c r="B535" s="217"/>
      <c r="C535" s="218"/>
      <c r="D535" s="219" t="s">
        <v>169</v>
      </c>
      <c r="E535" s="220" t="s">
        <v>19</v>
      </c>
      <c r="F535" s="221" t="s">
        <v>182</v>
      </c>
      <c r="G535" s="218"/>
      <c r="H535" s="222">
        <v>62.45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169</v>
      </c>
      <c r="AU535" s="228" t="s">
        <v>81</v>
      </c>
      <c r="AV535" s="13" t="s">
        <v>167</v>
      </c>
      <c r="AW535" s="13" t="s">
        <v>35</v>
      </c>
      <c r="AX535" s="13" t="s">
        <v>78</v>
      </c>
      <c r="AY535" s="228" t="s">
        <v>160</v>
      </c>
    </row>
    <row r="536" spans="2:65" s="1" customFormat="1" ht="22.5" customHeight="1" x14ac:dyDescent="0.3">
      <c r="B536" s="35"/>
      <c r="C536" s="247" t="s">
        <v>919</v>
      </c>
      <c r="D536" s="247" t="s">
        <v>548</v>
      </c>
      <c r="E536" s="248" t="s">
        <v>1102</v>
      </c>
      <c r="F536" s="249" t="s">
        <v>1103</v>
      </c>
      <c r="G536" s="250" t="s">
        <v>165</v>
      </c>
      <c r="H536" s="251">
        <v>32.840000000000003</v>
      </c>
      <c r="I536" s="252"/>
      <c r="J536" s="253">
        <f>ROUND(I536*H536,2)</f>
        <v>0</v>
      </c>
      <c r="K536" s="249" t="s">
        <v>19</v>
      </c>
      <c r="L536" s="254"/>
      <c r="M536" s="255" t="s">
        <v>19</v>
      </c>
      <c r="N536" s="256" t="s">
        <v>42</v>
      </c>
      <c r="O536" s="36"/>
      <c r="P536" s="191">
        <f>O536*H536</f>
        <v>0</v>
      </c>
      <c r="Q536" s="191">
        <v>8.5999999999999993E-2</v>
      </c>
      <c r="R536" s="191">
        <f>Q536*H536</f>
        <v>2.8242400000000001</v>
      </c>
      <c r="S536" s="191">
        <v>0</v>
      </c>
      <c r="T536" s="192">
        <f>S536*H536</f>
        <v>0</v>
      </c>
      <c r="AR536" s="18" t="s">
        <v>235</v>
      </c>
      <c r="AT536" s="18" t="s">
        <v>548</v>
      </c>
      <c r="AU536" s="18" t="s">
        <v>81</v>
      </c>
      <c r="AY536" s="18" t="s">
        <v>160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8" t="s">
        <v>78</v>
      </c>
      <c r="BK536" s="193">
        <f>ROUND(I536*H536,2)</f>
        <v>0</v>
      </c>
      <c r="BL536" s="18" t="s">
        <v>167</v>
      </c>
      <c r="BM536" s="18" t="s">
        <v>3690</v>
      </c>
    </row>
    <row r="537" spans="2:65" s="12" customFormat="1" x14ac:dyDescent="0.3">
      <c r="B537" s="206"/>
      <c r="C537" s="207"/>
      <c r="D537" s="196" t="s">
        <v>169</v>
      </c>
      <c r="E537" s="208" t="s">
        <v>19</v>
      </c>
      <c r="F537" s="209" t="s">
        <v>3691</v>
      </c>
      <c r="G537" s="207"/>
      <c r="H537" s="210">
        <v>42.84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1" customFormat="1" x14ac:dyDescent="0.3">
      <c r="B538" s="194"/>
      <c r="C538" s="195"/>
      <c r="D538" s="196" t="s">
        <v>169</v>
      </c>
      <c r="E538" s="197" t="s">
        <v>19</v>
      </c>
      <c r="F538" s="198" t="s">
        <v>1124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x14ac:dyDescent="0.3">
      <c r="B539" s="206"/>
      <c r="C539" s="207"/>
      <c r="D539" s="196" t="s">
        <v>169</v>
      </c>
      <c r="E539" s="208" t="s">
        <v>19</v>
      </c>
      <c r="F539" s="209" t="s">
        <v>3692</v>
      </c>
      <c r="G539" s="207"/>
      <c r="H539" s="210">
        <v>-10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3" customFormat="1" x14ac:dyDescent="0.3">
      <c r="B540" s="217"/>
      <c r="C540" s="218"/>
      <c r="D540" s="219" t="s">
        <v>169</v>
      </c>
      <c r="E540" s="220" t="s">
        <v>19</v>
      </c>
      <c r="F540" s="221" t="s">
        <v>182</v>
      </c>
      <c r="G540" s="218"/>
      <c r="H540" s="222">
        <v>32.840000000000003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169</v>
      </c>
      <c r="AU540" s="228" t="s">
        <v>81</v>
      </c>
      <c r="AV540" s="13" t="s">
        <v>167</v>
      </c>
      <c r="AW540" s="13" t="s">
        <v>35</v>
      </c>
      <c r="AX540" s="13" t="s">
        <v>78</v>
      </c>
      <c r="AY540" s="228" t="s">
        <v>160</v>
      </c>
    </row>
    <row r="541" spans="2:65" s="1" customFormat="1" ht="31.5" customHeight="1" x14ac:dyDescent="0.3">
      <c r="B541" s="35"/>
      <c r="C541" s="247" t="s">
        <v>923</v>
      </c>
      <c r="D541" s="247" t="s">
        <v>548</v>
      </c>
      <c r="E541" s="248" t="s">
        <v>1131</v>
      </c>
      <c r="F541" s="249" t="s">
        <v>1132</v>
      </c>
      <c r="G541" s="250" t="s">
        <v>165</v>
      </c>
      <c r="H541" s="251">
        <v>2.04</v>
      </c>
      <c r="I541" s="252"/>
      <c r="J541" s="253">
        <f>ROUND(I541*H541,2)</f>
        <v>0</v>
      </c>
      <c r="K541" s="249" t="s">
        <v>19</v>
      </c>
      <c r="L541" s="254"/>
      <c r="M541" s="255" t="s">
        <v>19</v>
      </c>
      <c r="N541" s="256" t="s">
        <v>42</v>
      </c>
      <c r="O541" s="36"/>
      <c r="P541" s="191">
        <f>O541*H541</f>
        <v>0</v>
      </c>
      <c r="Q541" s="191">
        <v>6.6000000000000003E-2</v>
      </c>
      <c r="R541" s="191">
        <f>Q541*H541</f>
        <v>0.13464000000000001</v>
      </c>
      <c r="S541" s="191">
        <v>0</v>
      </c>
      <c r="T541" s="192">
        <f>S541*H541</f>
        <v>0</v>
      </c>
      <c r="AR541" s="18" t="s">
        <v>235</v>
      </c>
      <c r="AT541" s="18" t="s">
        <v>548</v>
      </c>
      <c r="AU541" s="18" t="s">
        <v>81</v>
      </c>
      <c r="AY541" s="18" t="s">
        <v>160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167</v>
      </c>
      <c r="BM541" s="18" t="s">
        <v>3693</v>
      </c>
    </row>
    <row r="542" spans="2:65" s="12" customFormat="1" x14ac:dyDescent="0.3">
      <c r="B542" s="206"/>
      <c r="C542" s="207"/>
      <c r="D542" s="196" t="s">
        <v>169</v>
      </c>
      <c r="E542" s="208" t="s">
        <v>19</v>
      </c>
      <c r="F542" s="209" t="s">
        <v>3694</v>
      </c>
      <c r="G542" s="207"/>
      <c r="H542" s="210">
        <v>2.04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3" customFormat="1" x14ac:dyDescent="0.3">
      <c r="B543" s="217"/>
      <c r="C543" s="218"/>
      <c r="D543" s="219" t="s">
        <v>169</v>
      </c>
      <c r="E543" s="220" t="s">
        <v>19</v>
      </c>
      <c r="F543" s="221" t="s">
        <v>182</v>
      </c>
      <c r="G543" s="218"/>
      <c r="H543" s="222">
        <v>2.04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169</v>
      </c>
      <c r="AU543" s="228" t="s">
        <v>81</v>
      </c>
      <c r="AV543" s="13" t="s">
        <v>167</v>
      </c>
      <c r="AW543" s="13" t="s">
        <v>35</v>
      </c>
      <c r="AX543" s="13" t="s">
        <v>78</v>
      </c>
      <c r="AY543" s="228" t="s">
        <v>160</v>
      </c>
    </row>
    <row r="544" spans="2:65" s="1" customFormat="1" ht="22.5" customHeight="1" x14ac:dyDescent="0.3">
      <c r="B544" s="35"/>
      <c r="C544" s="247" t="s">
        <v>927</v>
      </c>
      <c r="D544" s="247" t="s">
        <v>548</v>
      </c>
      <c r="E544" s="248" t="s">
        <v>1127</v>
      </c>
      <c r="F544" s="249" t="s">
        <v>1128</v>
      </c>
      <c r="G544" s="250" t="s">
        <v>165</v>
      </c>
      <c r="H544" s="251">
        <v>4.04</v>
      </c>
      <c r="I544" s="252"/>
      <c r="J544" s="253">
        <f>ROUND(I544*H544,2)</f>
        <v>0</v>
      </c>
      <c r="K544" s="249" t="s">
        <v>19</v>
      </c>
      <c r="L544" s="254"/>
      <c r="M544" s="255" t="s">
        <v>19</v>
      </c>
      <c r="N544" s="256" t="s">
        <v>42</v>
      </c>
      <c r="O544" s="36"/>
      <c r="P544" s="191">
        <f>O544*H544</f>
        <v>0</v>
      </c>
      <c r="Q544" s="191">
        <v>0.05</v>
      </c>
      <c r="R544" s="191">
        <f>Q544*H544</f>
        <v>0.20200000000000001</v>
      </c>
      <c r="S544" s="191">
        <v>0</v>
      </c>
      <c r="T544" s="192">
        <f>S544*H544</f>
        <v>0</v>
      </c>
      <c r="AR544" s="18" t="s">
        <v>235</v>
      </c>
      <c r="AT544" s="18" t="s">
        <v>548</v>
      </c>
      <c r="AU544" s="18" t="s">
        <v>81</v>
      </c>
      <c r="AY544" s="18" t="s">
        <v>160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167</v>
      </c>
      <c r="BM544" s="18" t="s">
        <v>3695</v>
      </c>
    </row>
    <row r="545" spans="2:65" s="12" customFormat="1" x14ac:dyDescent="0.3">
      <c r="B545" s="206"/>
      <c r="C545" s="207"/>
      <c r="D545" s="196" t="s">
        <v>169</v>
      </c>
      <c r="E545" s="208" t="s">
        <v>19</v>
      </c>
      <c r="F545" s="209" t="s">
        <v>3696</v>
      </c>
      <c r="G545" s="207"/>
      <c r="H545" s="210">
        <v>4.04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3" customFormat="1" x14ac:dyDescent="0.3">
      <c r="B546" s="217"/>
      <c r="C546" s="218"/>
      <c r="D546" s="219" t="s">
        <v>169</v>
      </c>
      <c r="E546" s="220" t="s">
        <v>19</v>
      </c>
      <c r="F546" s="221" t="s">
        <v>182</v>
      </c>
      <c r="G546" s="218"/>
      <c r="H546" s="222">
        <v>4.04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169</v>
      </c>
      <c r="AU546" s="228" t="s">
        <v>81</v>
      </c>
      <c r="AV546" s="13" t="s">
        <v>167</v>
      </c>
      <c r="AW546" s="13" t="s">
        <v>35</v>
      </c>
      <c r="AX546" s="13" t="s">
        <v>78</v>
      </c>
      <c r="AY546" s="228" t="s">
        <v>160</v>
      </c>
    </row>
    <row r="547" spans="2:65" s="1" customFormat="1" ht="31.5" customHeight="1" x14ac:dyDescent="0.3">
      <c r="B547" s="35"/>
      <c r="C547" s="247" t="s">
        <v>931</v>
      </c>
      <c r="D547" s="247" t="s">
        <v>548</v>
      </c>
      <c r="E547" s="248" t="s">
        <v>1135</v>
      </c>
      <c r="F547" s="249" t="s">
        <v>1136</v>
      </c>
      <c r="G547" s="250" t="s">
        <v>165</v>
      </c>
      <c r="H547" s="251">
        <v>1.01</v>
      </c>
      <c r="I547" s="252"/>
      <c r="J547" s="253">
        <f>ROUND(I547*H547,2)</f>
        <v>0</v>
      </c>
      <c r="K547" s="249" t="s">
        <v>19</v>
      </c>
      <c r="L547" s="254"/>
      <c r="M547" s="255" t="s">
        <v>19</v>
      </c>
      <c r="N547" s="256" t="s">
        <v>42</v>
      </c>
      <c r="O547" s="36"/>
      <c r="P547" s="191">
        <f>O547*H547</f>
        <v>0</v>
      </c>
      <c r="Q547" s="191">
        <v>6.6000000000000003E-2</v>
      </c>
      <c r="R547" s="191">
        <f>Q547*H547</f>
        <v>6.6659999999999997E-2</v>
      </c>
      <c r="S547" s="191">
        <v>0</v>
      </c>
      <c r="T547" s="192">
        <f>S547*H547</f>
        <v>0</v>
      </c>
      <c r="AR547" s="18" t="s">
        <v>235</v>
      </c>
      <c r="AT547" s="18" t="s">
        <v>548</v>
      </c>
      <c r="AU547" s="18" t="s">
        <v>81</v>
      </c>
      <c r="AY547" s="18" t="s">
        <v>160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78</v>
      </c>
      <c r="BK547" s="193">
        <f>ROUND(I547*H547,2)</f>
        <v>0</v>
      </c>
      <c r="BL547" s="18" t="s">
        <v>167</v>
      </c>
      <c r="BM547" s="18" t="s">
        <v>3697</v>
      </c>
    </row>
    <row r="548" spans="2:65" s="1" customFormat="1" ht="22.5" customHeight="1" x14ac:dyDescent="0.3">
      <c r="B548" s="35"/>
      <c r="C548" s="247" t="s">
        <v>935</v>
      </c>
      <c r="D548" s="247" t="s">
        <v>548</v>
      </c>
      <c r="E548" s="248" t="s">
        <v>2573</v>
      </c>
      <c r="F548" s="249" t="s">
        <v>2574</v>
      </c>
      <c r="G548" s="250" t="s">
        <v>165</v>
      </c>
      <c r="H548" s="251">
        <v>14.14</v>
      </c>
      <c r="I548" s="252"/>
      <c r="J548" s="253">
        <f>ROUND(I548*H548,2)</f>
        <v>0</v>
      </c>
      <c r="K548" s="249" t="s">
        <v>19</v>
      </c>
      <c r="L548" s="254"/>
      <c r="M548" s="255" t="s">
        <v>19</v>
      </c>
      <c r="N548" s="256" t="s">
        <v>42</v>
      </c>
      <c r="O548" s="36"/>
      <c r="P548" s="191">
        <f>O548*H548</f>
        <v>0</v>
      </c>
      <c r="Q548" s="191">
        <v>9.8900000000000002E-2</v>
      </c>
      <c r="R548" s="191">
        <f>Q548*H548</f>
        <v>1.3984460000000001</v>
      </c>
      <c r="S548" s="191">
        <v>0</v>
      </c>
      <c r="T548" s="192">
        <f>S548*H548</f>
        <v>0</v>
      </c>
      <c r="AR548" s="18" t="s">
        <v>235</v>
      </c>
      <c r="AT548" s="18" t="s">
        <v>548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3698</v>
      </c>
    </row>
    <row r="549" spans="2:65" s="1" customFormat="1" ht="31.5" customHeight="1" x14ac:dyDescent="0.3">
      <c r="B549" s="35"/>
      <c r="C549" s="182" t="s">
        <v>939</v>
      </c>
      <c r="D549" s="182" t="s">
        <v>162</v>
      </c>
      <c r="E549" s="183" t="s">
        <v>1143</v>
      </c>
      <c r="F549" s="184" t="s">
        <v>1144</v>
      </c>
      <c r="G549" s="185" t="s">
        <v>212</v>
      </c>
      <c r="H549" s="186">
        <v>1.5609999999999999</v>
      </c>
      <c r="I549" s="187"/>
      <c r="J549" s="188">
        <f>ROUND(I549*H549,2)</f>
        <v>0</v>
      </c>
      <c r="K549" s="184" t="s">
        <v>19</v>
      </c>
      <c r="L549" s="55"/>
      <c r="M549" s="189" t="s">
        <v>19</v>
      </c>
      <c r="N549" s="190" t="s">
        <v>42</v>
      </c>
      <c r="O549" s="36"/>
      <c r="P549" s="191">
        <f>O549*H549</f>
        <v>0</v>
      </c>
      <c r="Q549" s="191">
        <v>2.45329</v>
      </c>
      <c r="R549" s="191">
        <f>Q549*H549</f>
        <v>3.8295856899999996</v>
      </c>
      <c r="S549" s="191">
        <v>0</v>
      </c>
      <c r="T549" s="192">
        <f>S549*H549</f>
        <v>0</v>
      </c>
      <c r="AR549" s="18" t="s">
        <v>167</v>
      </c>
      <c r="AT549" s="18" t="s">
        <v>162</v>
      </c>
      <c r="AU549" s="18" t="s">
        <v>81</v>
      </c>
      <c r="AY549" s="18" t="s">
        <v>160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18" t="s">
        <v>78</v>
      </c>
      <c r="BK549" s="193">
        <f>ROUND(I549*H549,2)</f>
        <v>0</v>
      </c>
      <c r="BL549" s="18" t="s">
        <v>167</v>
      </c>
      <c r="BM549" s="18" t="s">
        <v>3699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3700</v>
      </c>
      <c r="G550" s="207"/>
      <c r="H550" s="210">
        <v>1.5609999999999999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3" customFormat="1" x14ac:dyDescent="0.3">
      <c r="B551" s="217"/>
      <c r="C551" s="218"/>
      <c r="D551" s="219" t="s">
        <v>169</v>
      </c>
      <c r="E551" s="220" t="s">
        <v>19</v>
      </c>
      <c r="F551" s="221" t="s">
        <v>182</v>
      </c>
      <c r="G551" s="218"/>
      <c r="H551" s="222">
        <v>1.5609999999999999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169</v>
      </c>
      <c r="AU551" s="228" t="s">
        <v>81</v>
      </c>
      <c r="AV551" s="13" t="s">
        <v>167</v>
      </c>
      <c r="AW551" s="13" t="s">
        <v>35</v>
      </c>
      <c r="AX551" s="13" t="s">
        <v>78</v>
      </c>
      <c r="AY551" s="228" t="s">
        <v>160</v>
      </c>
    </row>
    <row r="552" spans="2:65" s="1" customFormat="1" ht="22.5" customHeight="1" x14ac:dyDescent="0.3">
      <c r="B552" s="35"/>
      <c r="C552" s="182" t="s">
        <v>943</v>
      </c>
      <c r="D552" s="182" t="s">
        <v>162</v>
      </c>
      <c r="E552" s="183" t="s">
        <v>1149</v>
      </c>
      <c r="F552" s="184" t="s">
        <v>1150</v>
      </c>
      <c r="G552" s="185" t="s">
        <v>189</v>
      </c>
      <c r="H552" s="186">
        <v>120.5</v>
      </c>
      <c r="I552" s="187"/>
      <c r="J552" s="188">
        <f>ROUND(I552*H552,2)</f>
        <v>0</v>
      </c>
      <c r="K552" s="184" t="s">
        <v>19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3.2949999999999999E-4</v>
      </c>
      <c r="R552" s="191">
        <f>Q552*H552</f>
        <v>3.9704749999999997E-2</v>
      </c>
      <c r="S552" s="191">
        <v>0</v>
      </c>
      <c r="T552" s="192">
        <f>S552*H552</f>
        <v>0</v>
      </c>
      <c r="AR552" s="18" t="s">
        <v>167</v>
      </c>
      <c r="AT552" s="18" t="s">
        <v>162</v>
      </c>
      <c r="AU552" s="18" t="s">
        <v>81</v>
      </c>
      <c r="AY552" s="18" t="s">
        <v>160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167</v>
      </c>
      <c r="BM552" s="18" t="s">
        <v>3701</v>
      </c>
    </row>
    <row r="553" spans="2:65" s="11" customFormat="1" x14ac:dyDescent="0.3">
      <c r="B553" s="194"/>
      <c r="C553" s="195"/>
      <c r="D553" s="196" t="s">
        <v>169</v>
      </c>
      <c r="E553" s="197" t="s">
        <v>19</v>
      </c>
      <c r="F553" s="198" t="s">
        <v>3702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3703</v>
      </c>
      <c r="G554" s="207"/>
      <c r="H554" s="210">
        <v>66.599999999999994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1" customFormat="1" x14ac:dyDescent="0.3">
      <c r="B555" s="194"/>
      <c r="C555" s="195"/>
      <c r="D555" s="196" t="s">
        <v>169</v>
      </c>
      <c r="E555" s="197" t="s">
        <v>19</v>
      </c>
      <c r="F555" s="198" t="s">
        <v>3592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169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160</v>
      </c>
    </row>
    <row r="556" spans="2:65" s="12" customFormat="1" x14ac:dyDescent="0.3">
      <c r="B556" s="206"/>
      <c r="C556" s="207"/>
      <c r="D556" s="196" t="s">
        <v>169</v>
      </c>
      <c r="E556" s="208" t="s">
        <v>19</v>
      </c>
      <c r="F556" s="209" t="s">
        <v>3704</v>
      </c>
      <c r="G556" s="207"/>
      <c r="H556" s="210">
        <v>25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1" customFormat="1" x14ac:dyDescent="0.3">
      <c r="B557" s="194"/>
      <c r="C557" s="195"/>
      <c r="D557" s="196" t="s">
        <v>169</v>
      </c>
      <c r="E557" s="197" t="s">
        <v>19</v>
      </c>
      <c r="F557" s="198" t="s">
        <v>2698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169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160</v>
      </c>
    </row>
    <row r="558" spans="2:65" s="12" customFormat="1" x14ac:dyDescent="0.3">
      <c r="B558" s="206"/>
      <c r="C558" s="207"/>
      <c r="D558" s="196" t="s">
        <v>169</v>
      </c>
      <c r="E558" s="208" t="s">
        <v>19</v>
      </c>
      <c r="F558" s="209" t="s">
        <v>3705</v>
      </c>
      <c r="G558" s="207"/>
      <c r="H558" s="210">
        <v>28.9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120.5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182" t="s">
        <v>947</v>
      </c>
      <c r="D560" s="182" t="s">
        <v>162</v>
      </c>
      <c r="E560" s="183" t="s">
        <v>1156</v>
      </c>
      <c r="F560" s="184" t="s">
        <v>1157</v>
      </c>
      <c r="G560" s="185" t="s">
        <v>248</v>
      </c>
      <c r="H560" s="186">
        <v>20.95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1.3856500000000001E-2</v>
      </c>
      <c r="R560" s="191">
        <f>Q560*H560</f>
        <v>0.29029367500000003</v>
      </c>
      <c r="S560" s="191">
        <v>0</v>
      </c>
      <c r="T560" s="192">
        <f>S560*H560</f>
        <v>0</v>
      </c>
      <c r="AR560" s="18" t="s">
        <v>167</v>
      </c>
      <c r="AT560" s="18" t="s">
        <v>162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3706</v>
      </c>
    </row>
    <row r="561" spans="2:65" s="11" customFormat="1" x14ac:dyDescent="0.3">
      <c r="B561" s="194"/>
      <c r="C561" s="195"/>
      <c r="D561" s="196" t="s">
        <v>169</v>
      </c>
      <c r="E561" s="197" t="s">
        <v>19</v>
      </c>
      <c r="F561" s="198" t="s">
        <v>2100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x14ac:dyDescent="0.3">
      <c r="B562" s="206"/>
      <c r="C562" s="207"/>
      <c r="D562" s="196" t="s">
        <v>169</v>
      </c>
      <c r="E562" s="208" t="s">
        <v>19</v>
      </c>
      <c r="F562" s="209" t="s">
        <v>3707</v>
      </c>
      <c r="G562" s="207"/>
      <c r="H562" s="210">
        <v>6.5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1" customFormat="1" x14ac:dyDescent="0.3">
      <c r="B563" s="194"/>
      <c r="C563" s="195"/>
      <c r="D563" s="196" t="s">
        <v>169</v>
      </c>
      <c r="E563" s="197" t="s">
        <v>19</v>
      </c>
      <c r="F563" s="198" t="s">
        <v>2698</v>
      </c>
      <c r="G563" s="195"/>
      <c r="H563" s="199" t="s">
        <v>19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169</v>
      </c>
      <c r="AU563" s="205" t="s">
        <v>81</v>
      </c>
      <c r="AV563" s="11" t="s">
        <v>78</v>
      </c>
      <c r="AW563" s="11" t="s">
        <v>35</v>
      </c>
      <c r="AX563" s="11" t="s">
        <v>71</v>
      </c>
      <c r="AY563" s="205" t="s">
        <v>160</v>
      </c>
    </row>
    <row r="564" spans="2:65" s="12" customFormat="1" x14ac:dyDescent="0.3">
      <c r="B564" s="206"/>
      <c r="C564" s="207"/>
      <c r="D564" s="196" t="s">
        <v>169</v>
      </c>
      <c r="E564" s="208" t="s">
        <v>19</v>
      </c>
      <c r="F564" s="209" t="s">
        <v>3708</v>
      </c>
      <c r="G564" s="207"/>
      <c r="H564" s="210">
        <v>14.45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3" customFormat="1" x14ac:dyDescent="0.3">
      <c r="B565" s="217"/>
      <c r="C565" s="218"/>
      <c r="D565" s="219" t="s">
        <v>169</v>
      </c>
      <c r="E565" s="220" t="s">
        <v>19</v>
      </c>
      <c r="F565" s="221" t="s">
        <v>182</v>
      </c>
      <c r="G565" s="218"/>
      <c r="H565" s="222">
        <v>20.95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169</v>
      </c>
      <c r="AU565" s="228" t="s">
        <v>81</v>
      </c>
      <c r="AV565" s="13" t="s">
        <v>167</v>
      </c>
      <c r="AW565" s="13" t="s">
        <v>35</v>
      </c>
      <c r="AX565" s="13" t="s">
        <v>78</v>
      </c>
      <c r="AY565" s="228" t="s">
        <v>160</v>
      </c>
    </row>
    <row r="566" spans="2:65" s="1" customFormat="1" ht="22.5" customHeight="1" x14ac:dyDescent="0.3">
      <c r="B566" s="35"/>
      <c r="C566" s="182" t="s">
        <v>951</v>
      </c>
      <c r="D566" s="182" t="s">
        <v>162</v>
      </c>
      <c r="E566" s="183" t="s">
        <v>1162</v>
      </c>
      <c r="F566" s="184" t="s">
        <v>1163</v>
      </c>
      <c r="G566" s="185" t="s">
        <v>189</v>
      </c>
      <c r="H566" s="186">
        <v>28.9</v>
      </c>
      <c r="I566" s="187"/>
      <c r="J566" s="188">
        <f>ROUND(I566*H566,2)</f>
        <v>0</v>
      </c>
      <c r="K566" s="184" t="s">
        <v>166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0</v>
      </c>
      <c r="T566" s="192">
        <f>S566*H566</f>
        <v>0</v>
      </c>
      <c r="AR566" s="18" t="s">
        <v>167</v>
      </c>
      <c r="AT566" s="18" t="s">
        <v>162</v>
      </c>
      <c r="AU566" s="18" t="s">
        <v>81</v>
      </c>
      <c r="AY566" s="18" t="s">
        <v>160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167</v>
      </c>
      <c r="BM566" s="18" t="s">
        <v>3709</v>
      </c>
    </row>
    <row r="567" spans="2:65" s="11" customFormat="1" x14ac:dyDescent="0.3">
      <c r="B567" s="194"/>
      <c r="C567" s="195"/>
      <c r="D567" s="196" t="s">
        <v>169</v>
      </c>
      <c r="E567" s="197" t="s">
        <v>19</v>
      </c>
      <c r="F567" s="198" t="s">
        <v>2698</v>
      </c>
      <c r="G567" s="195"/>
      <c r="H567" s="199" t="s">
        <v>19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169</v>
      </c>
      <c r="AU567" s="205" t="s">
        <v>81</v>
      </c>
      <c r="AV567" s="11" t="s">
        <v>78</v>
      </c>
      <c r="AW567" s="11" t="s">
        <v>35</v>
      </c>
      <c r="AX567" s="11" t="s">
        <v>71</v>
      </c>
      <c r="AY567" s="205" t="s">
        <v>160</v>
      </c>
    </row>
    <row r="568" spans="2:65" s="11" customFormat="1" x14ac:dyDescent="0.3">
      <c r="B568" s="194"/>
      <c r="C568" s="195"/>
      <c r="D568" s="196" t="s">
        <v>169</v>
      </c>
      <c r="E568" s="197" t="s">
        <v>19</v>
      </c>
      <c r="F568" s="198" t="s">
        <v>2698</v>
      </c>
      <c r="G568" s="195"/>
      <c r="H568" s="199" t="s">
        <v>19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169</v>
      </c>
      <c r="AU568" s="205" t="s">
        <v>81</v>
      </c>
      <c r="AV568" s="11" t="s">
        <v>78</v>
      </c>
      <c r="AW568" s="11" t="s">
        <v>35</v>
      </c>
      <c r="AX568" s="11" t="s">
        <v>71</v>
      </c>
      <c r="AY568" s="205" t="s">
        <v>160</v>
      </c>
    </row>
    <row r="569" spans="2:65" s="12" customFormat="1" x14ac:dyDescent="0.3">
      <c r="B569" s="206"/>
      <c r="C569" s="207"/>
      <c r="D569" s="196" t="s">
        <v>169</v>
      </c>
      <c r="E569" s="208" t="s">
        <v>19</v>
      </c>
      <c r="F569" s="209" t="s">
        <v>3705</v>
      </c>
      <c r="G569" s="207"/>
      <c r="H569" s="210">
        <v>28.9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3" customFormat="1" x14ac:dyDescent="0.3">
      <c r="B570" s="217"/>
      <c r="C570" s="218"/>
      <c r="D570" s="219" t="s">
        <v>169</v>
      </c>
      <c r="E570" s="220" t="s">
        <v>19</v>
      </c>
      <c r="F570" s="221" t="s">
        <v>182</v>
      </c>
      <c r="G570" s="218"/>
      <c r="H570" s="222">
        <v>28.9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169</v>
      </c>
      <c r="AU570" s="228" t="s">
        <v>81</v>
      </c>
      <c r="AV570" s="13" t="s">
        <v>167</v>
      </c>
      <c r="AW570" s="13" t="s">
        <v>35</v>
      </c>
      <c r="AX570" s="13" t="s">
        <v>78</v>
      </c>
      <c r="AY570" s="228" t="s">
        <v>160</v>
      </c>
    </row>
    <row r="571" spans="2:65" s="1" customFormat="1" ht="22.5" customHeight="1" x14ac:dyDescent="0.3">
      <c r="B571" s="35"/>
      <c r="C571" s="182" t="s">
        <v>955</v>
      </c>
      <c r="D571" s="182" t="s">
        <v>162</v>
      </c>
      <c r="E571" s="183" t="s">
        <v>3710</v>
      </c>
      <c r="F571" s="184" t="s">
        <v>3711</v>
      </c>
      <c r="G571" s="185" t="s">
        <v>189</v>
      </c>
      <c r="H571" s="186">
        <v>16.2</v>
      </c>
      <c r="I571" s="187"/>
      <c r="J571" s="188">
        <f>ROUND(I571*H571,2)</f>
        <v>0</v>
      </c>
      <c r="K571" s="184" t="s">
        <v>166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AR571" s="18" t="s">
        <v>167</v>
      </c>
      <c r="AT571" s="18" t="s">
        <v>162</v>
      </c>
      <c r="AU571" s="18" t="s">
        <v>81</v>
      </c>
      <c r="AY571" s="18" t="s">
        <v>160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167</v>
      </c>
      <c r="BM571" s="18" t="s">
        <v>3712</v>
      </c>
    </row>
    <row r="572" spans="2:65" s="11" customFormat="1" x14ac:dyDescent="0.3">
      <c r="B572" s="194"/>
      <c r="C572" s="195"/>
      <c r="D572" s="196" t="s">
        <v>169</v>
      </c>
      <c r="E572" s="197" t="s">
        <v>19</v>
      </c>
      <c r="F572" s="198" t="s">
        <v>3702</v>
      </c>
      <c r="G572" s="195"/>
      <c r="H572" s="199" t="s">
        <v>19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169</v>
      </c>
      <c r="AU572" s="205" t="s">
        <v>81</v>
      </c>
      <c r="AV572" s="11" t="s">
        <v>78</v>
      </c>
      <c r="AW572" s="11" t="s">
        <v>35</v>
      </c>
      <c r="AX572" s="11" t="s">
        <v>71</v>
      </c>
      <c r="AY572" s="205" t="s">
        <v>160</v>
      </c>
    </row>
    <row r="573" spans="2:65" s="12" customFormat="1" x14ac:dyDescent="0.3">
      <c r="B573" s="206"/>
      <c r="C573" s="207"/>
      <c r="D573" s="196" t="s">
        <v>169</v>
      </c>
      <c r="E573" s="208" t="s">
        <v>19</v>
      </c>
      <c r="F573" s="209" t="s">
        <v>3713</v>
      </c>
      <c r="G573" s="207"/>
      <c r="H573" s="210">
        <v>7.5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169</v>
      </c>
      <c r="AU573" s="216" t="s">
        <v>81</v>
      </c>
      <c r="AV573" s="12" t="s">
        <v>81</v>
      </c>
      <c r="AW573" s="12" t="s">
        <v>35</v>
      </c>
      <c r="AX573" s="12" t="s">
        <v>71</v>
      </c>
      <c r="AY573" s="216" t="s">
        <v>160</v>
      </c>
    </row>
    <row r="574" spans="2:65" s="11" customFormat="1" x14ac:dyDescent="0.3">
      <c r="B574" s="194"/>
      <c r="C574" s="195"/>
      <c r="D574" s="196" t="s">
        <v>169</v>
      </c>
      <c r="E574" s="197" t="s">
        <v>19</v>
      </c>
      <c r="F574" s="198" t="s">
        <v>3714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169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160</v>
      </c>
    </row>
    <row r="575" spans="2:65" s="12" customFormat="1" x14ac:dyDescent="0.3">
      <c r="B575" s="206"/>
      <c r="C575" s="207"/>
      <c r="D575" s="196" t="s">
        <v>169</v>
      </c>
      <c r="E575" s="208" t="s">
        <v>19</v>
      </c>
      <c r="F575" s="209" t="s">
        <v>3715</v>
      </c>
      <c r="G575" s="207"/>
      <c r="H575" s="210">
        <v>8.6999999999999993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169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160</v>
      </c>
    </row>
    <row r="576" spans="2:65" s="13" customFormat="1" x14ac:dyDescent="0.3">
      <c r="B576" s="217"/>
      <c r="C576" s="218"/>
      <c r="D576" s="219" t="s">
        <v>169</v>
      </c>
      <c r="E576" s="220" t="s">
        <v>19</v>
      </c>
      <c r="F576" s="221" t="s">
        <v>182</v>
      </c>
      <c r="G576" s="218"/>
      <c r="H576" s="222">
        <v>16.2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169</v>
      </c>
      <c r="AU576" s="228" t="s">
        <v>81</v>
      </c>
      <c r="AV576" s="13" t="s">
        <v>167</v>
      </c>
      <c r="AW576" s="13" t="s">
        <v>35</v>
      </c>
      <c r="AX576" s="13" t="s">
        <v>78</v>
      </c>
      <c r="AY576" s="228" t="s">
        <v>160</v>
      </c>
    </row>
    <row r="577" spans="2:65" s="1" customFormat="1" ht="22.5" customHeight="1" x14ac:dyDescent="0.3">
      <c r="B577" s="35"/>
      <c r="C577" s="182" t="s">
        <v>959</v>
      </c>
      <c r="D577" s="182" t="s">
        <v>162</v>
      </c>
      <c r="E577" s="183" t="s">
        <v>1166</v>
      </c>
      <c r="F577" s="184" t="s">
        <v>1167</v>
      </c>
      <c r="G577" s="185" t="s">
        <v>189</v>
      </c>
      <c r="H577" s="186">
        <v>46.3</v>
      </c>
      <c r="I577" s="187"/>
      <c r="J577" s="188">
        <f>ROUND(I577*H577,2)</f>
        <v>0</v>
      </c>
      <c r="K577" s="184" t="s">
        <v>166</v>
      </c>
      <c r="L577" s="55"/>
      <c r="M577" s="189" t="s">
        <v>19</v>
      </c>
      <c r="N577" s="190" t="s">
        <v>42</v>
      </c>
      <c r="O577" s="36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18" t="s">
        <v>167</v>
      </c>
      <c r="AT577" s="18" t="s">
        <v>162</v>
      </c>
      <c r="AU577" s="18" t="s">
        <v>81</v>
      </c>
      <c r="AY577" s="18" t="s">
        <v>160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8" t="s">
        <v>78</v>
      </c>
      <c r="BK577" s="193">
        <f>ROUND(I577*H577,2)</f>
        <v>0</v>
      </c>
      <c r="BL577" s="18" t="s">
        <v>167</v>
      </c>
      <c r="BM577" s="18" t="s">
        <v>3716</v>
      </c>
    </row>
    <row r="578" spans="2:65" s="11" customFormat="1" x14ac:dyDescent="0.3">
      <c r="B578" s="194"/>
      <c r="C578" s="195"/>
      <c r="D578" s="196" t="s">
        <v>169</v>
      </c>
      <c r="E578" s="197" t="s">
        <v>19</v>
      </c>
      <c r="F578" s="198" t="s">
        <v>3717</v>
      </c>
      <c r="G578" s="195"/>
      <c r="H578" s="199" t="s">
        <v>19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169</v>
      </c>
      <c r="AU578" s="205" t="s">
        <v>81</v>
      </c>
      <c r="AV578" s="11" t="s">
        <v>78</v>
      </c>
      <c r="AW578" s="11" t="s">
        <v>35</v>
      </c>
      <c r="AX578" s="11" t="s">
        <v>71</v>
      </c>
      <c r="AY578" s="205" t="s">
        <v>160</v>
      </c>
    </row>
    <row r="579" spans="2:65" s="12" customFormat="1" x14ac:dyDescent="0.3">
      <c r="B579" s="206"/>
      <c r="C579" s="207"/>
      <c r="D579" s="196" t="s">
        <v>169</v>
      </c>
      <c r="E579" s="208" t="s">
        <v>19</v>
      </c>
      <c r="F579" s="209" t="s">
        <v>3718</v>
      </c>
      <c r="G579" s="207"/>
      <c r="H579" s="210">
        <v>46.3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3" customFormat="1" x14ac:dyDescent="0.3">
      <c r="B580" s="217"/>
      <c r="C580" s="218"/>
      <c r="D580" s="219" t="s">
        <v>169</v>
      </c>
      <c r="E580" s="220" t="s">
        <v>19</v>
      </c>
      <c r="F580" s="221" t="s">
        <v>182</v>
      </c>
      <c r="G580" s="218"/>
      <c r="H580" s="222">
        <v>46.3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169</v>
      </c>
      <c r="AU580" s="228" t="s">
        <v>81</v>
      </c>
      <c r="AV580" s="13" t="s">
        <v>167</v>
      </c>
      <c r="AW580" s="13" t="s">
        <v>35</v>
      </c>
      <c r="AX580" s="13" t="s">
        <v>78</v>
      </c>
      <c r="AY580" s="228" t="s">
        <v>160</v>
      </c>
    </row>
    <row r="581" spans="2:65" s="1" customFormat="1" ht="22.5" customHeight="1" x14ac:dyDescent="0.3">
      <c r="B581" s="35"/>
      <c r="C581" s="182" t="s">
        <v>964</v>
      </c>
      <c r="D581" s="182" t="s">
        <v>162</v>
      </c>
      <c r="E581" s="183" t="s">
        <v>1171</v>
      </c>
      <c r="F581" s="184" t="s">
        <v>1172</v>
      </c>
      <c r="G581" s="185" t="s">
        <v>189</v>
      </c>
      <c r="H581" s="186">
        <v>57.8</v>
      </c>
      <c r="I581" s="187"/>
      <c r="J581" s="188">
        <f>ROUND(I581*H581,2)</f>
        <v>0</v>
      </c>
      <c r="K581" s="184" t="s">
        <v>166</v>
      </c>
      <c r="L581" s="55"/>
      <c r="M581" s="189" t="s">
        <v>19</v>
      </c>
      <c r="N581" s="190" t="s">
        <v>42</v>
      </c>
      <c r="O581" s="36"/>
      <c r="P581" s="191">
        <f>O581*H581</f>
        <v>0</v>
      </c>
      <c r="Q581" s="191">
        <v>1.2950000000000001E-6</v>
      </c>
      <c r="R581" s="191">
        <f>Q581*H581</f>
        <v>7.4851000000000006E-5</v>
      </c>
      <c r="S581" s="191">
        <v>0</v>
      </c>
      <c r="T581" s="192">
        <f>S581*H581</f>
        <v>0</v>
      </c>
      <c r="AR581" s="18" t="s">
        <v>167</v>
      </c>
      <c r="AT581" s="18" t="s">
        <v>162</v>
      </c>
      <c r="AU581" s="18" t="s">
        <v>81</v>
      </c>
      <c r="AY581" s="18" t="s">
        <v>160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167</v>
      </c>
      <c r="BM581" s="18" t="s">
        <v>3719</v>
      </c>
    </row>
    <row r="582" spans="2:65" s="11" customFormat="1" x14ac:dyDescent="0.3">
      <c r="B582" s="194"/>
      <c r="C582" s="195"/>
      <c r="D582" s="196" t="s">
        <v>169</v>
      </c>
      <c r="E582" s="197" t="s">
        <v>19</v>
      </c>
      <c r="F582" s="198" t="s">
        <v>2698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x14ac:dyDescent="0.3">
      <c r="B583" s="206"/>
      <c r="C583" s="207"/>
      <c r="D583" s="196" t="s">
        <v>169</v>
      </c>
      <c r="E583" s="208" t="s">
        <v>19</v>
      </c>
      <c r="F583" s="209" t="s">
        <v>3705</v>
      </c>
      <c r="G583" s="207"/>
      <c r="H583" s="210">
        <v>28.9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2" customFormat="1" x14ac:dyDescent="0.3">
      <c r="B584" s="206"/>
      <c r="C584" s="207"/>
      <c r="D584" s="196" t="s">
        <v>169</v>
      </c>
      <c r="E584" s="208" t="s">
        <v>19</v>
      </c>
      <c r="F584" s="209" t="s">
        <v>3720</v>
      </c>
      <c r="G584" s="207"/>
      <c r="H584" s="210">
        <v>28.9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3" customFormat="1" x14ac:dyDescent="0.3">
      <c r="B585" s="217"/>
      <c r="C585" s="218"/>
      <c r="D585" s="219" t="s">
        <v>169</v>
      </c>
      <c r="E585" s="220" t="s">
        <v>19</v>
      </c>
      <c r="F585" s="221" t="s">
        <v>182</v>
      </c>
      <c r="G585" s="218"/>
      <c r="H585" s="222">
        <v>57.8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169</v>
      </c>
      <c r="AU585" s="228" t="s">
        <v>81</v>
      </c>
      <c r="AV585" s="13" t="s">
        <v>167</v>
      </c>
      <c r="AW585" s="13" t="s">
        <v>35</v>
      </c>
      <c r="AX585" s="13" t="s">
        <v>78</v>
      </c>
      <c r="AY585" s="228" t="s">
        <v>160</v>
      </c>
    </row>
    <row r="586" spans="2:65" s="1" customFormat="1" ht="22.5" customHeight="1" x14ac:dyDescent="0.3">
      <c r="B586" s="35"/>
      <c r="C586" s="182" t="s">
        <v>969</v>
      </c>
      <c r="D586" s="182" t="s">
        <v>162</v>
      </c>
      <c r="E586" s="183" t="s">
        <v>1177</v>
      </c>
      <c r="F586" s="184" t="s">
        <v>1178</v>
      </c>
      <c r="G586" s="185" t="s">
        <v>189</v>
      </c>
      <c r="H586" s="186">
        <v>16.2</v>
      </c>
      <c r="I586" s="187"/>
      <c r="J586" s="188">
        <f>ROUND(I586*H586,2)</f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1.6449999999999999E-6</v>
      </c>
      <c r="R586" s="191">
        <f>Q586*H586</f>
        <v>2.6648999999999998E-5</v>
      </c>
      <c r="S586" s="191">
        <v>0</v>
      </c>
      <c r="T586" s="192">
        <f>S586*H586</f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167</v>
      </c>
      <c r="BM586" s="18" t="s">
        <v>3721</v>
      </c>
    </row>
    <row r="587" spans="2:65" s="11" customFormat="1" x14ac:dyDescent="0.3">
      <c r="B587" s="194"/>
      <c r="C587" s="195"/>
      <c r="D587" s="196" t="s">
        <v>169</v>
      </c>
      <c r="E587" s="197" t="s">
        <v>19</v>
      </c>
      <c r="F587" s="198" t="s">
        <v>3702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169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160</v>
      </c>
    </row>
    <row r="588" spans="2:65" s="12" customFormat="1" x14ac:dyDescent="0.3">
      <c r="B588" s="206"/>
      <c r="C588" s="207"/>
      <c r="D588" s="196" t="s">
        <v>169</v>
      </c>
      <c r="E588" s="208" t="s">
        <v>19</v>
      </c>
      <c r="F588" s="209" t="s">
        <v>3713</v>
      </c>
      <c r="G588" s="207"/>
      <c r="H588" s="210">
        <v>7.5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169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160</v>
      </c>
    </row>
    <row r="589" spans="2:65" s="11" customFormat="1" x14ac:dyDescent="0.3">
      <c r="B589" s="194"/>
      <c r="C589" s="195"/>
      <c r="D589" s="196" t="s">
        <v>169</v>
      </c>
      <c r="E589" s="197" t="s">
        <v>19</v>
      </c>
      <c r="F589" s="198" t="s">
        <v>3714</v>
      </c>
      <c r="G589" s="195"/>
      <c r="H589" s="199" t="s">
        <v>19</v>
      </c>
      <c r="I589" s="200"/>
      <c r="J589" s="195"/>
      <c r="K589" s="195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169</v>
      </c>
      <c r="AU589" s="205" t="s">
        <v>81</v>
      </c>
      <c r="AV589" s="11" t="s">
        <v>78</v>
      </c>
      <c r="AW589" s="11" t="s">
        <v>35</v>
      </c>
      <c r="AX589" s="11" t="s">
        <v>71</v>
      </c>
      <c r="AY589" s="205" t="s">
        <v>160</v>
      </c>
    </row>
    <row r="590" spans="2:65" s="12" customFormat="1" x14ac:dyDescent="0.3">
      <c r="B590" s="206"/>
      <c r="C590" s="207"/>
      <c r="D590" s="196" t="s">
        <v>169</v>
      </c>
      <c r="E590" s="208" t="s">
        <v>19</v>
      </c>
      <c r="F590" s="209" t="s">
        <v>3715</v>
      </c>
      <c r="G590" s="207"/>
      <c r="H590" s="210">
        <v>8.6999999999999993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169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160</v>
      </c>
    </row>
    <row r="591" spans="2:65" s="13" customFormat="1" x14ac:dyDescent="0.3">
      <c r="B591" s="217"/>
      <c r="C591" s="218"/>
      <c r="D591" s="219" t="s">
        <v>169</v>
      </c>
      <c r="E591" s="220" t="s">
        <v>19</v>
      </c>
      <c r="F591" s="221" t="s">
        <v>182</v>
      </c>
      <c r="G591" s="218"/>
      <c r="H591" s="222">
        <v>16.2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169</v>
      </c>
      <c r="AU591" s="228" t="s">
        <v>81</v>
      </c>
      <c r="AV591" s="13" t="s">
        <v>167</v>
      </c>
      <c r="AW591" s="13" t="s">
        <v>35</v>
      </c>
      <c r="AX591" s="13" t="s">
        <v>78</v>
      </c>
      <c r="AY591" s="228" t="s">
        <v>160</v>
      </c>
    </row>
    <row r="592" spans="2:65" s="1" customFormat="1" ht="22.5" customHeight="1" x14ac:dyDescent="0.3">
      <c r="B592" s="35"/>
      <c r="C592" s="182" t="s">
        <v>973</v>
      </c>
      <c r="D592" s="182" t="s">
        <v>162</v>
      </c>
      <c r="E592" s="183" t="s">
        <v>1181</v>
      </c>
      <c r="F592" s="184" t="s">
        <v>1182</v>
      </c>
      <c r="G592" s="185" t="s">
        <v>189</v>
      </c>
      <c r="H592" s="186">
        <v>12.75</v>
      </c>
      <c r="I592" s="187"/>
      <c r="J592" s="188">
        <f>ROUND(I592*H592,2)</f>
        <v>0</v>
      </c>
      <c r="K592" s="184" t="s">
        <v>166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1.995E-6</v>
      </c>
      <c r="R592" s="191">
        <f>Q592*H592</f>
        <v>2.5436249999999999E-5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3722</v>
      </c>
    </row>
    <row r="593" spans="2:65" s="11" customFormat="1" x14ac:dyDescent="0.3">
      <c r="B593" s="194"/>
      <c r="C593" s="195"/>
      <c r="D593" s="196" t="s">
        <v>169</v>
      </c>
      <c r="E593" s="197" t="s">
        <v>19</v>
      </c>
      <c r="F593" s="198" t="s">
        <v>2100</v>
      </c>
      <c r="G593" s="195"/>
      <c r="H593" s="199" t="s">
        <v>19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169</v>
      </c>
      <c r="AU593" s="205" t="s">
        <v>81</v>
      </c>
      <c r="AV593" s="11" t="s">
        <v>78</v>
      </c>
      <c r="AW593" s="11" t="s">
        <v>35</v>
      </c>
      <c r="AX593" s="11" t="s">
        <v>71</v>
      </c>
      <c r="AY593" s="205" t="s">
        <v>160</v>
      </c>
    </row>
    <row r="594" spans="2:65" s="12" customFormat="1" x14ac:dyDescent="0.3">
      <c r="B594" s="206"/>
      <c r="C594" s="207"/>
      <c r="D594" s="196" t="s">
        <v>169</v>
      </c>
      <c r="E594" s="208" t="s">
        <v>19</v>
      </c>
      <c r="F594" s="209" t="s">
        <v>3723</v>
      </c>
      <c r="G594" s="207"/>
      <c r="H594" s="210">
        <v>12.75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169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160</v>
      </c>
    </row>
    <row r="595" spans="2:65" s="13" customFormat="1" x14ac:dyDescent="0.3">
      <c r="B595" s="217"/>
      <c r="C595" s="218"/>
      <c r="D595" s="219" t="s">
        <v>169</v>
      </c>
      <c r="E595" s="220" t="s">
        <v>19</v>
      </c>
      <c r="F595" s="221" t="s">
        <v>182</v>
      </c>
      <c r="G595" s="218"/>
      <c r="H595" s="222">
        <v>12.75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169</v>
      </c>
      <c r="AU595" s="228" t="s">
        <v>81</v>
      </c>
      <c r="AV595" s="13" t="s">
        <v>167</v>
      </c>
      <c r="AW595" s="13" t="s">
        <v>35</v>
      </c>
      <c r="AX595" s="13" t="s">
        <v>78</v>
      </c>
      <c r="AY595" s="228" t="s">
        <v>160</v>
      </c>
    </row>
    <row r="596" spans="2:65" s="1" customFormat="1" ht="22.5" customHeight="1" x14ac:dyDescent="0.3">
      <c r="B596" s="35"/>
      <c r="C596" s="182" t="s">
        <v>980</v>
      </c>
      <c r="D596" s="182" t="s">
        <v>162</v>
      </c>
      <c r="E596" s="183" t="s">
        <v>3724</v>
      </c>
      <c r="F596" s="184" t="s">
        <v>3725</v>
      </c>
      <c r="G596" s="185" t="s">
        <v>189</v>
      </c>
      <c r="H596" s="186">
        <v>4.0999999999999996</v>
      </c>
      <c r="I596" s="187"/>
      <c r="J596" s="188">
        <f>ROUND(I596*H596,2)</f>
        <v>0</v>
      </c>
      <c r="K596" s="184" t="s">
        <v>166</v>
      </c>
      <c r="L596" s="55"/>
      <c r="M596" s="189" t="s">
        <v>19</v>
      </c>
      <c r="N596" s="190" t="s">
        <v>42</v>
      </c>
      <c r="O596" s="36"/>
      <c r="P596" s="191">
        <f>O596*H596</f>
        <v>0</v>
      </c>
      <c r="Q596" s="191">
        <v>2.3099999999999999E-5</v>
      </c>
      <c r="R596" s="191">
        <f>Q596*H596</f>
        <v>9.4709999999999993E-5</v>
      </c>
      <c r="S596" s="191">
        <v>0</v>
      </c>
      <c r="T596" s="192">
        <f>S596*H596</f>
        <v>0</v>
      </c>
      <c r="AR596" s="18" t="s">
        <v>167</v>
      </c>
      <c r="AT596" s="18" t="s">
        <v>162</v>
      </c>
      <c r="AU596" s="18" t="s">
        <v>81</v>
      </c>
      <c r="AY596" s="18" t="s">
        <v>160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167</v>
      </c>
      <c r="BM596" s="18" t="s">
        <v>3726</v>
      </c>
    </row>
    <row r="597" spans="2:65" s="11" customFormat="1" x14ac:dyDescent="0.3">
      <c r="B597" s="194"/>
      <c r="C597" s="195"/>
      <c r="D597" s="196" t="s">
        <v>169</v>
      </c>
      <c r="E597" s="197" t="s">
        <v>19</v>
      </c>
      <c r="F597" s="198" t="s">
        <v>3727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169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160</v>
      </c>
    </row>
    <row r="598" spans="2:65" s="12" customFormat="1" x14ac:dyDescent="0.3">
      <c r="B598" s="206"/>
      <c r="C598" s="207"/>
      <c r="D598" s="196" t="s">
        <v>169</v>
      </c>
      <c r="E598" s="208" t="s">
        <v>19</v>
      </c>
      <c r="F598" s="209" t="s">
        <v>1989</v>
      </c>
      <c r="G598" s="207"/>
      <c r="H598" s="210">
        <v>4.0999999999999996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65" s="13" customFormat="1" x14ac:dyDescent="0.3">
      <c r="B599" s="217"/>
      <c r="C599" s="218"/>
      <c r="D599" s="219" t="s">
        <v>169</v>
      </c>
      <c r="E599" s="220" t="s">
        <v>19</v>
      </c>
      <c r="F599" s="221" t="s">
        <v>182</v>
      </c>
      <c r="G599" s="218"/>
      <c r="H599" s="222">
        <v>4.0999999999999996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169</v>
      </c>
      <c r="AU599" s="228" t="s">
        <v>81</v>
      </c>
      <c r="AV599" s="13" t="s">
        <v>167</v>
      </c>
      <c r="AW599" s="13" t="s">
        <v>35</v>
      </c>
      <c r="AX599" s="13" t="s">
        <v>78</v>
      </c>
      <c r="AY599" s="228" t="s">
        <v>160</v>
      </c>
    </row>
    <row r="600" spans="2:65" s="1" customFormat="1" ht="31.5" customHeight="1" x14ac:dyDescent="0.3">
      <c r="B600" s="35"/>
      <c r="C600" s="182" t="s">
        <v>984</v>
      </c>
      <c r="D600" s="182" t="s">
        <v>162</v>
      </c>
      <c r="E600" s="183" t="s">
        <v>2111</v>
      </c>
      <c r="F600" s="184" t="s">
        <v>2112</v>
      </c>
      <c r="G600" s="185" t="s">
        <v>189</v>
      </c>
      <c r="H600" s="186">
        <v>19.774999999999999</v>
      </c>
      <c r="I600" s="187"/>
      <c r="J600" s="188">
        <f>ROUND(I600*H600,2)</f>
        <v>0</v>
      </c>
      <c r="K600" s="184" t="s">
        <v>19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0.16370599999999999</v>
      </c>
      <c r="R600" s="191">
        <f>Q600*H600</f>
        <v>3.2372861499999996</v>
      </c>
      <c r="S600" s="191">
        <v>0</v>
      </c>
      <c r="T600" s="192">
        <f>S600*H600</f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167</v>
      </c>
      <c r="BM600" s="18" t="s">
        <v>3728</v>
      </c>
    </row>
    <row r="601" spans="2:65" s="11" customFormat="1" x14ac:dyDescent="0.3">
      <c r="B601" s="194"/>
      <c r="C601" s="195"/>
      <c r="D601" s="196" t="s">
        <v>169</v>
      </c>
      <c r="E601" s="197" t="s">
        <v>19</v>
      </c>
      <c r="F601" s="198" t="s">
        <v>3729</v>
      </c>
      <c r="G601" s="195"/>
      <c r="H601" s="199" t="s">
        <v>19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169</v>
      </c>
      <c r="AU601" s="205" t="s">
        <v>81</v>
      </c>
      <c r="AV601" s="11" t="s">
        <v>78</v>
      </c>
      <c r="AW601" s="11" t="s">
        <v>35</v>
      </c>
      <c r="AX601" s="11" t="s">
        <v>71</v>
      </c>
      <c r="AY601" s="205" t="s">
        <v>160</v>
      </c>
    </row>
    <row r="602" spans="2:65" s="12" customFormat="1" x14ac:dyDescent="0.3">
      <c r="B602" s="206"/>
      <c r="C602" s="207"/>
      <c r="D602" s="196" t="s">
        <v>169</v>
      </c>
      <c r="E602" s="208" t="s">
        <v>19</v>
      </c>
      <c r="F602" s="209" t="s">
        <v>3458</v>
      </c>
      <c r="G602" s="207"/>
      <c r="H602" s="210">
        <v>10.525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169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160</v>
      </c>
    </row>
    <row r="603" spans="2:65" s="12" customFormat="1" x14ac:dyDescent="0.3">
      <c r="B603" s="206"/>
      <c r="C603" s="207"/>
      <c r="D603" s="196" t="s">
        <v>169</v>
      </c>
      <c r="E603" s="208" t="s">
        <v>19</v>
      </c>
      <c r="F603" s="209" t="s">
        <v>3460</v>
      </c>
      <c r="G603" s="207"/>
      <c r="H603" s="210">
        <v>9.25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169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160</v>
      </c>
    </row>
    <row r="604" spans="2:65" s="13" customFormat="1" x14ac:dyDescent="0.3">
      <c r="B604" s="217"/>
      <c r="C604" s="218"/>
      <c r="D604" s="219" t="s">
        <v>169</v>
      </c>
      <c r="E604" s="220" t="s">
        <v>19</v>
      </c>
      <c r="F604" s="221" t="s">
        <v>182</v>
      </c>
      <c r="G604" s="218"/>
      <c r="H604" s="222">
        <v>19.774999999999999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169</v>
      </c>
      <c r="AU604" s="228" t="s">
        <v>81</v>
      </c>
      <c r="AV604" s="13" t="s">
        <v>167</v>
      </c>
      <c r="AW604" s="13" t="s">
        <v>35</v>
      </c>
      <c r="AX604" s="13" t="s">
        <v>78</v>
      </c>
      <c r="AY604" s="228" t="s">
        <v>160</v>
      </c>
    </row>
    <row r="605" spans="2:65" s="1" customFormat="1" ht="22.5" customHeight="1" x14ac:dyDescent="0.3">
      <c r="B605" s="35"/>
      <c r="C605" s="182" t="s">
        <v>988</v>
      </c>
      <c r="D605" s="182" t="s">
        <v>162</v>
      </c>
      <c r="E605" s="183" t="s">
        <v>3730</v>
      </c>
      <c r="F605" s="184" t="s">
        <v>3731</v>
      </c>
      <c r="G605" s="185" t="s">
        <v>248</v>
      </c>
      <c r="H605" s="186">
        <v>2747.74</v>
      </c>
      <c r="I605" s="187"/>
      <c r="J605" s="188">
        <f>ROUND(I605*H605,2)</f>
        <v>0</v>
      </c>
      <c r="K605" s="184" t="s">
        <v>166</v>
      </c>
      <c r="L605" s="55"/>
      <c r="M605" s="189" t="s">
        <v>19</v>
      </c>
      <c r="N605" s="190" t="s">
        <v>42</v>
      </c>
      <c r="O605" s="36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AR605" s="18" t="s">
        <v>167</v>
      </c>
      <c r="AT605" s="18" t="s">
        <v>162</v>
      </c>
      <c r="AU605" s="18" t="s">
        <v>81</v>
      </c>
      <c r="AY605" s="18" t="s">
        <v>160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78</v>
      </c>
      <c r="BK605" s="193">
        <f>ROUND(I605*H605,2)</f>
        <v>0</v>
      </c>
      <c r="BL605" s="18" t="s">
        <v>167</v>
      </c>
      <c r="BM605" s="18" t="s">
        <v>3732</v>
      </c>
    </row>
    <row r="606" spans="2:65" s="11" customFormat="1" x14ac:dyDescent="0.3">
      <c r="B606" s="194"/>
      <c r="C606" s="195"/>
      <c r="D606" s="196" t="s">
        <v>169</v>
      </c>
      <c r="E606" s="197" t="s">
        <v>19</v>
      </c>
      <c r="F606" s="198" t="s">
        <v>3616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169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160</v>
      </c>
    </row>
    <row r="607" spans="2:65" s="12" customFormat="1" x14ac:dyDescent="0.3">
      <c r="B607" s="206"/>
      <c r="C607" s="207"/>
      <c r="D607" s="196" t="s">
        <v>169</v>
      </c>
      <c r="E607" s="208" t="s">
        <v>19</v>
      </c>
      <c r="F607" s="209" t="s">
        <v>3480</v>
      </c>
      <c r="G607" s="207"/>
      <c r="H607" s="210">
        <v>2747.74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3" customFormat="1" x14ac:dyDescent="0.3">
      <c r="B608" s="217"/>
      <c r="C608" s="218"/>
      <c r="D608" s="219" t="s">
        <v>169</v>
      </c>
      <c r="E608" s="220" t="s">
        <v>19</v>
      </c>
      <c r="F608" s="221" t="s">
        <v>182</v>
      </c>
      <c r="G608" s="218"/>
      <c r="H608" s="222">
        <v>2747.74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169</v>
      </c>
      <c r="AU608" s="228" t="s">
        <v>81</v>
      </c>
      <c r="AV608" s="13" t="s">
        <v>167</v>
      </c>
      <c r="AW608" s="13" t="s">
        <v>35</v>
      </c>
      <c r="AX608" s="13" t="s">
        <v>78</v>
      </c>
      <c r="AY608" s="228" t="s">
        <v>160</v>
      </c>
    </row>
    <row r="609" spans="2:65" s="1" customFormat="1" ht="22.5" customHeight="1" x14ac:dyDescent="0.3">
      <c r="B609" s="35"/>
      <c r="C609" s="182" t="s">
        <v>992</v>
      </c>
      <c r="D609" s="182" t="s">
        <v>162</v>
      </c>
      <c r="E609" s="183" t="s">
        <v>3733</v>
      </c>
      <c r="F609" s="184" t="s">
        <v>3734</v>
      </c>
      <c r="G609" s="185" t="s">
        <v>248</v>
      </c>
      <c r="H609" s="186">
        <v>2747.74</v>
      </c>
      <c r="I609" s="187"/>
      <c r="J609" s="188">
        <f>ROUND(I609*H609,2)</f>
        <v>0</v>
      </c>
      <c r="K609" s="184" t="s">
        <v>166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0.02</v>
      </c>
      <c r="T609" s="192">
        <f>S609*H609</f>
        <v>54.954799999999999</v>
      </c>
      <c r="AR609" s="18" t="s">
        <v>167</v>
      </c>
      <c r="AT609" s="18" t="s">
        <v>162</v>
      </c>
      <c r="AU609" s="18" t="s">
        <v>81</v>
      </c>
      <c r="AY609" s="18" t="s">
        <v>160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167</v>
      </c>
      <c r="BM609" s="18" t="s">
        <v>3735</v>
      </c>
    </row>
    <row r="610" spans="2:65" s="11" customFormat="1" x14ac:dyDescent="0.3">
      <c r="B610" s="194"/>
      <c r="C610" s="195"/>
      <c r="D610" s="196" t="s">
        <v>169</v>
      </c>
      <c r="E610" s="197" t="s">
        <v>19</v>
      </c>
      <c r="F610" s="198" t="s">
        <v>3616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169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160</v>
      </c>
    </row>
    <row r="611" spans="2:65" s="12" customFormat="1" x14ac:dyDescent="0.3">
      <c r="B611" s="206"/>
      <c r="C611" s="207"/>
      <c r="D611" s="196" t="s">
        <v>169</v>
      </c>
      <c r="E611" s="208" t="s">
        <v>19</v>
      </c>
      <c r="F611" s="209" t="s">
        <v>3480</v>
      </c>
      <c r="G611" s="207"/>
      <c r="H611" s="210">
        <v>2747.74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2747.74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182" t="s">
        <v>996</v>
      </c>
      <c r="D613" s="182" t="s">
        <v>162</v>
      </c>
      <c r="E613" s="183" t="s">
        <v>1198</v>
      </c>
      <c r="F613" s="184" t="s">
        <v>1199</v>
      </c>
      <c r="G613" s="185" t="s">
        <v>165</v>
      </c>
      <c r="H613" s="186">
        <v>4</v>
      </c>
      <c r="I613" s="187"/>
      <c r="J613" s="188">
        <f>ROUND(I613*H613,2)</f>
        <v>0</v>
      </c>
      <c r="K613" s="184" t="s">
        <v>166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8.2000000000000003E-2</v>
      </c>
      <c r="T613" s="192">
        <f>S613*H613</f>
        <v>0.32800000000000001</v>
      </c>
      <c r="AR613" s="18" t="s">
        <v>167</v>
      </c>
      <c r="AT613" s="18" t="s">
        <v>162</v>
      </c>
      <c r="AU613" s="18" t="s">
        <v>81</v>
      </c>
      <c r="AY613" s="18" t="s">
        <v>160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167</v>
      </c>
      <c r="BM613" s="18" t="s">
        <v>3736</v>
      </c>
    </row>
    <row r="614" spans="2:65" s="12" customFormat="1" x14ac:dyDescent="0.3">
      <c r="B614" s="206"/>
      <c r="C614" s="207"/>
      <c r="D614" s="196" t="s">
        <v>169</v>
      </c>
      <c r="E614" s="208" t="s">
        <v>19</v>
      </c>
      <c r="F614" s="209" t="s">
        <v>167</v>
      </c>
      <c r="G614" s="207"/>
      <c r="H614" s="210">
        <v>4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65" s="13" customFormat="1" x14ac:dyDescent="0.3">
      <c r="B615" s="217"/>
      <c r="C615" s="218"/>
      <c r="D615" s="219" t="s">
        <v>169</v>
      </c>
      <c r="E615" s="220" t="s">
        <v>19</v>
      </c>
      <c r="F615" s="221" t="s">
        <v>182</v>
      </c>
      <c r="G615" s="218"/>
      <c r="H615" s="222">
        <v>4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169</v>
      </c>
      <c r="AU615" s="228" t="s">
        <v>81</v>
      </c>
      <c r="AV615" s="13" t="s">
        <v>167</v>
      </c>
      <c r="AW615" s="13" t="s">
        <v>35</v>
      </c>
      <c r="AX615" s="13" t="s">
        <v>78</v>
      </c>
      <c r="AY615" s="228" t="s">
        <v>160</v>
      </c>
    </row>
    <row r="616" spans="2:65" s="1" customFormat="1" ht="22.5" customHeight="1" x14ac:dyDescent="0.3">
      <c r="B616" s="35"/>
      <c r="C616" s="182" t="s">
        <v>1000</v>
      </c>
      <c r="D616" s="182" t="s">
        <v>162</v>
      </c>
      <c r="E616" s="183" t="s">
        <v>1202</v>
      </c>
      <c r="F616" s="184" t="s">
        <v>1203</v>
      </c>
      <c r="G616" s="185" t="s">
        <v>165</v>
      </c>
      <c r="H616" s="186">
        <v>2</v>
      </c>
      <c r="I616" s="187"/>
      <c r="J616" s="188">
        <f>ROUND(I616*H616,2)</f>
        <v>0</v>
      </c>
      <c r="K616" s="184" t="s">
        <v>166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4.0000000000000001E-3</v>
      </c>
      <c r="T616" s="192">
        <f>S616*H616</f>
        <v>8.0000000000000002E-3</v>
      </c>
      <c r="AR616" s="18" t="s">
        <v>167</v>
      </c>
      <c r="AT616" s="18" t="s">
        <v>162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167</v>
      </c>
      <c r="BM616" s="18" t="s">
        <v>3737</v>
      </c>
    </row>
    <row r="617" spans="2:65" s="11" customFormat="1" x14ac:dyDescent="0.3">
      <c r="B617" s="194"/>
      <c r="C617" s="195"/>
      <c r="D617" s="196" t="s">
        <v>169</v>
      </c>
      <c r="E617" s="197" t="s">
        <v>19</v>
      </c>
      <c r="F617" s="198" t="s">
        <v>3738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169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160</v>
      </c>
    </row>
    <row r="618" spans="2:65" s="12" customFormat="1" x14ac:dyDescent="0.3">
      <c r="B618" s="206"/>
      <c r="C618" s="207"/>
      <c r="D618" s="196" t="s">
        <v>169</v>
      </c>
      <c r="E618" s="208" t="s">
        <v>19</v>
      </c>
      <c r="F618" s="209" t="s">
        <v>81</v>
      </c>
      <c r="G618" s="207"/>
      <c r="H618" s="210">
        <v>2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65" s="13" customFormat="1" x14ac:dyDescent="0.3">
      <c r="B619" s="217"/>
      <c r="C619" s="218"/>
      <c r="D619" s="219" t="s">
        <v>169</v>
      </c>
      <c r="E619" s="220" t="s">
        <v>19</v>
      </c>
      <c r="F619" s="221" t="s">
        <v>182</v>
      </c>
      <c r="G619" s="218"/>
      <c r="H619" s="222">
        <v>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169</v>
      </c>
      <c r="AU619" s="228" t="s">
        <v>81</v>
      </c>
      <c r="AV619" s="13" t="s">
        <v>167</v>
      </c>
      <c r="AW619" s="13" t="s">
        <v>35</v>
      </c>
      <c r="AX619" s="13" t="s">
        <v>78</v>
      </c>
      <c r="AY619" s="228" t="s">
        <v>160</v>
      </c>
    </row>
    <row r="620" spans="2:65" s="1" customFormat="1" ht="22.5" customHeight="1" x14ac:dyDescent="0.3">
      <c r="B620" s="35"/>
      <c r="C620" s="182" t="s">
        <v>1004</v>
      </c>
      <c r="D620" s="182" t="s">
        <v>162</v>
      </c>
      <c r="E620" s="183" t="s">
        <v>1206</v>
      </c>
      <c r="F620" s="184" t="s">
        <v>1207</v>
      </c>
      <c r="G620" s="185" t="s">
        <v>165</v>
      </c>
      <c r="H620" s="186">
        <v>5</v>
      </c>
      <c r="I620" s="187"/>
      <c r="J620" s="188">
        <f>ROUND(I620*H620,2)</f>
        <v>0</v>
      </c>
      <c r="K620" s="184" t="s">
        <v>19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167</v>
      </c>
      <c r="BM620" s="18" t="s">
        <v>3739</v>
      </c>
    </row>
    <row r="621" spans="2:65" s="11" customFormat="1" x14ac:dyDescent="0.3">
      <c r="B621" s="194"/>
      <c r="C621" s="195"/>
      <c r="D621" s="196" t="s">
        <v>169</v>
      </c>
      <c r="E621" s="197" t="s">
        <v>19</v>
      </c>
      <c r="F621" s="198" t="s">
        <v>3639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169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160</v>
      </c>
    </row>
    <row r="622" spans="2:65" s="12" customFormat="1" x14ac:dyDescent="0.3">
      <c r="B622" s="206"/>
      <c r="C622" s="207"/>
      <c r="D622" s="196" t="s">
        <v>169</v>
      </c>
      <c r="E622" s="208" t="s">
        <v>19</v>
      </c>
      <c r="F622" s="209" t="s">
        <v>201</v>
      </c>
      <c r="G622" s="207"/>
      <c r="H622" s="210">
        <v>5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x14ac:dyDescent="0.3">
      <c r="B623" s="217"/>
      <c r="C623" s="218"/>
      <c r="D623" s="219" t="s">
        <v>169</v>
      </c>
      <c r="E623" s="220" t="s">
        <v>19</v>
      </c>
      <c r="F623" s="221" t="s">
        <v>182</v>
      </c>
      <c r="G623" s="218"/>
      <c r="H623" s="222">
        <v>5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" customFormat="1" ht="22.5" customHeight="1" x14ac:dyDescent="0.3">
      <c r="B624" s="35"/>
      <c r="C624" s="182" t="s">
        <v>1008</v>
      </c>
      <c r="D624" s="182" t="s">
        <v>162</v>
      </c>
      <c r="E624" s="183" t="s">
        <v>1215</v>
      </c>
      <c r="F624" s="184" t="s">
        <v>1216</v>
      </c>
      <c r="G624" s="185" t="s">
        <v>189</v>
      </c>
      <c r="H624" s="186">
        <v>10</v>
      </c>
      <c r="I624" s="187"/>
      <c r="J624" s="188">
        <f>ROUND(I624*H624,2)</f>
        <v>0</v>
      </c>
      <c r="K624" s="184" t="s">
        <v>166</v>
      </c>
      <c r="L624" s="55"/>
      <c r="M624" s="189" t="s">
        <v>19</v>
      </c>
      <c r="N624" s="190" t="s">
        <v>42</v>
      </c>
      <c r="O624" s="36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AR624" s="18" t="s">
        <v>167</v>
      </c>
      <c r="AT624" s="18" t="s">
        <v>162</v>
      </c>
      <c r="AU624" s="18" t="s">
        <v>81</v>
      </c>
      <c r="AY624" s="18" t="s">
        <v>160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167</v>
      </c>
      <c r="BM624" s="18" t="s">
        <v>3740</v>
      </c>
    </row>
    <row r="625" spans="2:65" s="11" customFormat="1" x14ac:dyDescent="0.3">
      <c r="B625" s="194"/>
      <c r="C625" s="195"/>
      <c r="D625" s="196" t="s">
        <v>169</v>
      </c>
      <c r="E625" s="197" t="s">
        <v>19</v>
      </c>
      <c r="F625" s="198" t="s">
        <v>3453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169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160</v>
      </c>
    </row>
    <row r="626" spans="2:65" s="12" customFormat="1" x14ac:dyDescent="0.3">
      <c r="B626" s="206"/>
      <c r="C626" s="207"/>
      <c r="D626" s="196" t="s">
        <v>169</v>
      </c>
      <c r="E626" s="208" t="s">
        <v>19</v>
      </c>
      <c r="F626" s="209" t="s">
        <v>245</v>
      </c>
      <c r="G626" s="207"/>
      <c r="H626" s="210">
        <v>10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169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160</v>
      </c>
    </row>
    <row r="627" spans="2:65" s="13" customFormat="1" x14ac:dyDescent="0.3">
      <c r="B627" s="217"/>
      <c r="C627" s="218"/>
      <c r="D627" s="219" t="s">
        <v>169</v>
      </c>
      <c r="E627" s="220" t="s">
        <v>19</v>
      </c>
      <c r="F627" s="221" t="s">
        <v>182</v>
      </c>
      <c r="G627" s="218"/>
      <c r="H627" s="222">
        <v>10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169</v>
      </c>
      <c r="AU627" s="228" t="s">
        <v>81</v>
      </c>
      <c r="AV627" s="13" t="s">
        <v>167</v>
      </c>
      <c r="AW627" s="13" t="s">
        <v>35</v>
      </c>
      <c r="AX627" s="13" t="s">
        <v>78</v>
      </c>
      <c r="AY627" s="228" t="s">
        <v>160</v>
      </c>
    </row>
    <row r="628" spans="2:65" s="1" customFormat="1" ht="22.5" customHeight="1" x14ac:dyDescent="0.3">
      <c r="B628" s="35"/>
      <c r="C628" s="182" t="s">
        <v>1012</v>
      </c>
      <c r="D628" s="182" t="s">
        <v>162</v>
      </c>
      <c r="E628" s="183" t="s">
        <v>3741</v>
      </c>
      <c r="F628" s="184" t="s">
        <v>3742</v>
      </c>
      <c r="G628" s="185" t="s">
        <v>248</v>
      </c>
      <c r="H628" s="186">
        <v>19.774999999999999</v>
      </c>
      <c r="I628" s="187"/>
      <c r="J628" s="188">
        <f>ROUND(I628*H628,2)</f>
        <v>0</v>
      </c>
      <c r="K628" s="184" t="s">
        <v>19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3743</v>
      </c>
    </row>
    <row r="629" spans="2:65" s="11" customFormat="1" x14ac:dyDescent="0.3">
      <c r="B629" s="194"/>
      <c r="C629" s="195"/>
      <c r="D629" s="196" t="s">
        <v>169</v>
      </c>
      <c r="E629" s="197" t="s">
        <v>19</v>
      </c>
      <c r="F629" s="198" t="s">
        <v>3464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169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160</v>
      </c>
    </row>
    <row r="630" spans="2:65" s="12" customFormat="1" x14ac:dyDescent="0.3">
      <c r="B630" s="206"/>
      <c r="C630" s="207"/>
      <c r="D630" s="196" t="s">
        <v>169</v>
      </c>
      <c r="E630" s="208" t="s">
        <v>19</v>
      </c>
      <c r="F630" s="209" t="s">
        <v>3458</v>
      </c>
      <c r="G630" s="207"/>
      <c r="H630" s="210">
        <v>10.525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2" customFormat="1" x14ac:dyDescent="0.3">
      <c r="B631" s="206"/>
      <c r="C631" s="207"/>
      <c r="D631" s="196" t="s">
        <v>169</v>
      </c>
      <c r="E631" s="208" t="s">
        <v>19</v>
      </c>
      <c r="F631" s="209" t="s">
        <v>3460</v>
      </c>
      <c r="G631" s="207"/>
      <c r="H631" s="210">
        <v>9.25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169</v>
      </c>
      <c r="AU631" s="216" t="s">
        <v>81</v>
      </c>
      <c r="AV631" s="12" t="s">
        <v>81</v>
      </c>
      <c r="AW631" s="12" t="s">
        <v>35</v>
      </c>
      <c r="AX631" s="12" t="s">
        <v>71</v>
      </c>
      <c r="AY631" s="216" t="s">
        <v>160</v>
      </c>
    </row>
    <row r="632" spans="2:65" s="13" customFormat="1" x14ac:dyDescent="0.3">
      <c r="B632" s="217"/>
      <c r="C632" s="218"/>
      <c r="D632" s="219" t="s">
        <v>169</v>
      </c>
      <c r="E632" s="220" t="s">
        <v>19</v>
      </c>
      <c r="F632" s="221" t="s">
        <v>182</v>
      </c>
      <c r="G632" s="218"/>
      <c r="H632" s="222">
        <v>19.774999999999999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169</v>
      </c>
      <c r="AU632" s="228" t="s">
        <v>81</v>
      </c>
      <c r="AV632" s="13" t="s">
        <v>167</v>
      </c>
      <c r="AW632" s="13" t="s">
        <v>35</v>
      </c>
      <c r="AX632" s="13" t="s">
        <v>78</v>
      </c>
      <c r="AY632" s="228" t="s">
        <v>160</v>
      </c>
    </row>
    <row r="633" spans="2:65" s="1" customFormat="1" ht="22.5" customHeight="1" x14ac:dyDescent="0.3">
      <c r="B633" s="35"/>
      <c r="C633" s="182" t="s">
        <v>1016</v>
      </c>
      <c r="D633" s="182" t="s">
        <v>162</v>
      </c>
      <c r="E633" s="183" t="s">
        <v>1220</v>
      </c>
      <c r="F633" s="184" t="s">
        <v>1221</v>
      </c>
      <c r="G633" s="185" t="s">
        <v>248</v>
      </c>
      <c r="H633" s="186">
        <v>47.625</v>
      </c>
      <c r="I633" s="187"/>
      <c r="J633" s="188">
        <f>ROUND(I633*H633,2)</f>
        <v>0</v>
      </c>
      <c r="K633" s="184" t="s">
        <v>166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AR633" s="18" t="s">
        <v>167</v>
      </c>
      <c r="AT633" s="18" t="s">
        <v>162</v>
      </c>
      <c r="AU633" s="18" t="s">
        <v>81</v>
      </c>
      <c r="AY633" s="18" t="s">
        <v>160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167</v>
      </c>
      <c r="BM633" s="18" t="s">
        <v>3744</v>
      </c>
    </row>
    <row r="634" spans="2:65" s="11" customFormat="1" x14ac:dyDescent="0.3">
      <c r="B634" s="194"/>
      <c r="C634" s="195"/>
      <c r="D634" s="196" t="s">
        <v>169</v>
      </c>
      <c r="E634" s="197" t="s">
        <v>19</v>
      </c>
      <c r="F634" s="198" t="s">
        <v>3453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169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160</v>
      </c>
    </row>
    <row r="635" spans="2:65" s="12" customFormat="1" x14ac:dyDescent="0.3">
      <c r="B635" s="206"/>
      <c r="C635" s="207"/>
      <c r="D635" s="196" t="s">
        <v>169</v>
      </c>
      <c r="E635" s="208" t="s">
        <v>19</v>
      </c>
      <c r="F635" s="209" t="s">
        <v>3454</v>
      </c>
      <c r="G635" s="207"/>
      <c r="H635" s="210">
        <v>10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169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160</v>
      </c>
    </row>
    <row r="636" spans="2:65" s="14" customFormat="1" x14ac:dyDescent="0.3">
      <c r="B636" s="229"/>
      <c r="C636" s="230"/>
      <c r="D636" s="196" t="s">
        <v>169</v>
      </c>
      <c r="E636" s="231" t="s">
        <v>19</v>
      </c>
      <c r="F636" s="232" t="s">
        <v>234</v>
      </c>
      <c r="G636" s="230"/>
      <c r="H636" s="233">
        <v>10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169</v>
      </c>
      <c r="AU636" s="239" t="s">
        <v>81</v>
      </c>
      <c r="AV636" s="14" t="s">
        <v>186</v>
      </c>
      <c r="AW636" s="14" t="s">
        <v>35</v>
      </c>
      <c r="AX636" s="14" t="s">
        <v>71</v>
      </c>
      <c r="AY636" s="239" t="s">
        <v>160</v>
      </c>
    </row>
    <row r="637" spans="2:65" s="11" customFormat="1" x14ac:dyDescent="0.3">
      <c r="B637" s="194"/>
      <c r="C637" s="195"/>
      <c r="D637" s="196" t="s">
        <v>169</v>
      </c>
      <c r="E637" s="197" t="s">
        <v>19</v>
      </c>
      <c r="F637" s="198" t="s">
        <v>3455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x14ac:dyDescent="0.3">
      <c r="B638" s="206"/>
      <c r="C638" s="207"/>
      <c r="D638" s="196" t="s">
        <v>169</v>
      </c>
      <c r="E638" s="208" t="s">
        <v>19</v>
      </c>
      <c r="F638" s="209" t="s">
        <v>3456</v>
      </c>
      <c r="G638" s="207"/>
      <c r="H638" s="210">
        <v>5.2249999999999996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x14ac:dyDescent="0.3">
      <c r="B639" s="206"/>
      <c r="C639" s="207"/>
      <c r="D639" s="196" t="s">
        <v>169</v>
      </c>
      <c r="E639" s="208" t="s">
        <v>19</v>
      </c>
      <c r="F639" s="209" t="s">
        <v>3457</v>
      </c>
      <c r="G639" s="207"/>
      <c r="H639" s="210">
        <v>3.9249999999999998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x14ac:dyDescent="0.3">
      <c r="B640" s="206"/>
      <c r="C640" s="207"/>
      <c r="D640" s="196" t="s">
        <v>169</v>
      </c>
      <c r="E640" s="208" t="s">
        <v>19</v>
      </c>
      <c r="F640" s="209" t="s">
        <v>3458</v>
      </c>
      <c r="G640" s="207"/>
      <c r="H640" s="210">
        <v>10.525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x14ac:dyDescent="0.3">
      <c r="B641" s="206"/>
      <c r="C641" s="207"/>
      <c r="D641" s="196" t="s">
        <v>169</v>
      </c>
      <c r="E641" s="208" t="s">
        <v>19</v>
      </c>
      <c r="F641" s="209" t="s">
        <v>3459</v>
      </c>
      <c r="G641" s="207"/>
      <c r="H641" s="210">
        <v>8.6999999999999993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2" customFormat="1" x14ac:dyDescent="0.3">
      <c r="B642" s="206"/>
      <c r="C642" s="207"/>
      <c r="D642" s="196" t="s">
        <v>169</v>
      </c>
      <c r="E642" s="208" t="s">
        <v>19</v>
      </c>
      <c r="F642" s="209" t="s">
        <v>3460</v>
      </c>
      <c r="G642" s="207"/>
      <c r="H642" s="210">
        <v>9.25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4" customFormat="1" x14ac:dyDescent="0.3">
      <c r="B643" s="229"/>
      <c r="C643" s="230"/>
      <c r="D643" s="196" t="s">
        <v>169</v>
      </c>
      <c r="E643" s="231" t="s">
        <v>19</v>
      </c>
      <c r="F643" s="232" t="s">
        <v>234</v>
      </c>
      <c r="G643" s="230"/>
      <c r="H643" s="233">
        <v>37.625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169</v>
      </c>
      <c r="AU643" s="239" t="s">
        <v>81</v>
      </c>
      <c r="AV643" s="14" t="s">
        <v>186</v>
      </c>
      <c r="AW643" s="14" t="s">
        <v>35</v>
      </c>
      <c r="AX643" s="14" t="s">
        <v>71</v>
      </c>
      <c r="AY643" s="239" t="s">
        <v>160</v>
      </c>
    </row>
    <row r="644" spans="2:65" s="13" customFormat="1" x14ac:dyDescent="0.3">
      <c r="B644" s="217"/>
      <c r="C644" s="218"/>
      <c r="D644" s="196" t="s">
        <v>169</v>
      </c>
      <c r="E644" s="240" t="s">
        <v>19</v>
      </c>
      <c r="F644" s="241" t="s">
        <v>182</v>
      </c>
      <c r="G644" s="218"/>
      <c r="H644" s="242">
        <v>47.625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169</v>
      </c>
      <c r="AU644" s="228" t="s">
        <v>81</v>
      </c>
      <c r="AV644" s="13" t="s">
        <v>167</v>
      </c>
      <c r="AW644" s="13" t="s">
        <v>35</v>
      </c>
      <c r="AX644" s="13" t="s">
        <v>78</v>
      </c>
      <c r="AY644" s="228" t="s">
        <v>160</v>
      </c>
    </row>
    <row r="645" spans="2:65" s="10" customFormat="1" ht="29.85" customHeight="1" x14ac:dyDescent="0.3">
      <c r="B645" s="165"/>
      <c r="C645" s="166"/>
      <c r="D645" s="179" t="s">
        <v>70</v>
      </c>
      <c r="E645" s="180" t="s">
        <v>1223</v>
      </c>
      <c r="F645" s="180" t="s">
        <v>1224</v>
      </c>
      <c r="G645" s="166"/>
      <c r="H645" s="166"/>
      <c r="I645" s="169"/>
      <c r="J645" s="181">
        <f>BK645</f>
        <v>0</v>
      </c>
      <c r="K645" s="166"/>
      <c r="L645" s="171"/>
      <c r="M645" s="172"/>
      <c r="N645" s="173"/>
      <c r="O645" s="173"/>
      <c r="P645" s="174">
        <f>SUM(P646:P664)</f>
        <v>0</v>
      </c>
      <c r="Q645" s="173"/>
      <c r="R645" s="174">
        <f>SUM(R646:R664)</f>
        <v>0</v>
      </c>
      <c r="S645" s="173"/>
      <c r="T645" s="175">
        <f>SUM(T646:T664)</f>
        <v>0</v>
      </c>
      <c r="AR645" s="176" t="s">
        <v>78</v>
      </c>
      <c r="AT645" s="177" t="s">
        <v>70</v>
      </c>
      <c r="AU645" s="177" t="s">
        <v>78</v>
      </c>
      <c r="AY645" s="176" t="s">
        <v>160</v>
      </c>
      <c r="BK645" s="178">
        <f>SUM(BK646:BK664)</f>
        <v>0</v>
      </c>
    </row>
    <row r="646" spans="2:65" s="1" customFormat="1" ht="31.5" customHeight="1" x14ac:dyDescent="0.3">
      <c r="B646" s="35"/>
      <c r="C646" s="182" t="s">
        <v>1024</v>
      </c>
      <c r="D646" s="182" t="s">
        <v>162</v>
      </c>
      <c r="E646" s="183" t="s">
        <v>1226</v>
      </c>
      <c r="F646" s="184" t="s">
        <v>1227</v>
      </c>
      <c r="G646" s="185" t="s">
        <v>265</v>
      </c>
      <c r="H646" s="186">
        <v>8.0000000000000002E-3</v>
      </c>
      <c r="I646" s="187"/>
      <c r="J646" s="188">
        <f>ROUND(I646*H646,2)</f>
        <v>0</v>
      </c>
      <c r="K646" s="184" t="s">
        <v>19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AR646" s="18" t="s">
        <v>167</v>
      </c>
      <c r="AT646" s="18" t="s">
        <v>162</v>
      </c>
      <c r="AU646" s="18" t="s">
        <v>81</v>
      </c>
      <c r="AY646" s="18" t="s">
        <v>160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167</v>
      </c>
      <c r="BM646" s="18" t="s">
        <v>3745</v>
      </c>
    </row>
    <row r="647" spans="2:65" s="1" customFormat="1" ht="31.5" customHeight="1" x14ac:dyDescent="0.3">
      <c r="B647" s="35"/>
      <c r="C647" s="182" t="s">
        <v>1030</v>
      </c>
      <c r="D647" s="182" t="s">
        <v>162</v>
      </c>
      <c r="E647" s="183" t="s">
        <v>1231</v>
      </c>
      <c r="F647" s="184" t="s">
        <v>1232</v>
      </c>
      <c r="G647" s="185" t="s">
        <v>265</v>
      </c>
      <c r="H647" s="186">
        <v>1.6E-2</v>
      </c>
      <c r="I647" s="187"/>
      <c r="J647" s="188">
        <f>ROUND(I647*H647,2)</f>
        <v>0</v>
      </c>
      <c r="K647" s="184" t="s">
        <v>19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0</v>
      </c>
      <c r="R647" s="191">
        <f>Q647*H647</f>
        <v>0</v>
      </c>
      <c r="S647" s="191">
        <v>0</v>
      </c>
      <c r="T647" s="192">
        <f>S647*H647</f>
        <v>0</v>
      </c>
      <c r="AR647" s="18" t="s">
        <v>167</v>
      </c>
      <c r="AT647" s="18" t="s">
        <v>162</v>
      </c>
      <c r="AU647" s="18" t="s">
        <v>81</v>
      </c>
      <c r="AY647" s="18" t="s">
        <v>160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167</v>
      </c>
      <c r="BM647" s="18" t="s">
        <v>3746</v>
      </c>
    </row>
    <row r="648" spans="2:65" s="12" customFormat="1" x14ac:dyDescent="0.3">
      <c r="B648" s="206"/>
      <c r="C648" s="207"/>
      <c r="D648" s="196" t="s">
        <v>169</v>
      </c>
      <c r="E648" s="208" t="s">
        <v>19</v>
      </c>
      <c r="F648" s="209" t="s">
        <v>3747</v>
      </c>
      <c r="G648" s="207"/>
      <c r="H648" s="210">
        <v>1.6E-2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3" customFormat="1" x14ac:dyDescent="0.3">
      <c r="B649" s="217"/>
      <c r="C649" s="218"/>
      <c r="D649" s="219" t="s">
        <v>169</v>
      </c>
      <c r="E649" s="220" t="s">
        <v>19</v>
      </c>
      <c r="F649" s="221" t="s">
        <v>182</v>
      </c>
      <c r="G649" s="218"/>
      <c r="H649" s="222">
        <v>1.6E-2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169</v>
      </c>
      <c r="AU649" s="228" t="s">
        <v>81</v>
      </c>
      <c r="AV649" s="13" t="s">
        <v>167</v>
      </c>
      <c r="AW649" s="13" t="s">
        <v>35</v>
      </c>
      <c r="AX649" s="13" t="s">
        <v>78</v>
      </c>
      <c r="AY649" s="228" t="s">
        <v>160</v>
      </c>
    </row>
    <row r="650" spans="2:65" s="1" customFormat="1" ht="22.5" customHeight="1" x14ac:dyDescent="0.3">
      <c r="B650" s="35"/>
      <c r="C650" s="182" t="s">
        <v>1036</v>
      </c>
      <c r="D650" s="182" t="s">
        <v>162</v>
      </c>
      <c r="E650" s="183" t="s">
        <v>1236</v>
      </c>
      <c r="F650" s="184" t="s">
        <v>1237</v>
      </c>
      <c r="G650" s="185" t="s">
        <v>265</v>
      </c>
      <c r="H650" s="186">
        <v>616.30200000000002</v>
      </c>
      <c r="I650" s="187"/>
      <c r="J650" s="188">
        <f>ROUND(I650*H650,2)</f>
        <v>0</v>
      </c>
      <c r="K650" s="184" t="s">
        <v>166</v>
      </c>
      <c r="L650" s="55"/>
      <c r="M650" s="189" t="s">
        <v>19</v>
      </c>
      <c r="N650" s="190" t="s">
        <v>42</v>
      </c>
      <c r="O650" s="36"/>
      <c r="P650" s="191">
        <f>O650*H650</f>
        <v>0</v>
      </c>
      <c r="Q650" s="191">
        <v>0</v>
      </c>
      <c r="R650" s="191">
        <f>Q650*H650</f>
        <v>0</v>
      </c>
      <c r="S650" s="191">
        <v>0</v>
      </c>
      <c r="T650" s="192">
        <f>S650*H650</f>
        <v>0</v>
      </c>
      <c r="AR650" s="18" t="s">
        <v>167</v>
      </c>
      <c r="AT650" s="18" t="s">
        <v>162</v>
      </c>
      <c r="AU650" s="18" t="s">
        <v>81</v>
      </c>
      <c r="AY650" s="18" t="s">
        <v>160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78</v>
      </c>
      <c r="BK650" s="193">
        <f>ROUND(I650*H650,2)</f>
        <v>0</v>
      </c>
      <c r="BL650" s="18" t="s">
        <v>167</v>
      </c>
      <c r="BM650" s="18" t="s">
        <v>3748</v>
      </c>
    </row>
    <row r="651" spans="2:65" s="12" customFormat="1" x14ac:dyDescent="0.3">
      <c r="B651" s="206"/>
      <c r="C651" s="207"/>
      <c r="D651" s="196" t="s">
        <v>169</v>
      </c>
      <c r="E651" s="208" t="s">
        <v>19</v>
      </c>
      <c r="F651" s="209" t="s">
        <v>3749</v>
      </c>
      <c r="G651" s="207"/>
      <c r="H651" s="210">
        <v>616.30200000000002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3" customFormat="1" x14ac:dyDescent="0.3">
      <c r="B652" s="217"/>
      <c r="C652" s="218"/>
      <c r="D652" s="219" t="s">
        <v>169</v>
      </c>
      <c r="E652" s="220" t="s">
        <v>19</v>
      </c>
      <c r="F652" s="221" t="s">
        <v>182</v>
      </c>
      <c r="G652" s="218"/>
      <c r="H652" s="222">
        <v>616.30200000000002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169</v>
      </c>
      <c r="AU652" s="228" t="s">
        <v>81</v>
      </c>
      <c r="AV652" s="13" t="s">
        <v>167</v>
      </c>
      <c r="AW652" s="13" t="s">
        <v>35</v>
      </c>
      <c r="AX652" s="13" t="s">
        <v>78</v>
      </c>
      <c r="AY652" s="228" t="s">
        <v>160</v>
      </c>
    </row>
    <row r="653" spans="2:65" s="1" customFormat="1" ht="22.5" customHeight="1" x14ac:dyDescent="0.3">
      <c r="B653" s="35"/>
      <c r="C653" s="182" t="s">
        <v>1042</v>
      </c>
      <c r="D653" s="182" t="s">
        <v>162</v>
      </c>
      <c r="E653" s="183" t="s">
        <v>1243</v>
      </c>
      <c r="F653" s="184" t="s">
        <v>1244</v>
      </c>
      <c r="G653" s="185" t="s">
        <v>265</v>
      </c>
      <c r="H653" s="186">
        <v>11709.737999999999</v>
      </c>
      <c r="I653" s="187"/>
      <c r="J653" s="188">
        <f>ROUND(I653*H653,2)</f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167</v>
      </c>
      <c r="BM653" s="18" t="s">
        <v>3750</v>
      </c>
    </row>
    <row r="654" spans="2:65" s="12" customFormat="1" x14ac:dyDescent="0.3">
      <c r="B654" s="206"/>
      <c r="C654" s="207"/>
      <c r="D654" s="196" t="s">
        <v>169</v>
      </c>
      <c r="E654" s="208" t="s">
        <v>19</v>
      </c>
      <c r="F654" s="209" t="s">
        <v>3751</v>
      </c>
      <c r="G654" s="207"/>
      <c r="H654" s="210">
        <v>11709.737999999999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3" customFormat="1" x14ac:dyDescent="0.3">
      <c r="B655" s="217"/>
      <c r="C655" s="218"/>
      <c r="D655" s="219" t="s">
        <v>169</v>
      </c>
      <c r="E655" s="220" t="s">
        <v>19</v>
      </c>
      <c r="F655" s="221" t="s">
        <v>182</v>
      </c>
      <c r="G655" s="218"/>
      <c r="H655" s="222">
        <v>11709.737999999999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169</v>
      </c>
      <c r="AU655" s="228" t="s">
        <v>81</v>
      </c>
      <c r="AV655" s="13" t="s">
        <v>167</v>
      </c>
      <c r="AW655" s="13" t="s">
        <v>35</v>
      </c>
      <c r="AX655" s="13" t="s">
        <v>78</v>
      </c>
      <c r="AY655" s="228" t="s">
        <v>160</v>
      </c>
    </row>
    <row r="656" spans="2:65" s="1" customFormat="1" ht="22.5" customHeight="1" x14ac:dyDescent="0.3">
      <c r="B656" s="35"/>
      <c r="C656" s="182" t="s">
        <v>1051</v>
      </c>
      <c r="D656" s="182" t="s">
        <v>162</v>
      </c>
      <c r="E656" s="183" t="s">
        <v>1248</v>
      </c>
      <c r="F656" s="184" t="s">
        <v>1249</v>
      </c>
      <c r="G656" s="185" t="s">
        <v>265</v>
      </c>
      <c r="H656" s="186">
        <v>12.208</v>
      </c>
      <c r="I656" s="187"/>
      <c r="J656" s="188">
        <f>ROUND(I656*H656,2)</f>
        <v>0</v>
      </c>
      <c r="K656" s="184" t="s">
        <v>166</v>
      </c>
      <c r="L656" s="55"/>
      <c r="M656" s="189" t="s">
        <v>19</v>
      </c>
      <c r="N656" s="190" t="s">
        <v>42</v>
      </c>
      <c r="O656" s="36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AR656" s="18" t="s">
        <v>167</v>
      </c>
      <c r="AT656" s="18" t="s">
        <v>162</v>
      </c>
      <c r="AU656" s="18" t="s">
        <v>81</v>
      </c>
      <c r="AY656" s="18" t="s">
        <v>160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78</v>
      </c>
      <c r="BK656" s="193">
        <f>ROUND(I656*H656,2)</f>
        <v>0</v>
      </c>
      <c r="BL656" s="18" t="s">
        <v>167</v>
      </c>
      <c r="BM656" s="18" t="s">
        <v>3752</v>
      </c>
    </row>
    <row r="657" spans="2:65" s="12" customFormat="1" x14ac:dyDescent="0.3">
      <c r="B657" s="206"/>
      <c r="C657" s="207"/>
      <c r="D657" s="196" t="s">
        <v>169</v>
      </c>
      <c r="E657" s="208" t="s">
        <v>19</v>
      </c>
      <c r="F657" s="209" t="s">
        <v>3753</v>
      </c>
      <c r="G657" s="207"/>
      <c r="H657" s="210">
        <v>12.208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169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160</v>
      </c>
    </row>
    <row r="658" spans="2:65" s="13" customFormat="1" x14ac:dyDescent="0.3">
      <c r="B658" s="217"/>
      <c r="C658" s="218"/>
      <c r="D658" s="219" t="s">
        <v>169</v>
      </c>
      <c r="E658" s="220" t="s">
        <v>19</v>
      </c>
      <c r="F658" s="221" t="s">
        <v>182</v>
      </c>
      <c r="G658" s="218"/>
      <c r="H658" s="222">
        <v>12.208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169</v>
      </c>
      <c r="AU658" s="228" t="s">
        <v>81</v>
      </c>
      <c r="AV658" s="13" t="s">
        <v>167</v>
      </c>
      <c r="AW658" s="13" t="s">
        <v>35</v>
      </c>
      <c r="AX658" s="13" t="s">
        <v>78</v>
      </c>
      <c r="AY658" s="228" t="s">
        <v>160</v>
      </c>
    </row>
    <row r="659" spans="2:65" s="1" customFormat="1" ht="22.5" customHeight="1" x14ac:dyDescent="0.3">
      <c r="B659" s="35"/>
      <c r="C659" s="182" t="s">
        <v>1055</v>
      </c>
      <c r="D659" s="182" t="s">
        <v>162</v>
      </c>
      <c r="E659" s="183" t="s">
        <v>1253</v>
      </c>
      <c r="F659" s="184" t="s">
        <v>1254</v>
      </c>
      <c r="G659" s="185" t="s">
        <v>265</v>
      </c>
      <c r="H659" s="186">
        <v>195.78299999999999</v>
      </c>
      <c r="I659" s="187"/>
      <c r="J659" s="188">
        <f>ROUND(I659*H659,2)</f>
        <v>0</v>
      </c>
      <c r="K659" s="184" t="s">
        <v>166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167</v>
      </c>
      <c r="AT659" s="18" t="s">
        <v>162</v>
      </c>
      <c r="AU659" s="18" t="s">
        <v>81</v>
      </c>
      <c r="AY659" s="18" t="s">
        <v>160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167</v>
      </c>
      <c r="BM659" s="18" t="s">
        <v>3754</v>
      </c>
    </row>
    <row r="660" spans="2:65" s="12" customFormat="1" x14ac:dyDescent="0.3">
      <c r="B660" s="206"/>
      <c r="C660" s="207"/>
      <c r="D660" s="196" t="s">
        <v>169</v>
      </c>
      <c r="E660" s="208" t="s">
        <v>19</v>
      </c>
      <c r="F660" s="209" t="s">
        <v>3755</v>
      </c>
      <c r="G660" s="207"/>
      <c r="H660" s="210">
        <v>195.78299999999999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3" customFormat="1" x14ac:dyDescent="0.3">
      <c r="B661" s="217"/>
      <c r="C661" s="218"/>
      <c r="D661" s="219" t="s">
        <v>169</v>
      </c>
      <c r="E661" s="220" t="s">
        <v>19</v>
      </c>
      <c r="F661" s="221" t="s">
        <v>182</v>
      </c>
      <c r="G661" s="218"/>
      <c r="H661" s="222">
        <v>195.78299999999999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169</v>
      </c>
      <c r="AU661" s="228" t="s">
        <v>81</v>
      </c>
      <c r="AV661" s="13" t="s">
        <v>167</v>
      </c>
      <c r="AW661" s="13" t="s">
        <v>35</v>
      </c>
      <c r="AX661" s="13" t="s">
        <v>78</v>
      </c>
      <c r="AY661" s="228" t="s">
        <v>160</v>
      </c>
    </row>
    <row r="662" spans="2:65" s="1" customFormat="1" ht="22.5" customHeight="1" x14ac:dyDescent="0.3">
      <c r="B662" s="35"/>
      <c r="C662" s="182" t="s">
        <v>1059</v>
      </c>
      <c r="D662" s="182" t="s">
        <v>162</v>
      </c>
      <c r="E662" s="183" t="s">
        <v>1257</v>
      </c>
      <c r="F662" s="184" t="s">
        <v>1258</v>
      </c>
      <c r="G662" s="185" t="s">
        <v>265</v>
      </c>
      <c r="H662" s="186">
        <v>408.31099999999998</v>
      </c>
      <c r="I662" s="187"/>
      <c r="J662" s="188">
        <f>ROUND(I662*H662,2)</f>
        <v>0</v>
      </c>
      <c r="K662" s="184" t="s">
        <v>166</v>
      </c>
      <c r="L662" s="55"/>
      <c r="M662" s="189" t="s">
        <v>19</v>
      </c>
      <c r="N662" s="190" t="s">
        <v>42</v>
      </c>
      <c r="O662" s="36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AR662" s="18" t="s">
        <v>167</v>
      </c>
      <c r="AT662" s="18" t="s">
        <v>162</v>
      </c>
      <c r="AU662" s="18" t="s">
        <v>81</v>
      </c>
      <c r="AY662" s="18" t="s">
        <v>160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167</v>
      </c>
      <c r="BM662" s="18" t="s">
        <v>3756</v>
      </c>
    </row>
    <row r="663" spans="2:65" s="12" customFormat="1" x14ac:dyDescent="0.3">
      <c r="B663" s="206"/>
      <c r="C663" s="207"/>
      <c r="D663" s="196" t="s">
        <v>169</v>
      </c>
      <c r="E663" s="208" t="s">
        <v>19</v>
      </c>
      <c r="F663" s="209" t="s">
        <v>3757</v>
      </c>
      <c r="G663" s="207"/>
      <c r="H663" s="210">
        <v>408.31099999999998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169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160</v>
      </c>
    </row>
    <row r="664" spans="2:65" s="13" customFormat="1" x14ac:dyDescent="0.3">
      <c r="B664" s="217"/>
      <c r="C664" s="218"/>
      <c r="D664" s="196" t="s">
        <v>169</v>
      </c>
      <c r="E664" s="240" t="s">
        <v>19</v>
      </c>
      <c r="F664" s="241" t="s">
        <v>182</v>
      </c>
      <c r="G664" s="218"/>
      <c r="H664" s="242">
        <v>408.31099999999998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169</v>
      </c>
      <c r="AU664" s="228" t="s">
        <v>81</v>
      </c>
      <c r="AV664" s="13" t="s">
        <v>167</v>
      </c>
      <c r="AW664" s="13" t="s">
        <v>35</v>
      </c>
      <c r="AX664" s="13" t="s">
        <v>78</v>
      </c>
      <c r="AY664" s="228" t="s">
        <v>160</v>
      </c>
    </row>
    <row r="665" spans="2:65" s="10" customFormat="1" ht="29.85" customHeight="1" x14ac:dyDescent="0.3">
      <c r="B665" s="165"/>
      <c r="C665" s="166"/>
      <c r="D665" s="179" t="s">
        <v>70</v>
      </c>
      <c r="E665" s="180" t="s">
        <v>260</v>
      </c>
      <c r="F665" s="180" t="s">
        <v>261</v>
      </c>
      <c r="G665" s="166"/>
      <c r="H665" s="166"/>
      <c r="I665" s="169"/>
      <c r="J665" s="181">
        <f>BK665</f>
        <v>0</v>
      </c>
      <c r="K665" s="166"/>
      <c r="L665" s="171"/>
      <c r="M665" s="172"/>
      <c r="N665" s="173"/>
      <c r="O665" s="173"/>
      <c r="P665" s="174">
        <f>P666</f>
        <v>0</v>
      </c>
      <c r="Q665" s="173"/>
      <c r="R665" s="174">
        <f>R666</f>
        <v>0</v>
      </c>
      <c r="S665" s="173"/>
      <c r="T665" s="175">
        <f>T666</f>
        <v>0</v>
      </c>
      <c r="AR665" s="176" t="s">
        <v>78</v>
      </c>
      <c r="AT665" s="177" t="s">
        <v>70</v>
      </c>
      <c r="AU665" s="177" t="s">
        <v>78</v>
      </c>
      <c r="AY665" s="176" t="s">
        <v>160</v>
      </c>
      <c r="BK665" s="178">
        <f>BK666</f>
        <v>0</v>
      </c>
    </row>
    <row r="666" spans="2:65" s="1" customFormat="1" ht="31.5" customHeight="1" x14ac:dyDescent="0.3">
      <c r="B666" s="35"/>
      <c r="C666" s="182" t="s">
        <v>1063</v>
      </c>
      <c r="D666" s="182" t="s">
        <v>162</v>
      </c>
      <c r="E666" s="183" t="s">
        <v>263</v>
      </c>
      <c r="F666" s="184" t="s">
        <v>264</v>
      </c>
      <c r="G666" s="185" t="s">
        <v>265</v>
      </c>
      <c r="H666" s="186">
        <v>128.44499999999999</v>
      </c>
      <c r="I666" s="187"/>
      <c r="J666" s="188">
        <f>ROUND(I666*H666,2)</f>
        <v>0</v>
      </c>
      <c r="K666" s="184" t="s">
        <v>166</v>
      </c>
      <c r="L666" s="55"/>
      <c r="M666" s="189" t="s">
        <v>19</v>
      </c>
      <c r="N666" s="190" t="s">
        <v>42</v>
      </c>
      <c r="O666" s="36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AR666" s="18" t="s">
        <v>167</v>
      </c>
      <c r="AT666" s="18" t="s">
        <v>162</v>
      </c>
      <c r="AU666" s="18" t="s">
        <v>81</v>
      </c>
      <c r="AY666" s="18" t="s">
        <v>160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8" t="s">
        <v>78</v>
      </c>
      <c r="BK666" s="193">
        <f>ROUND(I666*H666,2)</f>
        <v>0</v>
      </c>
      <c r="BL666" s="18" t="s">
        <v>167</v>
      </c>
      <c r="BM666" s="18" t="s">
        <v>3758</v>
      </c>
    </row>
    <row r="667" spans="2:65" s="10" customFormat="1" ht="37.35" customHeight="1" x14ac:dyDescent="0.35">
      <c r="B667" s="165"/>
      <c r="C667" s="166"/>
      <c r="D667" s="167" t="s">
        <v>70</v>
      </c>
      <c r="E667" s="168" t="s">
        <v>548</v>
      </c>
      <c r="F667" s="168" t="s">
        <v>1263</v>
      </c>
      <c r="G667" s="166"/>
      <c r="H667" s="166"/>
      <c r="I667" s="169"/>
      <c r="J667" s="170">
        <f>BK667</f>
        <v>0</v>
      </c>
      <c r="K667" s="166"/>
      <c r="L667" s="171"/>
      <c r="M667" s="172"/>
      <c r="N667" s="173"/>
      <c r="O667" s="173"/>
      <c r="P667" s="174">
        <f>P668+P670</f>
        <v>0</v>
      </c>
      <c r="Q667" s="173"/>
      <c r="R667" s="174">
        <f>R668+R670</f>
        <v>0.81622509999999993</v>
      </c>
      <c r="S667" s="173"/>
      <c r="T667" s="175">
        <f>T668+T670</f>
        <v>0</v>
      </c>
      <c r="AR667" s="176" t="s">
        <v>186</v>
      </c>
      <c r="AT667" s="177" t="s">
        <v>70</v>
      </c>
      <c r="AU667" s="177" t="s">
        <v>71</v>
      </c>
      <c r="AY667" s="176" t="s">
        <v>160</v>
      </c>
      <c r="BK667" s="178">
        <f>BK668+BK670</f>
        <v>0</v>
      </c>
    </row>
    <row r="668" spans="2:65" s="10" customFormat="1" ht="19.899999999999999" customHeight="1" x14ac:dyDescent="0.3">
      <c r="B668" s="165"/>
      <c r="C668" s="166"/>
      <c r="D668" s="179" t="s">
        <v>70</v>
      </c>
      <c r="E668" s="180" t="s">
        <v>1264</v>
      </c>
      <c r="F668" s="180" t="s">
        <v>1265</v>
      </c>
      <c r="G668" s="166"/>
      <c r="H668" s="166"/>
      <c r="I668" s="169"/>
      <c r="J668" s="181">
        <f>BK668</f>
        <v>0</v>
      </c>
      <c r="K668" s="166"/>
      <c r="L668" s="171"/>
      <c r="M668" s="172"/>
      <c r="N668" s="173"/>
      <c r="O668" s="173"/>
      <c r="P668" s="174">
        <f>P669</f>
        <v>0</v>
      </c>
      <c r="Q668" s="173"/>
      <c r="R668" s="174">
        <f>R669</f>
        <v>3.0000000000000003E-4</v>
      </c>
      <c r="S668" s="173"/>
      <c r="T668" s="175">
        <f>T669</f>
        <v>0</v>
      </c>
      <c r="AR668" s="176" t="s">
        <v>186</v>
      </c>
      <c r="AT668" s="177" t="s">
        <v>70</v>
      </c>
      <c r="AU668" s="177" t="s">
        <v>78</v>
      </c>
      <c r="AY668" s="176" t="s">
        <v>160</v>
      </c>
      <c r="BK668" s="178">
        <f>BK669</f>
        <v>0</v>
      </c>
    </row>
    <row r="669" spans="2:65" s="1" customFormat="1" ht="22.5" customHeight="1" x14ac:dyDescent="0.3">
      <c r="B669" s="35"/>
      <c r="C669" s="182" t="s">
        <v>1067</v>
      </c>
      <c r="D669" s="182" t="s">
        <v>162</v>
      </c>
      <c r="E669" s="183" t="s">
        <v>3759</v>
      </c>
      <c r="F669" s="184" t="s">
        <v>3760</v>
      </c>
      <c r="G669" s="185" t="s">
        <v>189</v>
      </c>
      <c r="H669" s="186">
        <v>7.5</v>
      </c>
      <c r="I669" s="187"/>
      <c r="J669" s="188">
        <f>ROUND(I669*H669,2)</f>
        <v>0</v>
      </c>
      <c r="K669" s="184" t="s">
        <v>19</v>
      </c>
      <c r="L669" s="55"/>
      <c r="M669" s="189" t="s">
        <v>19</v>
      </c>
      <c r="N669" s="190" t="s">
        <v>42</v>
      </c>
      <c r="O669" s="36"/>
      <c r="P669" s="191">
        <f>O669*H669</f>
        <v>0</v>
      </c>
      <c r="Q669" s="191">
        <v>4.0000000000000003E-5</v>
      </c>
      <c r="R669" s="191">
        <f>Q669*H669</f>
        <v>3.0000000000000003E-4</v>
      </c>
      <c r="S669" s="191">
        <v>0</v>
      </c>
      <c r="T669" s="192">
        <f>S669*H669</f>
        <v>0</v>
      </c>
      <c r="AR669" s="18" t="s">
        <v>669</v>
      </c>
      <c r="AT669" s="18" t="s">
        <v>162</v>
      </c>
      <c r="AU669" s="18" t="s">
        <v>81</v>
      </c>
      <c r="AY669" s="18" t="s">
        <v>160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78</v>
      </c>
      <c r="BK669" s="193">
        <f>ROUND(I669*H669,2)</f>
        <v>0</v>
      </c>
      <c r="BL669" s="18" t="s">
        <v>669</v>
      </c>
      <c r="BM669" s="18" t="s">
        <v>3761</v>
      </c>
    </row>
    <row r="670" spans="2:65" s="10" customFormat="1" ht="29.85" customHeight="1" x14ac:dyDescent="0.3">
      <c r="B670" s="165"/>
      <c r="C670" s="166"/>
      <c r="D670" s="179" t="s">
        <v>70</v>
      </c>
      <c r="E670" s="180" t="s">
        <v>1270</v>
      </c>
      <c r="F670" s="180" t="s">
        <v>1271</v>
      </c>
      <c r="G670" s="166"/>
      <c r="H670" s="166"/>
      <c r="I670" s="169"/>
      <c r="J670" s="181">
        <f>BK670</f>
        <v>0</v>
      </c>
      <c r="K670" s="166"/>
      <c r="L670" s="171"/>
      <c r="M670" s="172"/>
      <c r="N670" s="173"/>
      <c r="O670" s="173"/>
      <c r="P670" s="174">
        <f>SUM(P671:P691)</f>
        <v>0</v>
      </c>
      <c r="Q670" s="173"/>
      <c r="R670" s="174">
        <f>SUM(R671:R691)</f>
        <v>0.81592509999999996</v>
      </c>
      <c r="S670" s="173"/>
      <c r="T670" s="175">
        <f>SUM(T671:T691)</f>
        <v>0</v>
      </c>
      <c r="AR670" s="176" t="s">
        <v>186</v>
      </c>
      <c r="AT670" s="177" t="s">
        <v>70</v>
      </c>
      <c r="AU670" s="177" t="s">
        <v>78</v>
      </c>
      <c r="AY670" s="176" t="s">
        <v>160</v>
      </c>
      <c r="BK670" s="178">
        <f>SUM(BK671:BK691)</f>
        <v>0</v>
      </c>
    </row>
    <row r="671" spans="2:65" s="1" customFormat="1" ht="22.5" customHeight="1" x14ac:dyDescent="0.3">
      <c r="B671" s="35"/>
      <c r="C671" s="182" t="s">
        <v>1071</v>
      </c>
      <c r="D671" s="182" t="s">
        <v>162</v>
      </c>
      <c r="E671" s="183" t="s">
        <v>1273</v>
      </c>
      <c r="F671" s="184" t="s">
        <v>1274</v>
      </c>
      <c r="G671" s="185" t="s">
        <v>1275</v>
      </c>
      <c r="H671" s="186">
        <v>7.0000000000000001E-3</v>
      </c>
      <c r="I671" s="187"/>
      <c r="J671" s="188">
        <f t="shared" ref="J671:J677" si="30">ROUND(I671*H671,2)</f>
        <v>0</v>
      </c>
      <c r="K671" s="184" t="s">
        <v>166</v>
      </c>
      <c r="L671" s="55"/>
      <c r="M671" s="189" t="s">
        <v>19</v>
      </c>
      <c r="N671" s="190" t="s">
        <v>42</v>
      </c>
      <c r="O671" s="36"/>
      <c r="P671" s="191">
        <f t="shared" ref="P671:P677" si="31">O671*H671</f>
        <v>0</v>
      </c>
      <c r="Q671" s="191">
        <v>8.8000000000000005E-3</v>
      </c>
      <c r="R671" s="191">
        <f t="shared" ref="R671:R677" si="32">Q671*H671</f>
        <v>6.1600000000000007E-5</v>
      </c>
      <c r="S671" s="191">
        <v>0</v>
      </c>
      <c r="T671" s="192">
        <f t="shared" ref="T671:T677" si="33">S671*H671</f>
        <v>0</v>
      </c>
      <c r="AR671" s="18" t="s">
        <v>669</v>
      </c>
      <c r="AT671" s="18" t="s">
        <v>162</v>
      </c>
      <c r="AU671" s="18" t="s">
        <v>81</v>
      </c>
      <c r="AY671" s="18" t="s">
        <v>160</v>
      </c>
      <c r="BE671" s="193">
        <f t="shared" ref="BE671:BE677" si="34">IF(N671="základní",J671,0)</f>
        <v>0</v>
      </c>
      <c r="BF671" s="193">
        <f t="shared" ref="BF671:BF677" si="35">IF(N671="snížená",J671,0)</f>
        <v>0</v>
      </c>
      <c r="BG671" s="193">
        <f t="shared" ref="BG671:BG677" si="36">IF(N671="zákl. přenesená",J671,0)</f>
        <v>0</v>
      </c>
      <c r="BH671" s="193">
        <f t="shared" ref="BH671:BH677" si="37">IF(N671="sníž. přenesená",J671,0)</f>
        <v>0</v>
      </c>
      <c r="BI671" s="193">
        <f t="shared" ref="BI671:BI677" si="38">IF(N671="nulová",J671,0)</f>
        <v>0</v>
      </c>
      <c r="BJ671" s="18" t="s">
        <v>78</v>
      </c>
      <c r="BK671" s="193">
        <f t="shared" ref="BK671:BK677" si="39">ROUND(I671*H671,2)</f>
        <v>0</v>
      </c>
      <c r="BL671" s="18" t="s">
        <v>669</v>
      </c>
      <c r="BM671" s="18" t="s">
        <v>3762</v>
      </c>
    </row>
    <row r="672" spans="2:65" s="1" customFormat="1" ht="31.5" customHeight="1" x14ac:dyDescent="0.3">
      <c r="B672" s="35"/>
      <c r="C672" s="182" t="s">
        <v>1076</v>
      </c>
      <c r="D672" s="182" t="s">
        <v>162</v>
      </c>
      <c r="E672" s="183" t="s">
        <v>1278</v>
      </c>
      <c r="F672" s="184" t="s">
        <v>1279</v>
      </c>
      <c r="G672" s="185" t="s">
        <v>189</v>
      </c>
      <c r="H672" s="186">
        <v>7.5</v>
      </c>
      <c r="I672" s="187"/>
      <c r="J672" s="188">
        <f t="shared" si="30"/>
        <v>0</v>
      </c>
      <c r="K672" s="184" t="s">
        <v>166</v>
      </c>
      <c r="L672" s="55"/>
      <c r="M672" s="189" t="s">
        <v>19</v>
      </c>
      <c r="N672" s="190" t="s">
        <v>42</v>
      </c>
      <c r="O672" s="36"/>
      <c r="P672" s="191">
        <f t="shared" si="31"/>
        <v>0</v>
      </c>
      <c r="Q672" s="191">
        <v>0</v>
      </c>
      <c r="R672" s="191">
        <f t="shared" si="32"/>
        <v>0</v>
      </c>
      <c r="S672" s="191">
        <v>0</v>
      </c>
      <c r="T672" s="192">
        <f t="shared" si="33"/>
        <v>0</v>
      </c>
      <c r="AR672" s="18" t="s">
        <v>669</v>
      </c>
      <c r="AT672" s="18" t="s">
        <v>162</v>
      </c>
      <c r="AU672" s="18" t="s">
        <v>81</v>
      </c>
      <c r="AY672" s="18" t="s">
        <v>160</v>
      </c>
      <c r="BE672" s="193">
        <f t="shared" si="34"/>
        <v>0</v>
      </c>
      <c r="BF672" s="193">
        <f t="shared" si="35"/>
        <v>0</v>
      </c>
      <c r="BG672" s="193">
        <f t="shared" si="36"/>
        <v>0</v>
      </c>
      <c r="BH672" s="193">
        <f t="shared" si="37"/>
        <v>0</v>
      </c>
      <c r="BI672" s="193">
        <f t="shared" si="38"/>
        <v>0</v>
      </c>
      <c r="BJ672" s="18" t="s">
        <v>78</v>
      </c>
      <c r="BK672" s="193">
        <f t="shared" si="39"/>
        <v>0</v>
      </c>
      <c r="BL672" s="18" t="s">
        <v>669</v>
      </c>
      <c r="BM672" s="18" t="s">
        <v>3763</v>
      </c>
    </row>
    <row r="673" spans="2:65" s="1" customFormat="1" ht="22.5" customHeight="1" x14ac:dyDescent="0.3">
      <c r="B673" s="35"/>
      <c r="C673" s="182" t="s">
        <v>1081</v>
      </c>
      <c r="D673" s="182" t="s">
        <v>162</v>
      </c>
      <c r="E673" s="183" t="s">
        <v>1282</v>
      </c>
      <c r="F673" s="184" t="s">
        <v>1283</v>
      </c>
      <c r="G673" s="185" t="s">
        <v>189</v>
      </c>
      <c r="H673" s="186">
        <v>7.5</v>
      </c>
      <c r="I673" s="187"/>
      <c r="J673" s="188">
        <f t="shared" si="30"/>
        <v>0</v>
      </c>
      <c r="K673" s="184" t="s">
        <v>166</v>
      </c>
      <c r="L673" s="55"/>
      <c r="M673" s="189" t="s">
        <v>19</v>
      </c>
      <c r="N673" s="190" t="s">
        <v>42</v>
      </c>
      <c r="O673" s="36"/>
      <c r="P673" s="191">
        <f t="shared" si="31"/>
        <v>0</v>
      </c>
      <c r="Q673" s="191">
        <v>9.1799999999999995E-5</v>
      </c>
      <c r="R673" s="191">
        <f t="shared" si="32"/>
        <v>6.8849999999999998E-4</v>
      </c>
      <c r="S673" s="191">
        <v>0</v>
      </c>
      <c r="T673" s="192">
        <f t="shared" si="33"/>
        <v>0</v>
      </c>
      <c r="AR673" s="18" t="s">
        <v>669</v>
      </c>
      <c r="AT673" s="18" t="s">
        <v>162</v>
      </c>
      <c r="AU673" s="18" t="s">
        <v>81</v>
      </c>
      <c r="AY673" s="18" t="s">
        <v>160</v>
      </c>
      <c r="BE673" s="193">
        <f t="shared" si="34"/>
        <v>0</v>
      </c>
      <c r="BF673" s="193">
        <f t="shared" si="35"/>
        <v>0</v>
      </c>
      <c r="BG673" s="193">
        <f t="shared" si="36"/>
        <v>0</v>
      </c>
      <c r="BH673" s="193">
        <f t="shared" si="37"/>
        <v>0</v>
      </c>
      <c r="BI673" s="193">
        <f t="shared" si="38"/>
        <v>0</v>
      </c>
      <c r="BJ673" s="18" t="s">
        <v>78</v>
      </c>
      <c r="BK673" s="193">
        <f t="shared" si="39"/>
        <v>0</v>
      </c>
      <c r="BL673" s="18" t="s">
        <v>669</v>
      </c>
      <c r="BM673" s="18" t="s">
        <v>3764</v>
      </c>
    </row>
    <row r="674" spans="2:65" s="1" customFormat="1" ht="22.5" customHeight="1" x14ac:dyDescent="0.3">
      <c r="B674" s="35"/>
      <c r="C674" s="182" t="s">
        <v>1086</v>
      </c>
      <c r="D674" s="182" t="s">
        <v>162</v>
      </c>
      <c r="E674" s="183" t="s">
        <v>1286</v>
      </c>
      <c r="F674" s="184" t="s">
        <v>1287</v>
      </c>
      <c r="G674" s="185" t="s">
        <v>189</v>
      </c>
      <c r="H674" s="186">
        <v>7.5</v>
      </c>
      <c r="I674" s="187"/>
      <c r="J674" s="188">
        <f t="shared" si="30"/>
        <v>0</v>
      </c>
      <c r="K674" s="184" t="s">
        <v>166</v>
      </c>
      <c r="L674" s="55"/>
      <c r="M674" s="189" t="s">
        <v>19</v>
      </c>
      <c r="N674" s="190" t="s">
        <v>42</v>
      </c>
      <c r="O674" s="36"/>
      <c r="P674" s="191">
        <f t="shared" si="31"/>
        <v>0</v>
      </c>
      <c r="Q674" s="191">
        <v>0.108</v>
      </c>
      <c r="R674" s="191">
        <f t="shared" si="32"/>
        <v>0.80999999999999994</v>
      </c>
      <c r="S674" s="191">
        <v>0</v>
      </c>
      <c r="T674" s="192">
        <f t="shared" si="33"/>
        <v>0</v>
      </c>
      <c r="AR674" s="18" t="s">
        <v>669</v>
      </c>
      <c r="AT674" s="18" t="s">
        <v>162</v>
      </c>
      <c r="AU674" s="18" t="s">
        <v>81</v>
      </c>
      <c r="AY674" s="18" t="s">
        <v>160</v>
      </c>
      <c r="BE674" s="193">
        <f t="shared" si="34"/>
        <v>0</v>
      </c>
      <c r="BF674" s="193">
        <f t="shared" si="35"/>
        <v>0</v>
      </c>
      <c r="BG674" s="193">
        <f t="shared" si="36"/>
        <v>0</v>
      </c>
      <c r="BH674" s="193">
        <f t="shared" si="37"/>
        <v>0</v>
      </c>
      <c r="BI674" s="193">
        <f t="shared" si="38"/>
        <v>0</v>
      </c>
      <c r="BJ674" s="18" t="s">
        <v>78</v>
      </c>
      <c r="BK674" s="193">
        <f t="shared" si="39"/>
        <v>0</v>
      </c>
      <c r="BL674" s="18" t="s">
        <v>669</v>
      </c>
      <c r="BM674" s="18" t="s">
        <v>3765</v>
      </c>
    </row>
    <row r="675" spans="2:65" s="1" customFormat="1" ht="22.5" customHeight="1" x14ac:dyDescent="0.3">
      <c r="B675" s="35"/>
      <c r="C675" s="247" t="s">
        <v>1091</v>
      </c>
      <c r="D675" s="247" t="s">
        <v>548</v>
      </c>
      <c r="E675" s="248" t="s">
        <v>1290</v>
      </c>
      <c r="F675" s="249" t="s">
        <v>1291</v>
      </c>
      <c r="G675" s="250" t="s">
        <v>189</v>
      </c>
      <c r="H675" s="251">
        <v>7.5</v>
      </c>
      <c r="I675" s="252"/>
      <c r="J675" s="253">
        <f t="shared" si="30"/>
        <v>0</v>
      </c>
      <c r="K675" s="249" t="s">
        <v>19</v>
      </c>
      <c r="L675" s="254"/>
      <c r="M675" s="255" t="s">
        <v>19</v>
      </c>
      <c r="N675" s="256" t="s">
        <v>42</v>
      </c>
      <c r="O675" s="36"/>
      <c r="P675" s="191">
        <f t="shared" si="31"/>
        <v>0</v>
      </c>
      <c r="Q675" s="191">
        <v>6.8999999999999997E-4</v>
      </c>
      <c r="R675" s="191">
        <f t="shared" si="32"/>
        <v>5.1749999999999999E-3</v>
      </c>
      <c r="S675" s="191">
        <v>0</v>
      </c>
      <c r="T675" s="192">
        <f t="shared" si="33"/>
        <v>0</v>
      </c>
      <c r="AR675" s="18" t="s">
        <v>980</v>
      </c>
      <c r="AT675" s="18" t="s">
        <v>548</v>
      </c>
      <c r="AU675" s="18" t="s">
        <v>81</v>
      </c>
      <c r="AY675" s="18" t="s">
        <v>160</v>
      </c>
      <c r="BE675" s="193">
        <f t="shared" si="34"/>
        <v>0</v>
      </c>
      <c r="BF675" s="193">
        <f t="shared" si="35"/>
        <v>0</v>
      </c>
      <c r="BG675" s="193">
        <f t="shared" si="36"/>
        <v>0</v>
      </c>
      <c r="BH675" s="193">
        <f t="shared" si="37"/>
        <v>0</v>
      </c>
      <c r="BI675" s="193">
        <f t="shared" si="38"/>
        <v>0</v>
      </c>
      <c r="BJ675" s="18" t="s">
        <v>78</v>
      </c>
      <c r="BK675" s="193">
        <f t="shared" si="39"/>
        <v>0</v>
      </c>
      <c r="BL675" s="18" t="s">
        <v>980</v>
      </c>
      <c r="BM675" s="18" t="s">
        <v>3766</v>
      </c>
    </row>
    <row r="676" spans="2:65" s="1" customFormat="1" ht="22.5" customHeight="1" x14ac:dyDescent="0.3">
      <c r="B676" s="35"/>
      <c r="C676" s="182" t="s">
        <v>1095</v>
      </c>
      <c r="D676" s="182" t="s">
        <v>162</v>
      </c>
      <c r="E676" s="183" t="s">
        <v>1294</v>
      </c>
      <c r="F676" s="184" t="s">
        <v>1295</v>
      </c>
      <c r="G676" s="185" t="s">
        <v>189</v>
      </c>
      <c r="H676" s="186">
        <v>7.5</v>
      </c>
      <c r="I676" s="187"/>
      <c r="J676" s="188">
        <f t="shared" si="30"/>
        <v>0</v>
      </c>
      <c r="K676" s="184" t="s">
        <v>166</v>
      </c>
      <c r="L676" s="55"/>
      <c r="M676" s="189" t="s">
        <v>19</v>
      </c>
      <c r="N676" s="190" t="s">
        <v>42</v>
      </c>
      <c r="O676" s="36"/>
      <c r="P676" s="191">
        <f t="shared" si="31"/>
        <v>0</v>
      </c>
      <c r="Q676" s="191">
        <v>0</v>
      </c>
      <c r="R676" s="191">
        <f t="shared" si="32"/>
        <v>0</v>
      </c>
      <c r="S676" s="191">
        <v>0</v>
      </c>
      <c r="T676" s="192">
        <f t="shared" si="33"/>
        <v>0</v>
      </c>
      <c r="AR676" s="18" t="s">
        <v>669</v>
      </c>
      <c r="AT676" s="18" t="s">
        <v>162</v>
      </c>
      <c r="AU676" s="18" t="s">
        <v>81</v>
      </c>
      <c r="AY676" s="18" t="s">
        <v>160</v>
      </c>
      <c r="BE676" s="193">
        <f t="shared" si="34"/>
        <v>0</v>
      </c>
      <c r="BF676" s="193">
        <f t="shared" si="35"/>
        <v>0</v>
      </c>
      <c r="BG676" s="193">
        <f t="shared" si="36"/>
        <v>0</v>
      </c>
      <c r="BH676" s="193">
        <f t="shared" si="37"/>
        <v>0</v>
      </c>
      <c r="BI676" s="193">
        <f t="shared" si="38"/>
        <v>0</v>
      </c>
      <c r="BJ676" s="18" t="s">
        <v>78</v>
      </c>
      <c r="BK676" s="193">
        <f t="shared" si="39"/>
        <v>0</v>
      </c>
      <c r="BL676" s="18" t="s">
        <v>669</v>
      </c>
      <c r="BM676" s="18" t="s">
        <v>3767</v>
      </c>
    </row>
    <row r="677" spans="2:65" s="1" customFormat="1" ht="22.5" customHeight="1" x14ac:dyDescent="0.3">
      <c r="B677" s="35"/>
      <c r="C677" s="247" t="s">
        <v>1101</v>
      </c>
      <c r="D677" s="247" t="s">
        <v>548</v>
      </c>
      <c r="E677" s="248" t="s">
        <v>549</v>
      </c>
      <c r="F677" s="249" t="s">
        <v>550</v>
      </c>
      <c r="G677" s="250" t="s">
        <v>212</v>
      </c>
      <c r="H677" s="251">
        <v>0.78800000000000003</v>
      </c>
      <c r="I677" s="252"/>
      <c r="J677" s="253">
        <f t="shared" si="30"/>
        <v>0</v>
      </c>
      <c r="K677" s="249" t="s">
        <v>19</v>
      </c>
      <c r="L677" s="254"/>
      <c r="M677" s="255" t="s">
        <v>19</v>
      </c>
      <c r="N677" s="256" t="s">
        <v>42</v>
      </c>
      <c r="O677" s="36"/>
      <c r="P677" s="191">
        <f t="shared" si="31"/>
        <v>0</v>
      </c>
      <c r="Q677" s="191">
        <v>0</v>
      </c>
      <c r="R677" s="191">
        <f t="shared" si="32"/>
        <v>0</v>
      </c>
      <c r="S677" s="191">
        <v>0</v>
      </c>
      <c r="T677" s="192">
        <f t="shared" si="33"/>
        <v>0</v>
      </c>
      <c r="AR677" s="18" t="s">
        <v>980</v>
      </c>
      <c r="AT677" s="18" t="s">
        <v>548</v>
      </c>
      <c r="AU677" s="18" t="s">
        <v>81</v>
      </c>
      <c r="AY677" s="18" t="s">
        <v>160</v>
      </c>
      <c r="BE677" s="193">
        <f t="shared" si="34"/>
        <v>0</v>
      </c>
      <c r="BF677" s="193">
        <f t="shared" si="35"/>
        <v>0</v>
      </c>
      <c r="BG677" s="193">
        <f t="shared" si="36"/>
        <v>0</v>
      </c>
      <c r="BH677" s="193">
        <f t="shared" si="37"/>
        <v>0</v>
      </c>
      <c r="BI677" s="193">
        <f t="shared" si="38"/>
        <v>0</v>
      </c>
      <c r="BJ677" s="18" t="s">
        <v>78</v>
      </c>
      <c r="BK677" s="193">
        <f t="shared" si="39"/>
        <v>0</v>
      </c>
      <c r="BL677" s="18" t="s">
        <v>980</v>
      </c>
      <c r="BM677" s="18" t="s">
        <v>3768</v>
      </c>
    </row>
    <row r="678" spans="2:65" s="12" customFormat="1" x14ac:dyDescent="0.3">
      <c r="B678" s="206"/>
      <c r="C678" s="207"/>
      <c r="D678" s="196" t="s">
        <v>169</v>
      </c>
      <c r="E678" s="208" t="s">
        <v>19</v>
      </c>
      <c r="F678" s="209" t="s">
        <v>3769</v>
      </c>
      <c r="G678" s="207"/>
      <c r="H678" s="210">
        <v>0.78800000000000003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65" s="13" customFormat="1" x14ac:dyDescent="0.3">
      <c r="B679" s="217"/>
      <c r="C679" s="218"/>
      <c r="D679" s="219" t="s">
        <v>169</v>
      </c>
      <c r="E679" s="220" t="s">
        <v>19</v>
      </c>
      <c r="F679" s="221" t="s">
        <v>182</v>
      </c>
      <c r="G679" s="218"/>
      <c r="H679" s="222">
        <v>0.78800000000000003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169</v>
      </c>
      <c r="AU679" s="228" t="s">
        <v>81</v>
      </c>
      <c r="AV679" s="13" t="s">
        <v>167</v>
      </c>
      <c r="AW679" s="13" t="s">
        <v>35</v>
      </c>
      <c r="AX679" s="13" t="s">
        <v>78</v>
      </c>
      <c r="AY679" s="228" t="s">
        <v>160</v>
      </c>
    </row>
    <row r="680" spans="2:65" s="1" customFormat="1" ht="22.5" customHeight="1" x14ac:dyDescent="0.3">
      <c r="B680" s="35"/>
      <c r="C680" s="182" t="s">
        <v>1105</v>
      </c>
      <c r="D680" s="182" t="s">
        <v>162</v>
      </c>
      <c r="E680" s="183" t="s">
        <v>1301</v>
      </c>
      <c r="F680" s="184" t="s">
        <v>1302</v>
      </c>
      <c r="G680" s="185" t="s">
        <v>212</v>
      </c>
      <c r="H680" s="186">
        <v>1.3129999999999999</v>
      </c>
      <c r="I680" s="187"/>
      <c r="J680" s="188">
        <f>ROUND(I680*H680,2)</f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669</v>
      </c>
      <c r="AT680" s="18" t="s">
        <v>162</v>
      </c>
      <c r="AU680" s="18" t="s">
        <v>81</v>
      </c>
      <c r="AY680" s="18" t="s">
        <v>160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669</v>
      </c>
      <c r="BM680" s="18" t="s">
        <v>3770</v>
      </c>
    </row>
    <row r="681" spans="2:65" s="12" customFormat="1" x14ac:dyDescent="0.3">
      <c r="B681" s="206"/>
      <c r="C681" s="207"/>
      <c r="D681" s="196" t="s">
        <v>169</v>
      </c>
      <c r="E681" s="208" t="s">
        <v>19</v>
      </c>
      <c r="F681" s="209" t="s">
        <v>3771</v>
      </c>
      <c r="G681" s="207"/>
      <c r="H681" s="210">
        <v>1.3129999999999999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65" s="13" customFormat="1" x14ac:dyDescent="0.3">
      <c r="B682" s="217"/>
      <c r="C682" s="218"/>
      <c r="D682" s="219" t="s">
        <v>169</v>
      </c>
      <c r="E682" s="220" t="s">
        <v>19</v>
      </c>
      <c r="F682" s="221" t="s">
        <v>182</v>
      </c>
      <c r="G682" s="218"/>
      <c r="H682" s="222">
        <v>1.3129999999999999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169</v>
      </c>
      <c r="AU682" s="228" t="s">
        <v>81</v>
      </c>
      <c r="AV682" s="13" t="s">
        <v>167</v>
      </c>
      <c r="AW682" s="13" t="s">
        <v>35</v>
      </c>
      <c r="AX682" s="13" t="s">
        <v>78</v>
      </c>
      <c r="AY682" s="228" t="s">
        <v>160</v>
      </c>
    </row>
    <row r="683" spans="2:65" s="1" customFormat="1" ht="22.5" customHeight="1" x14ac:dyDescent="0.3">
      <c r="B683" s="35"/>
      <c r="C683" s="182" t="s">
        <v>1121</v>
      </c>
      <c r="D683" s="182" t="s">
        <v>162</v>
      </c>
      <c r="E683" s="183" t="s">
        <v>1306</v>
      </c>
      <c r="F683" s="184" t="s">
        <v>1307</v>
      </c>
      <c r="G683" s="185" t="s">
        <v>212</v>
      </c>
      <c r="H683" s="186">
        <v>24.946999999999999</v>
      </c>
      <c r="I683" s="187"/>
      <c r="J683" s="188">
        <f>ROUND(I683*H683,2)</f>
        <v>0</v>
      </c>
      <c r="K683" s="184" t="s">
        <v>166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AR683" s="18" t="s">
        <v>669</v>
      </c>
      <c r="AT683" s="18" t="s">
        <v>162</v>
      </c>
      <c r="AU683" s="18" t="s">
        <v>81</v>
      </c>
      <c r="AY683" s="18" t="s">
        <v>160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669</v>
      </c>
      <c r="BM683" s="18" t="s">
        <v>3772</v>
      </c>
    </row>
    <row r="684" spans="2:65" s="12" customFormat="1" x14ac:dyDescent="0.3">
      <c r="B684" s="206"/>
      <c r="C684" s="207"/>
      <c r="D684" s="196" t="s">
        <v>169</v>
      </c>
      <c r="E684" s="208" t="s">
        <v>19</v>
      </c>
      <c r="F684" s="209" t="s">
        <v>3773</v>
      </c>
      <c r="G684" s="207"/>
      <c r="H684" s="210">
        <v>24.946999999999999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169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160</v>
      </c>
    </row>
    <row r="685" spans="2:65" s="13" customFormat="1" x14ac:dyDescent="0.3">
      <c r="B685" s="217"/>
      <c r="C685" s="218"/>
      <c r="D685" s="219" t="s">
        <v>169</v>
      </c>
      <c r="E685" s="220" t="s">
        <v>19</v>
      </c>
      <c r="F685" s="221" t="s">
        <v>182</v>
      </c>
      <c r="G685" s="218"/>
      <c r="H685" s="222">
        <v>24.946999999999999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169</v>
      </c>
      <c r="AU685" s="228" t="s">
        <v>81</v>
      </c>
      <c r="AV685" s="13" t="s">
        <v>167</v>
      </c>
      <c r="AW685" s="13" t="s">
        <v>35</v>
      </c>
      <c r="AX685" s="13" t="s">
        <v>78</v>
      </c>
      <c r="AY685" s="228" t="s">
        <v>160</v>
      </c>
    </row>
    <row r="686" spans="2:65" s="1" customFormat="1" ht="22.5" customHeight="1" x14ac:dyDescent="0.3">
      <c r="B686" s="35"/>
      <c r="C686" s="182" t="s">
        <v>1126</v>
      </c>
      <c r="D686" s="182" t="s">
        <v>162</v>
      </c>
      <c r="E686" s="183" t="s">
        <v>1311</v>
      </c>
      <c r="F686" s="184" t="s">
        <v>533</v>
      </c>
      <c r="G686" s="185" t="s">
        <v>265</v>
      </c>
      <c r="H686" s="186">
        <v>2.363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AR686" s="18" t="s">
        <v>669</v>
      </c>
      <c r="AT686" s="18" t="s">
        <v>162</v>
      </c>
      <c r="AU686" s="18" t="s">
        <v>81</v>
      </c>
      <c r="AY686" s="18" t="s">
        <v>160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669</v>
      </c>
      <c r="BM686" s="18" t="s">
        <v>3774</v>
      </c>
    </row>
    <row r="687" spans="2:65" s="12" customFormat="1" x14ac:dyDescent="0.3">
      <c r="B687" s="206"/>
      <c r="C687" s="207"/>
      <c r="D687" s="196" t="s">
        <v>169</v>
      </c>
      <c r="E687" s="208" t="s">
        <v>19</v>
      </c>
      <c r="F687" s="209" t="s">
        <v>3775</v>
      </c>
      <c r="G687" s="207"/>
      <c r="H687" s="210">
        <v>2.363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65" s="13" customFormat="1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2.363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22.5" customHeight="1" x14ac:dyDescent="0.3">
      <c r="B689" s="35"/>
      <c r="C689" s="182" t="s">
        <v>1130</v>
      </c>
      <c r="D689" s="182" t="s">
        <v>162</v>
      </c>
      <c r="E689" s="183" t="s">
        <v>1315</v>
      </c>
      <c r="F689" s="184" t="s">
        <v>1316</v>
      </c>
      <c r="G689" s="185" t="s">
        <v>248</v>
      </c>
      <c r="H689" s="186">
        <v>2.625</v>
      </c>
      <c r="I689" s="187"/>
      <c r="J689" s="188">
        <f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669</v>
      </c>
      <c r="AT689" s="18" t="s">
        <v>162</v>
      </c>
      <c r="AU689" s="18" t="s">
        <v>81</v>
      </c>
      <c r="AY689" s="18" t="s">
        <v>160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669</v>
      </c>
      <c r="BM689" s="18" t="s">
        <v>3776</v>
      </c>
    </row>
    <row r="690" spans="2:65" s="12" customFormat="1" x14ac:dyDescent="0.3">
      <c r="B690" s="206"/>
      <c r="C690" s="207"/>
      <c r="D690" s="196" t="s">
        <v>169</v>
      </c>
      <c r="E690" s="208" t="s">
        <v>19</v>
      </c>
      <c r="F690" s="209" t="s">
        <v>3777</v>
      </c>
      <c r="G690" s="207"/>
      <c r="H690" s="210">
        <v>2.625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169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160</v>
      </c>
    </row>
    <row r="691" spans="2:65" s="13" customFormat="1" x14ac:dyDescent="0.3">
      <c r="B691" s="217"/>
      <c r="C691" s="218"/>
      <c r="D691" s="196" t="s">
        <v>169</v>
      </c>
      <c r="E691" s="240" t="s">
        <v>19</v>
      </c>
      <c r="F691" s="241" t="s">
        <v>182</v>
      </c>
      <c r="G691" s="218"/>
      <c r="H691" s="242">
        <v>2.625</v>
      </c>
      <c r="I691" s="223"/>
      <c r="J691" s="218"/>
      <c r="K691" s="218"/>
      <c r="L691" s="224"/>
      <c r="M691" s="257"/>
      <c r="N691" s="258"/>
      <c r="O691" s="258"/>
      <c r="P691" s="258"/>
      <c r="Q691" s="258"/>
      <c r="R691" s="258"/>
      <c r="S691" s="258"/>
      <c r="T691" s="259"/>
      <c r="AT691" s="228" t="s">
        <v>169</v>
      </c>
      <c r="AU691" s="228" t="s">
        <v>81</v>
      </c>
      <c r="AV691" s="13" t="s">
        <v>167</v>
      </c>
      <c r="AW691" s="13" t="s">
        <v>35</v>
      </c>
      <c r="AX691" s="13" t="s">
        <v>78</v>
      </c>
      <c r="AY691" s="228" t="s">
        <v>160</v>
      </c>
    </row>
    <row r="692" spans="2:65" s="1" customFormat="1" ht="6.95" customHeight="1" x14ac:dyDescent="0.3">
      <c r="B692" s="50"/>
      <c r="C692" s="51"/>
      <c r="D692" s="51"/>
      <c r="E692" s="51"/>
      <c r="F692" s="51"/>
      <c r="G692" s="51"/>
      <c r="H692" s="51"/>
      <c r="I692" s="128"/>
      <c r="J692" s="51"/>
      <c r="K692" s="51"/>
      <c r="L692" s="55"/>
    </row>
  </sheetData>
  <sheetProtection algorithmName="SHA-512" hashValue="hzas6q2XVJmKR6OdccToNFE7Iac+2wpqEh5tqpD6BMYPjiHaJjPNki+3PRCLLLWVg9NsX9em/ERjjmTx/S5yqg==" saltValue="mb7ZVfUCKIh9LDKSceUumA==" spinCount="100000"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105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3778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ROUND(J83,2)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ROUND(SUM(BE83:BE468), 2)</f>
        <v>0</v>
      </c>
      <c r="G30" s="36"/>
      <c r="H30" s="36"/>
      <c r="I30" s="120">
        <v>0.21</v>
      </c>
      <c r="J30" s="119">
        <f>ROUND(ROUND((SUM(BE83:BE468)),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ROUND(SUM(BF83:BF468), 2)</f>
        <v>0</v>
      </c>
      <c r="G31" s="36"/>
      <c r="H31" s="36"/>
      <c r="I31" s="120">
        <v>0.15</v>
      </c>
      <c r="J31" s="119">
        <f>ROUND(ROUND((SUM(BF83:BF468)),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ROUND(SUM(BG83:BG468),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ROUND(SUM(BH83:BH468),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ROUND(SUM(BI83:BI468),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CITY042-09 - SO 107 - Rekonstrukce komunikace MO 8,0/50, úsek ul.V Habřinách-sjezd do Dobřichovic, km 2,600-3,423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J83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J84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J85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1320</v>
      </c>
      <c r="E59" s="148"/>
      <c r="F59" s="148"/>
      <c r="G59" s="148"/>
      <c r="H59" s="148"/>
      <c r="I59" s="149"/>
      <c r="J59" s="150">
        <f>J209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3779</v>
      </c>
      <c r="E60" s="148"/>
      <c r="F60" s="148"/>
      <c r="G60" s="148"/>
      <c r="H60" s="148"/>
      <c r="I60" s="149"/>
      <c r="J60" s="150">
        <f>J210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328</v>
      </c>
      <c r="E61" s="148"/>
      <c r="F61" s="148"/>
      <c r="G61" s="148"/>
      <c r="H61" s="148"/>
      <c r="I61" s="149"/>
      <c r="J61" s="150">
        <f>J289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329</v>
      </c>
      <c r="E62" s="148"/>
      <c r="F62" s="148"/>
      <c r="G62" s="148"/>
      <c r="H62" s="148"/>
      <c r="I62" s="149"/>
      <c r="J62" s="150">
        <f>J443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143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07"/>
      <c r="J64" s="36"/>
      <c r="K64" s="39"/>
    </row>
    <row r="65" spans="2:12" s="1" customFormat="1" ht="6.95" customHeight="1" x14ac:dyDescent="0.3">
      <c r="B65" s="50"/>
      <c r="C65" s="51"/>
      <c r="D65" s="51"/>
      <c r="E65" s="51"/>
      <c r="F65" s="51"/>
      <c r="G65" s="51"/>
      <c r="H65" s="51"/>
      <c r="I65" s="128"/>
      <c r="J65" s="51"/>
      <c r="K65" s="52"/>
    </row>
    <row r="69" spans="2:12" s="1" customFormat="1" ht="6.95" customHeight="1" x14ac:dyDescent="0.3">
      <c r="B69" s="53"/>
      <c r="C69" s="54"/>
      <c r="D69" s="54"/>
      <c r="E69" s="54"/>
      <c r="F69" s="54"/>
      <c r="G69" s="54"/>
      <c r="H69" s="54"/>
      <c r="I69" s="131"/>
      <c r="J69" s="54"/>
      <c r="K69" s="54"/>
      <c r="L69" s="55"/>
    </row>
    <row r="70" spans="2:12" s="1" customFormat="1" ht="36.950000000000003" customHeight="1" x14ac:dyDescent="0.3">
      <c r="B70" s="35"/>
      <c r="C70" s="56" t="s">
        <v>144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14.45" customHeight="1" x14ac:dyDescent="0.3">
      <c r="B72" s="35"/>
      <c r="C72" s="59" t="s">
        <v>16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396" t="str">
        <f>E7</f>
        <v>II/115 Černošice, rekonstrukce silnice</v>
      </c>
      <c r="F73" s="370"/>
      <c r="G73" s="370"/>
      <c r="H73" s="370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134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367" t="str">
        <f>E9</f>
        <v>CITY042-09 - SO 107 - Rekonstrukce komunikace MO 8,0/50, úsek ul.V Habřinách-sjezd do Dobřichovic, km 2,600-3,423</v>
      </c>
      <c r="F75" s="370"/>
      <c r="G75" s="370"/>
      <c r="H75" s="370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8" customHeight="1" x14ac:dyDescent="0.3">
      <c r="B77" s="35"/>
      <c r="C77" s="59" t="s">
        <v>21</v>
      </c>
      <c r="D77" s="57"/>
      <c r="E77" s="57"/>
      <c r="F77" s="153" t="str">
        <f>F12</f>
        <v>Černošice</v>
      </c>
      <c r="G77" s="57"/>
      <c r="H77" s="57"/>
      <c r="I77" s="154" t="s">
        <v>23</v>
      </c>
      <c r="J77" s="67" t="str">
        <f>IF(J12="","",J12)</f>
        <v>1.3.2016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5" x14ac:dyDescent="0.3">
      <c r="B79" s="35"/>
      <c r="C79" s="59" t="s">
        <v>25</v>
      </c>
      <c r="D79" s="57"/>
      <c r="E79" s="57"/>
      <c r="F79" s="153" t="str">
        <f>E15</f>
        <v>Středočeský kraj, Zborovská 11, Praha 5</v>
      </c>
      <c r="G79" s="57"/>
      <c r="H79" s="57"/>
      <c r="I79" s="154" t="s">
        <v>32</v>
      </c>
      <c r="J79" s="153" t="str">
        <f>E21</f>
        <v>AF-CityPlan s.r.o.,Magistrů 1275/13, 14000 Praha 4</v>
      </c>
      <c r="K79" s="57"/>
      <c r="L79" s="55"/>
    </row>
    <row r="80" spans="2:12" s="1" customFormat="1" ht="14.45" customHeight="1" x14ac:dyDescent="0.3">
      <c r="B80" s="35"/>
      <c r="C80" s="59" t="s">
        <v>30</v>
      </c>
      <c r="D80" s="57"/>
      <c r="E80" s="57"/>
      <c r="F80" s="153" t="str">
        <f>IF(E18="","",E18)</f>
        <v/>
      </c>
      <c r="G80" s="57"/>
      <c r="H80" s="57"/>
      <c r="I80" s="15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9" customFormat="1" ht="29.25" customHeight="1" x14ac:dyDescent="0.3">
      <c r="B82" s="155"/>
      <c r="C82" s="156" t="s">
        <v>145</v>
      </c>
      <c r="D82" s="157" t="s">
        <v>56</v>
      </c>
      <c r="E82" s="157" t="s">
        <v>52</v>
      </c>
      <c r="F82" s="157" t="s">
        <v>146</v>
      </c>
      <c r="G82" s="157" t="s">
        <v>147</v>
      </c>
      <c r="H82" s="157" t="s">
        <v>148</v>
      </c>
      <c r="I82" s="158" t="s">
        <v>149</v>
      </c>
      <c r="J82" s="157" t="s">
        <v>138</v>
      </c>
      <c r="K82" s="159" t="s">
        <v>150</v>
      </c>
      <c r="L82" s="160"/>
      <c r="M82" s="75" t="s">
        <v>151</v>
      </c>
      <c r="N82" s="76" t="s">
        <v>41</v>
      </c>
      <c r="O82" s="76" t="s">
        <v>152</v>
      </c>
      <c r="P82" s="76" t="s">
        <v>153</v>
      </c>
      <c r="Q82" s="76" t="s">
        <v>154</v>
      </c>
      <c r="R82" s="76" t="s">
        <v>155</v>
      </c>
      <c r="S82" s="76" t="s">
        <v>156</v>
      </c>
      <c r="T82" s="77" t="s">
        <v>157</v>
      </c>
    </row>
    <row r="83" spans="2:65" s="1" customFormat="1" ht="29.25" customHeight="1" x14ac:dyDescent="0.35">
      <c r="B83" s="35"/>
      <c r="C83" s="81" t="s">
        <v>139</v>
      </c>
      <c r="D83" s="57"/>
      <c r="E83" s="57"/>
      <c r="F83" s="57"/>
      <c r="G83" s="57"/>
      <c r="H83" s="57"/>
      <c r="I83" s="152"/>
      <c r="J83" s="161">
        <f>BK83</f>
        <v>0</v>
      </c>
      <c r="K83" s="57"/>
      <c r="L83" s="55"/>
      <c r="M83" s="78"/>
      <c r="N83" s="79"/>
      <c r="O83" s="79"/>
      <c r="P83" s="162">
        <f>P84</f>
        <v>0</v>
      </c>
      <c r="Q83" s="79"/>
      <c r="R83" s="162">
        <f>R84</f>
        <v>308.60110458455006</v>
      </c>
      <c r="S83" s="79"/>
      <c r="T83" s="163">
        <f>T84</f>
        <v>308.69544999999999</v>
      </c>
      <c r="AT83" s="18" t="s">
        <v>70</v>
      </c>
      <c r="AU83" s="18" t="s">
        <v>140</v>
      </c>
      <c r="BK83" s="164">
        <f>BK84</f>
        <v>0</v>
      </c>
    </row>
    <row r="84" spans="2:65" s="10" customFormat="1" ht="37.35" customHeight="1" x14ac:dyDescent="0.35">
      <c r="B84" s="165"/>
      <c r="C84" s="166"/>
      <c r="D84" s="167" t="s">
        <v>70</v>
      </c>
      <c r="E84" s="168" t="s">
        <v>158</v>
      </c>
      <c r="F84" s="168" t="s">
        <v>159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P85+P209+P210+P289+P443+P467</f>
        <v>0</v>
      </c>
      <c r="Q84" s="173"/>
      <c r="R84" s="174">
        <f>R85+R209+R210+R289+R443+R467</f>
        <v>308.60110458455006</v>
      </c>
      <c r="S84" s="173"/>
      <c r="T84" s="175">
        <f>T85+T209+T210+T289+T443+T467</f>
        <v>308.69544999999999</v>
      </c>
      <c r="AR84" s="176" t="s">
        <v>78</v>
      </c>
      <c r="AT84" s="177" t="s">
        <v>70</v>
      </c>
      <c r="AU84" s="177" t="s">
        <v>71</v>
      </c>
      <c r="AY84" s="176" t="s">
        <v>160</v>
      </c>
      <c r="BK84" s="178">
        <f>BK85+BK209+BK210+BK289+BK443+BK467</f>
        <v>0</v>
      </c>
    </row>
    <row r="85" spans="2:65" s="10" customFormat="1" ht="19.899999999999999" customHeight="1" x14ac:dyDescent="0.3">
      <c r="B85" s="165"/>
      <c r="C85" s="166"/>
      <c r="D85" s="179" t="s">
        <v>70</v>
      </c>
      <c r="E85" s="180" t="s">
        <v>78</v>
      </c>
      <c r="F85" s="180" t="s">
        <v>161</v>
      </c>
      <c r="G85" s="166"/>
      <c r="H85" s="166"/>
      <c r="I85" s="169"/>
      <c r="J85" s="181">
        <f>BK85</f>
        <v>0</v>
      </c>
      <c r="K85" s="166"/>
      <c r="L85" s="171"/>
      <c r="M85" s="172"/>
      <c r="N85" s="173"/>
      <c r="O85" s="173"/>
      <c r="P85" s="174">
        <f>SUM(P86:P208)</f>
        <v>0</v>
      </c>
      <c r="Q85" s="173"/>
      <c r="R85" s="174">
        <f>SUM(R86:R208)</f>
        <v>18.896613704799996</v>
      </c>
      <c r="S85" s="173"/>
      <c r="T85" s="175">
        <f>SUM(T86:T208)</f>
        <v>179.84475</v>
      </c>
      <c r="AR85" s="176" t="s">
        <v>78</v>
      </c>
      <c r="AT85" s="177" t="s">
        <v>70</v>
      </c>
      <c r="AU85" s="177" t="s">
        <v>78</v>
      </c>
      <c r="AY85" s="176" t="s">
        <v>160</v>
      </c>
      <c r="BK85" s="178">
        <f>SUM(BK86:BK208)</f>
        <v>0</v>
      </c>
    </row>
    <row r="86" spans="2:65" s="1" customFormat="1" ht="22.5" customHeight="1" x14ac:dyDescent="0.3">
      <c r="B86" s="35"/>
      <c r="C86" s="182" t="s">
        <v>78</v>
      </c>
      <c r="D86" s="182" t="s">
        <v>162</v>
      </c>
      <c r="E86" s="183" t="s">
        <v>2685</v>
      </c>
      <c r="F86" s="184" t="s">
        <v>2686</v>
      </c>
      <c r="G86" s="185" t="s">
        <v>248</v>
      </c>
      <c r="H86" s="186">
        <v>22.5</v>
      </c>
      <c r="I86" s="187"/>
      <c r="J86" s="188">
        <f>ROUND(I86*H86,2)</f>
        <v>0</v>
      </c>
      <c r="K86" s="184" t="s">
        <v>166</v>
      </c>
      <c r="L86" s="55"/>
      <c r="M86" s="189" t="s">
        <v>19</v>
      </c>
      <c r="N86" s="190" t="s">
        <v>42</v>
      </c>
      <c r="O86" s="36"/>
      <c r="P86" s="191">
        <f>O86*H86</f>
        <v>0</v>
      </c>
      <c r="Q86" s="191">
        <v>0</v>
      </c>
      <c r="R86" s="191">
        <f>Q86*H86</f>
        <v>0</v>
      </c>
      <c r="S86" s="191">
        <v>0.185</v>
      </c>
      <c r="T86" s="192">
        <f>S86*H86</f>
        <v>4.1624999999999996</v>
      </c>
      <c r="AR86" s="18" t="s">
        <v>167</v>
      </c>
      <c r="AT86" s="18" t="s">
        <v>162</v>
      </c>
      <c r="AU86" s="18" t="s">
        <v>81</v>
      </c>
      <c r="AY86" s="18" t="s">
        <v>160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78</v>
      </c>
      <c r="BK86" s="193">
        <f>ROUND(I86*H86,2)</f>
        <v>0</v>
      </c>
      <c r="BL86" s="18" t="s">
        <v>167</v>
      </c>
      <c r="BM86" s="18" t="s">
        <v>3780</v>
      </c>
    </row>
    <row r="87" spans="2:65" s="12" customFormat="1" x14ac:dyDescent="0.3">
      <c r="B87" s="206"/>
      <c r="C87" s="207"/>
      <c r="D87" s="196" t="s">
        <v>169</v>
      </c>
      <c r="E87" s="208" t="s">
        <v>19</v>
      </c>
      <c r="F87" s="209" t="s">
        <v>3781</v>
      </c>
      <c r="G87" s="207"/>
      <c r="H87" s="210">
        <v>22.5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3" customFormat="1" x14ac:dyDescent="0.3">
      <c r="B88" s="217"/>
      <c r="C88" s="218"/>
      <c r="D88" s="219" t="s">
        <v>169</v>
      </c>
      <c r="E88" s="220" t="s">
        <v>19</v>
      </c>
      <c r="F88" s="221" t="s">
        <v>182</v>
      </c>
      <c r="G88" s="218"/>
      <c r="H88" s="222">
        <v>22.5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169</v>
      </c>
      <c r="AU88" s="228" t="s">
        <v>81</v>
      </c>
      <c r="AV88" s="13" t="s">
        <v>167</v>
      </c>
      <c r="AW88" s="13" t="s">
        <v>35</v>
      </c>
      <c r="AX88" s="13" t="s">
        <v>78</v>
      </c>
      <c r="AY88" s="228" t="s">
        <v>160</v>
      </c>
    </row>
    <row r="89" spans="2:65" s="1" customFormat="1" ht="22.5" customHeight="1" x14ac:dyDescent="0.3">
      <c r="B89" s="35"/>
      <c r="C89" s="182" t="s">
        <v>81</v>
      </c>
      <c r="D89" s="182" t="s">
        <v>162</v>
      </c>
      <c r="E89" s="183" t="s">
        <v>3782</v>
      </c>
      <c r="F89" s="184" t="s">
        <v>3783</v>
      </c>
      <c r="G89" s="185" t="s">
        <v>248</v>
      </c>
      <c r="H89" s="186">
        <v>185.5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0.4</v>
      </c>
      <c r="T89" s="192">
        <f>S89*H89</f>
        <v>74.2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3784</v>
      </c>
    </row>
    <row r="90" spans="2:65" s="11" customFormat="1" x14ac:dyDescent="0.3">
      <c r="B90" s="194"/>
      <c r="C90" s="195"/>
      <c r="D90" s="196" t="s">
        <v>169</v>
      </c>
      <c r="E90" s="197" t="s">
        <v>19</v>
      </c>
      <c r="F90" s="198" t="s">
        <v>3785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x14ac:dyDescent="0.3">
      <c r="B91" s="206"/>
      <c r="C91" s="207"/>
      <c r="D91" s="196" t="s">
        <v>169</v>
      </c>
      <c r="E91" s="208" t="s">
        <v>19</v>
      </c>
      <c r="F91" s="209" t="s">
        <v>3786</v>
      </c>
      <c r="G91" s="207"/>
      <c r="H91" s="210">
        <v>185.5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3" customFormat="1" x14ac:dyDescent="0.3">
      <c r="B92" s="217"/>
      <c r="C92" s="218"/>
      <c r="D92" s="219" t="s">
        <v>169</v>
      </c>
      <c r="E92" s="220" t="s">
        <v>19</v>
      </c>
      <c r="F92" s="221" t="s">
        <v>182</v>
      </c>
      <c r="G92" s="218"/>
      <c r="H92" s="222">
        <v>185.5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169</v>
      </c>
      <c r="AU92" s="228" t="s">
        <v>81</v>
      </c>
      <c r="AV92" s="13" t="s">
        <v>167</v>
      </c>
      <c r="AW92" s="13" t="s">
        <v>35</v>
      </c>
      <c r="AX92" s="13" t="s">
        <v>78</v>
      </c>
      <c r="AY92" s="228" t="s">
        <v>160</v>
      </c>
    </row>
    <row r="93" spans="2:65" s="1" customFormat="1" ht="22.5" customHeight="1" x14ac:dyDescent="0.3">
      <c r="B93" s="35"/>
      <c r="C93" s="182" t="s">
        <v>186</v>
      </c>
      <c r="D93" s="182" t="s">
        <v>162</v>
      </c>
      <c r="E93" s="183" t="s">
        <v>1335</v>
      </c>
      <c r="F93" s="184" t="s">
        <v>1336</v>
      </c>
      <c r="G93" s="185" t="s">
        <v>248</v>
      </c>
      <c r="H93" s="186">
        <v>247.94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0.4</v>
      </c>
      <c r="T93" s="192">
        <f>S93*H93</f>
        <v>99.176000000000002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3787</v>
      </c>
    </row>
    <row r="94" spans="2:65" s="11" customFormat="1" x14ac:dyDescent="0.3">
      <c r="B94" s="194"/>
      <c r="C94" s="195"/>
      <c r="D94" s="196" t="s">
        <v>169</v>
      </c>
      <c r="E94" s="197" t="s">
        <v>19</v>
      </c>
      <c r="F94" s="198" t="s">
        <v>3785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3788</v>
      </c>
      <c r="G95" s="207"/>
      <c r="H95" s="210">
        <v>247.94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247.94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22.5" customHeight="1" x14ac:dyDescent="0.3">
      <c r="B97" s="35"/>
      <c r="C97" s="182" t="s">
        <v>167</v>
      </c>
      <c r="D97" s="182" t="s">
        <v>162</v>
      </c>
      <c r="E97" s="183" t="s">
        <v>3789</v>
      </c>
      <c r="F97" s="184" t="s">
        <v>3790</v>
      </c>
      <c r="G97" s="185" t="s">
        <v>248</v>
      </c>
      <c r="H97" s="186">
        <v>528.36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1.8074000000000001E-4</v>
      </c>
      <c r="R97" s="191">
        <f>Q97*H97</f>
        <v>9.5495786400000005E-2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3791</v>
      </c>
    </row>
    <row r="98" spans="2:65" s="11" customFormat="1" x14ac:dyDescent="0.3">
      <c r="B98" s="194"/>
      <c r="C98" s="195"/>
      <c r="D98" s="196" t="s">
        <v>169</v>
      </c>
      <c r="E98" s="197" t="s">
        <v>19</v>
      </c>
      <c r="F98" s="198" t="s">
        <v>3785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3792</v>
      </c>
      <c r="G99" s="207"/>
      <c r="H99" s="210">
        <v>226.27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2" customFormat="1" x14ac:dyDescent="0.3">
      <c r="B100" s="206"/>
      <c r="C100" s="207"/>
      <c r="D100" s="196" t="s">
        <v>169</v>
      </c>
      <c r="E100" s="208" t="s">
        <v>19</v>
      </c>
      <c r="F100" s="209" t="s">
        <v>3793</v>
      </c>
      <c r="G100" s="207"/>
      <c r="H100" s="210">
        <v>302.08999999999997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3" customFormat="1" x14ac:dyDescent="0.3">
      <c r="B101" s="217"/>
      <c r="C101" s="218"/>
      <c r="D101" s="219" t="s">
        <v>169</v>
      </c>
      <c r="E101" s="220" t="s">
        <v>19</v>
      </c>
      <c r="F101" s="221" t="s">
        <v>182</v>
      </c>
      <c r="G101" s="218"/>
      <c r="H101" s="222">
        <v>528.36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169</v>
      </c>
      <c r="AU101" s="228" t="s">
        <v>81</v>
      </c>
      <c r="AV101" s="13" t="s">
        <v>167</v>
      </c>
      <c r="AW101" s="13" t="s">
        <v>35</v>
      </c>
      <c r="AX101" s="13" t="s">
        <v>78</v>
      </c>
      <c r="AY101" s="228" t="s">
        <v>160</v>
      </c>
    </row>
    <row r="102" spans="2:65" s="1" customFormat="1" ht="22.5" customHeight="1" x14ac:dyDescent="0.3">
      <c r="B102" s="35"/>
      <c r="C102" s="182" t="s">
        <v>201</v>
      </c>
      <c r="D102" s="182" t="s">
        <v>162</v>
      </c>
      <c r="E102" s="183" t="s">
        <v>3477</v>
      </c>
      <c r="F102" s="184" t="s">
        <v>3478</v>
      </c>
      <c r="G102" s="185" t="s">
        <v>248</v>
      </c>
      <c r="H102" s="186">
        <v>4778.5600000000004</v>
      </c>
      <c r="I102" s="187"/>
      <c r="J102" s="188">
        <f>ROUND(I102*H102,2)</f>
        <v>0</v>
      </c>
      <c r="K102" s="184" t="s">
        <v>166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1.5714E-4</v>
      </c>
      <c r="R102" s="191">
        <f>Q102*H102</f>
        <v>0.75090291840000012</v>
      </c>
      <c r="S102" s="191">
        <v>0</v>
      </c>
      <c r="T102" s="192">
        <f>S102*H102</f>
        <v>0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3794</v>
      </c>
    </row>
    <row r="103" spans="2:65" s="11" customFormat="1" x14ac:dyDescent="0.3">
      <c r="B103" s="194"/>
      <c r="C103" s="195"/>
      <c r="D103" s="196" t="s">
        <v>169</v>
      </c>
      <c r="E103" s="197" t="s">
        <v>19</v>
      </c>
      <c r="F103" s="198" t="s">
        <v>352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169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160</v>
      </c>
    </row>
    <row r="104" spans="2:65" s="12" customFormat="1" x14ac:dyDescent="0.3">
      <c r="B104" s="206"/>
      <c r="C104" s="207"/>
      <c r="D104" s="196" t="s">
        <v>169</v>
      </c>
      <c r="E104" s="208" t="s">
        <v>19</v>
      </c>
      <c r="F104" s="209" t="s">
        <v>3795</v>
      </c>
      <c r="G104" s="207"/>
      <c r="H104" s="210">
        <v>5360.37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4" customFormat="1" x14ac:dyDescent="0.3">
      <c r="B105" s="229"/>
      <c r="C105" s="230"/>
      <c r="D105" s="196" t="s">
        <v>169</v>
      </c>
      <c r="E105" s="231" t="s">
        <v>19</v>
      </c>
      <c r="F105" s="232" t="s">
        <v>234</v>
      </c>
      <c r="G105" s="230"/>
      <c r="H105" s="233">
        <v>5360.37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169</v>
      </c>
      <c r="AU105" s="239" t="s">
        <v>81</v>
      </c>
      <c r="AV105" s="14" t="s">
        <v>186</v>
      </c>
      <c r="AW105" s="14" t="s">
        <v>35</v>
      </c>
      <c r="AX105" s="14" t="s">
        <v>71</v>
      </c>
      <c r="AY105" s="239" t="s">
        <v>160</v>
      </c>
    </row>
    <row r="106" spans="2:65" s="11" customFormat="1" x14ac:dyDescent="0.3">
      <c r="B106" s="194"/>
      <c r="C106" s="195"/>
      <c r="D106" s="196" t="s">
        <v>169</v>
      </c>
      <c r="E106" s="197" t="s">
        <v>19</v>
      </c>
      <c r="F106" s="198" t="s">
        <v>3785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x14ac:dyDescent="0.3">
      <c r="B107" s="206"/>
      <c r="C107" s="207"/>
      <c r="D107" s="196" t="s">
        <v>169</v>
      </c>
      <c r="E107" s="208" t="s">
        <v>19</v>
      </c>
      <c r="F107" s="209" t="s">
        <v>3796</v>
      </c>
      <c r="G107" s="207"/>
      <c r="H107" s="210">
        <v>-528.36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4" customFormat="1" x14ac:dyDescent="0.3">
      <c r="B108" s="229"/>
      <c r="C108" s="230"/>
      <c r="D108" s="196" t="s">
        <v>169</v>
      </c>
      <c r="E108" s="231" t="s">
        <v>19</v>
      </c>
      <c r="F108" s="232" t="s">
        <v>234</v>
      </c>
      <c r="G108" s="230"/>
      <c r="H108" s="233">
        <v>-528.36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169</v>
      </c>
      <c r="AU108" s="239" t="s">
        <v>81</v>
      </c>
      <c r="AV108" s="14" t="s">
        <v>186</v>
      </c>
      <c r="AW108" s="14" t="s">
        <v>35</v>
      </c>
      <c r="AX108" s="14" t="s">
        <v>71</v>
      </c>
      <c r="AY108" s="239" t="s">
        <v>160</v>
      </c>
    </row>
    <row r="109" spans="2:65" s="11" customFormat="1" x14ac:dyDescent="0.3">
      <c r="B109" s="194"/>
      <c r="C109" s="195"/>
      <c r="D109" s="196" t="s">
        <v>169</v>
      </c>
      <c r="E109" s="197" t="s">
        <v>19</v>
      </c>
      <c r="F109" s="198" t="s">
        <v>3797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65" s="12" customFormat="1" x14ac:dyDescent="0.3">
      <c r="B110" s="206"/>
      <c r="C110" s="207"/>
      <c r="D110" s="196" t="s">
        <v>169</v>
      </c>
      <c r="E110" s="208" t="s">
        <v>19</v>
      </c>
      <c r="F110" s="209" t="s">
        <v>3798</v>
      </c>
      <c r="G110" s="207"/>
      <c r="H110" s="210">
        <v>-53.45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4" customFormat="1" x14ac:dyDescent="0.3">
      <c r="B111" s="229"/>
      <c r="C111" s="230"/>
      <c r="D111" s="196" t="s">
        <v>169</v>
      </c>
      <c r="E111" s="231" t="s">
        <v>19</v>
      </c>
      <c r="F111" s="232" t="s">
        <v>234</v>
      </c>
      <c r="G111" s="230"/>
      <c r="H111" s="233">
        <v>-53.45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169</v>
      </c>
      <c r="AU111" s="239" t="s">
        <v>81</v>
      </c>
      <c r="AV111" s="14" t="s">
        <v>186</v>
      </c>
      <c r="AW111" s="14" t="s">
        <v>35</v>
      </c>
      <c r="AX111" s="14" t="s">
        <v>71</v>
      </c>
      <c r="AY111" s="239" t="s">
        <v>160</v>
      </c>
    </row>
    <row r="112" spans="2:65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4778.5600000000004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182" t="s">
        <v>205</v>
      </c>
      <c r="D113" s="182" t="s">
        <v>162</v>
      </c>
      <c r="E113" s="183" t="s">
        <v>388</v>
      </c>
      <c r="F113" s="184" t="s">
        <v>3489</v>
      </c>
      <c r="G113" s="185" t="s">
        <v>248</v>
      </c>
      <c r="H113" s="186">
        <v>22.5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0.10249999999999999</v>
      </c>
      <c r="T113" s="192">
        <f>S113*H113</f>
        <v>2.3062499999999999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3799</v>
      </c>
    </row>
    <row r="114" spans="2:65" s="12" customFormat="1" x14ac:dyDescent="0.3">
      <c r="B114" s="206"/>
      <c r="C114" s="207"/>
      <c r="D114" s="196" t="s">
        <v>169</v>
      </c>
      <c r="E114" s="208" t="s">
        <v>19</v>
      </c>
      <c r="F114" s="209" t="s">
        <v>3781</v>
      </c>
      <c r="G114" s="207"/>
      <c r="H114" s="210">
        <v>22.5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3" customFormat="1" x14ac:dyDescent="0.3">
      <c r="B115" s="217"/>
      <c r="C115" s="218"/>
      <c r="D115" s="219" t="s">
        <v>169</v>
      </c>
      <c r="E115" s="220" t="s">
        <v>19</v>
      </c>
      <c r="F115" s="221" t="s">
        <v>182</v>
      </c>
      <c r="G115" s="218"/>
      <c r="H115" s="222">
        <v>22.5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169</v>
      </c>
      <c r="AU115" s="228" t="s">
        <v>81</v>
      </c>
      <c r="AV115" s="13" t="s">
        <v>167</v>
      </c>
      <c r="AW115" s="13" t="s">
        <v>35</v>
      </c>
      <c r="AX115" s="13" t="s">
        <v>78</v>
      </c>
      <c r="AY115" s="228" t="s">
        <v>160</v>
      </c>
    </row>
    <row r="116" spans="2:65" s="1" customFormat="1" ht="22.5" customHeight="1" x14ac:dyDescent="0.3">
      <c r="B116" s="35"/>
      <c r="C116" s="182" t="s">
        <v>209</v>
      </c>
      <c r="D116" s="182" t="s">
        <v>162</v>
      </c>
      <c r="E116" s="183" t="s">
        <v>3800</v>
      </c>
      <c r="F116" s="184" t="s">
        <v>3801</v>
      </c>
      <c r="G116" s="185" t="s">
        <v>212</v>
      </c>
      <c r="H116" s="186">
        <v>323.286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167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167</v>
      </c>
      <c r="BM116" s="18" t="s">
        <v>3802</v>
      </c>
    </row>
    <row r="117" spans="2:65" s="11" customFormat="1" x14ac:dyDescent="0.3">
      <c r="B117" s="194"/>
      <c r="C117" s="195"/>
      <c r="D117" s="196" t="s">
        <v>169</v>
      </c>
      <c r="E117" s="197" t="s">
        <v>19</v>
      </c>
      <c r="F117" s="198" t="s">
        <v>3785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169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160</v>
      </c>
    </row>
    <row r="118" spans="2:65" s="12" customFormat="1" x14ac:dyDescent="0.3">
      <c r="B118" s="206"/>
      <c r="C118" s="207"/>
      <c r="D118" s="196" t="s">
        <v>169</v>
      </c>
      <c r="E118" s="208" t="s">
        <v>19</v>
      </c>
      <c r="F118" s="209" t="s">
        <v>3803</v>
      </c>
      <c r="G118" s="207"/>
      <c r="H118" s="210">
        <v>22.26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169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3804</v>
      </c>
      <c r="G119" s="207"/>
      <c r="H119" s="210">
        <v>29.753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4" customFormat="1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52.012999999999998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65" s="11" customFormat="1" x14ac:dyDescent="0.3">
      <c r="B121" s="194"/>
      <c r="C121" s="195"/>
      <c r="D121" s="196" t="s">
        <v>169</v>
      </c>
      <c r="E121" s="197" t="s">
        <v>19</v>
      </c>
      <c r="F121" s="198" t="s">
        <v>3805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3806</v>
      </c>
      <c r="G122" s="207"/>
      <c r="H122" s="210">
        <v>53.338999999999999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3807</v>
      </c>
      <c r="G123" s="207"/>
      <c r="H123" s="210">
        <v>71.402000000000001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4" customFormat="1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124.741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65" s="11" customFormat="1" x14ac:dyDescent="0.3">
      <c r="B125" s="194"/>
      <c r="C125" s="195"/>
      <c r="D125" s="196" t="s">
        <v>169</v>
      </c>
      <c r="E125" s="197" t="s">
        <v>19</v>
      </c>
      <c r="F125" s="198" t="s">
        <v>3797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2" customFormat="1" x14ac:dyDescent="0.3">
      <c r="B126" s="206"/>
      <c r="C126" s="207"/>
      <c r="D126" s="196" t="s">
        <v>169</v>
      </c>
      <c r="E126" s="208" t="s">
        <v>19</v>
      </c>
      <c r="F126" s="209" t="s">
        <v>3808</v>
      </c>
      <c r="G126" s="207"/>
      <c r="H126" s="210">
        <v>30.466999999999999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4" customFormat="1" x14ac:dyDescent="0.3">
      <c r="B127" s="229"/>
      <c r="C127" s="230"/>
      <c r="D127" s="196" t="s">
        <v>169</v>
      </c>
      <c r="E127" s="231" t="s">
        <v>19</v>
      </c>
      <c r="F127" s="232" t="s">
        <v>234</v>
      </c>
      <c r="G127" s="230"/>
      <c r="H127" s="233">
        <v>30.466999999999999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169</v>
      </c>
      <c r="AU127" s="239" t="s">
        <v>81</v>
      </c>
      <c r="AV127" s="14" t="s">
        <v>186</v>
      </c>
      <c r="AW127" s="14" t="s">
        <v>35</v>
      </c>
      <c r="AX127" s="14" t="s">
        <v>71</v>
      </c>
      <c r="AY127" s="239" t="s">
        <v>160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3809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3810</v>
      </c>
      <c r="G129" s="207"/>
      <c r="H129" s="210">
        <v>19.047000000000001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2" customFormat="1" x14ac:dyDescent="0.3">
      <c r="B130" s="206"/>
      <c r="C130" s="207"/>
      <c r="D130" s="196" t="s">
        <v>169</v>
      </c>
      <c r="E130" s="208" t="s">
        <v>19</v>
      </c>
      <c r="F130" s="209" t="s">
        <v>3811</v>
      </c>
      <c r="G130" s="207"/>
      <c r="H130" s="210">
        <v>15.824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4" customFormat="1" x14ac:dyDescent="0.3">
      <c r="B131" s="229"/>
      <c r="C131" s="230"/>
      <c r="D131" s="196" t="s">
        <v>169</v>
      </c>
      <c r="E131" s="231" t="s">
        <v>19</v>
      </c>
      <c r="F131" s="232" t="s">
        <v>234</v>
      </c>
      <c r="G131" s="230"/>
      <c r="H131" s="233">
        <v>34.871000000000002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169</v>
      </c>
      <c r="AU131" s="239" t="s">
        <v>81</v>
      </c>
      <c r="AV131" s="14" t="s">
        <v>186</v>
      </c>
      <c r="AW131" s="14" t="s">
        <v>35</v>
      </c>
      <c r="AX131" s="14" t="s">
        <v>71</v>
      </c>
      <c r="AY131" s="239" t="s">
        <v>160</v>
      </c>
    </row>
    <row r="132" spans="2:65" s="11" customFormat="1" x14ac:dyDescent="0.3">
      <c r="B132" s="194"/>
      <c r="C132" s="195"/>
      <c r="D132" s="196" t="s">
        <v>169</v>
      </c>
      <c r="E132" s="197" t="s">
        <v>19</v>
      </c>
      <c r="F132" s="198" t="s">
        <v>3500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x14ac:dyDescent="0.3">
      <c r="B133" s="206"/>
      <c r="C133" s="207"/>
      <c r="D133" s="196" t="s">
        <v>169</v>
      </c>
      <c r="E133" s="208" t="s">
        <v>19</v>
      </c>
      <c r="F133" s="209" t="s">
        <v>3812</v>
      </c>
      <c r="G133" s="207"/>
      <c r="H133" s="210">
        <v>81.194000000000003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4" customFormat="1" x14ac:dyDescent="0.3">
      <c r="B134" s="229"/>
      <c r="C134" s="230"/>
      <c r="D134" s="196" t="s">
        <v>169</v>
      </c>
      <c r="E134" s="231" t="s">
        <v>19</v>
      </c>
      <c r="F134" s="232" t="s">
        <v>234</v>
      </c>
      <c r="G134" s="230"/>
      <c r="H134" s="233">
        <v>81.194000000000003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169</v>
      </c>
      <c r="AU134" s="239" t="s">
        <v>81</v>
      </c>
      <c r="AV134" s="14" t="s">
        <v>186</v>
      </c>
      <c r="AW134" s="14" t="s">
        <v>35</v>
      </c>
      <c r="AX134" s="14" t="s">
        <v>71</v>
      </c>
      <c r="AY134" s="239" t="s">
        <v>160</v>
      </c>
    </row>
    <row r="135" spans="2:65" s="13" customFormat="1" x14ac:dyDescent="0.3">
      <c r="B135" s="217"/>
      <c r="C135" s="218"/>
      <c r="D135" s="219" t="s">
        <v>169</v>
      </c>
      <c r="E135" s="220" t="s">
        <v>19</v>
      </c>
      <c r="F135" s="221" t="s">
        <v>182</v>
      </c>
      <c r="G135" s="218"/>
      <c r="H135" s="222">
        <v>323.286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169</v>
      </c>
      <c r="AU135" s="228" t="s">
        <v>81</v>
      </c>
      <c r="AV135" s="13" t="s">
        <v>167</v>
      </c>
      <c r="AW135" s="13" t="s">
        <v>35</v>
      </c>
      <c r="AX135" s="13" t="s">
        <v>78</v>
      </c>
      <c r="AY135" s="228" t="s">
        <v>160</v>
      </c>
    </row>
    <row r="136" spans="2:65" s="1" customFormat="1" ht="22.5" customHeight="1" x14ac:dyDescent="0.3">
      <c r="B136" s="35"/>
      <c r="C136" s="182" t="s">
        <v>235</v>
      </c>
      <c r="D136" s="182" t="s">
        <v>162</v>
      </c>
      <c r="E136" s="183" t="s">
        <v>1740</v>
      </c>
      <c r="F136" s="184" t="s">
        <v>1741</v>
      </c>
      <c r="G136" s="185" t="s">
        <v>212</v>
      </c>
      <c r="H136" s="186">
        <v>32.329000000000001</v>
      </c>
      <c r="I136" s="187"/>
      <c r="J136" s="188">
        <f>ROUND(I136*H136,2)</f>
        <v>0</v>
      </c>
      <c r="K136" s="184" t="s">
        <v>166</v>
      </c>
      <c r="L136" s="55"/>
      <c r="M136" s="189" t="s">
        <v>19</v>
      </c>
      <c r="N136" s="190" t="s">
        <v>42</v>
      </c>
      <c r="O136" s="3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167</v>
      </c>
      <c r="AT136" s="18" t="s">
        <v>162</v>
      </c>
      <c r="AU136" s="18" t="s">
        <v>81</v>
      </c>
      <c r="AY136" s="18" t="s">
        <v>160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78</v>
      </c>
      <c r="BK136" s="193">
        <f>ROUND(I136*H136,2)</f>
        <v>0</v>
      </c>
      <c r="BL136" s="18" t="s">
        <v>167</v>
      </c>
      <c r="BM136" s="18" t="s">
        <v>3813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3814</v>
      </c>
      <c r="G137" s="207"/>
      <c r="H137" s="210">
        <v>32.329000000000001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32.329000000000001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241</v>
      </c>
      <c r="D139" s="182" t="s">
        <v>162</v>
      </c>
      <c r="E139" s="183" t="s">
        <v>461</v>
      </c>
      <c r="F139" s="184" t="s">
        <v>462</v>
      </c>
      <c r="G139" s="185" t="s">
        <v>212</v>
      </c>
      <c r="H139" s="186">
        <v>0.1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3815</v>
      </c>
    </row>
    <row r="140" spans="2:65" s="11" customFormat="1" x14ac:dyDescent="0.3">
      <c r="B140" s="194"/>
      <c r="C140" s="195"/>
      <c r="D140" s="196" t="s">
        <v>169</v>
      </c>
      <c r="E140" s="197" t="s">
        <v>19</v>
      </c>
      <c r="F140" s="198" t="s">
        <v>3816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x14ac:dyDescent="0.3">
      <c r="B141" s="206"/>
      <c r="C141" s="207"/>
      <c r="D141" s="196" t="s">
        <v>169</v>
      </c>
      <c r="E141" s="208" t="s">
        <v>19</v>
      </c>
      <c r="F141" s="209" t="s">
        <v>3817</v>
      </c>
      <c r="G141" s="207"/>
      <c r="H141" s="210">
        <v>0.1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0.1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245</v>
      </c>
      <c r="D143" s="182" t="s">
        <v>162</v>
      </c>
      <c r="E143" s="183" t="s">
        <v>469</v>
      </c>
      <c r="F143" s="184" t="s">
        <v>470</v>
      </c>
      <c r="G143" s="185" t="s">
        <v>212</v>
      </c>
      <c r="H143" s="186">
        <v>0.01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3818</v>
      </c>
    </row>
    <row r="144" spans="2:65" s="12" customFormat="1" x14ac:dyDescent="0.3">
      <c r="B144" s="206"/>
      <c r="C144" s="207"/>
      <c r="D144" s="196" t="s">
        <v>169</v>
      </c>
      <c r="E144" s="208" t="s">
        <v>19</v>
      </c>
      <c r="F144" s="209" t="s">
        <v>3819</v>
      </c>
      <c r="G144" s="207"/>
      <c r="H144" s="210">
        <v>0.01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3" customFormat="1" x14ac:dyDescent="0.3">
      <c r="B145" s="217"/>
      <c r="C145" s="218"/>
      <c r="D145" s="219" t="s">
        <v>169</v>
      </c>
      <c r="E145" s="220" t="s">
        <v>19</v>
      </c>
      <c r="F145" s="221" t="s">
        <v>182</v>
      </c>
      <c r="G145" s="218"/>
      <c r="H145" s="222">
        <v>0.01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169</v>
      </c>
      <c r="AU145" s="228" t="s">
        <v>81</v>
      </c>
      <c r="AV145" s="13" t="s">
        <v>167</v>
      </c>
      <c r="AW145" s="13" t="s">
        <v>35</v>
      </c>
      <c r="AX145" s="13" t="s">
        <v>78</v>
      </c>
      <c r="AY145" s="228" t="s">
        <v>160</v>
      </c>
    </row>
    <row r="146" spans="2:65" s="1" customFormat="1" ht="22.5" customHeight="1" x14ac:dyDescent="0.3">
      <c r="B146" s="35"/>
      <c r="C146" s="182" t="s">
        <v>256</v>
      </c>
      <c r="D146" s="182" t="s">
        <v>162</v>
      </c>
      <c r="E146" s="183" t="s">
        <v>506</v>
      </c>
      <c r="F146" s="184" t="s">
        <v>507</v>
      </c>
      <c r="G146" s="185" t="s">
        <v>212</v>
      </c>
      <c r="H146" s="186">
        <v>323.38600000000002</v>
      </c>
      <c r="I146" s="187"/>
      <c r="J146" s="188">
        <f>ROUND(I146*H146,2)</f>
        <v>0</v>
      </c>
      <c r="K146" s="184" t="s">
        <v>166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167</v>
      </c>
      <c r="AT146" s="18" t="s">
        <v>162</v>
      </c>
      <c r="AU146" s="18" t="s">
        <v>81</v>
      </c>
      <c r="AY146" s="18" t="s">
        <v>160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167</v>
      </c>
      <c r="BM146" s="18" t="s">
        <v>3820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3821</v>
      </c>
      <c r="G147" s="207"/>
      <c r="H147" s="210">
        <v>323.38600000000002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323.38600000000002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31.5" customHeight="1" x14ac:dyDescent="0.3">
      <c r="B149" s="35"/>
      <c r="C149" s="182" t="s">
        <v>262</v>
      </c>
      <c r="D149" s="182" t="s">
        <v>162</v>
      </c>
      <c r="E149" s="183" t="s">
        <v>511</v>
      </c>
      <c r="F149" s="184" t="s">
        <v>512</v>
      </c>
      <c r="G149" s="185" t="s">
        <v>212</v>
      </c>
      <c r="H149" s="186">
        <v>3233.86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3822</v>
      </c>
    </row>
    <row r="150" spans="2:65" s="12" customFormat="1" x14ac:dyDescent="0.3">
      <c r="B150" s="206"/>
      <c r="C150" s="207"/>
      <c r="D150" s="196" t="s">
        <v>169</v>
      </c>
      <c r="E150" s="208" t="s">
        <v>19</v>
      </c>
      <c r="F150" s="209" t="s">
        <v>3823</v>
      </c>
      <c r="G150" s="207"/>
      <c r="H150" s="210">
        <v>3233.86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3" customFormat="1" x14ac:dyDescent="0.3">
      <c r="B151" s="217"/>
      <c r="C151" s="218"/>
      <c r="D151" s="219" t="s">
        <v>169</v>
      </c>
      <c r="E151" s="220" t="s">
        <v>19</v>
      </c>
      <c r="F151" s="221" t="s">
        <v>182</v>
      </c>
      <c r="G151" s="218"/>
      <c r="H151" s="222">
        <v>3233.86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169</v>
      </c>
      <c r="AU151" s="228" t="s">
        <v>81</v>
      </c>
      <c r="AV151" s="13" t="s">
        <v>167</v>
      </c>
      <c r="AW151" s="13" t="s">
        <v>35</v>
      </c>
      <c r="AX151" s="13" t="s">
        <v>78</v>
      </c>
      <c r="AY151" s="228" t="s">
        <v>160</v>
      </c>
    </row>
    <row r="152" spans="2:65" s="1" customFormat="1" ht="22.5" customHeight="1" x14ac:dyDescent="0.3">
      <c r="B152" s="35"/>
      <c r="C152" s="182" t="s">
        <v>308</v>
      </c>
      <c r="D152" s="182" t="s">
        <v>162</v>
      </c>
      <c r="E152" s="183" t="s">
        <v>516</v>
      </c>
      <c r="F152" s="184" t="s">
        <v>517</v>
      </c>
      <c r="G152" s="185" t="s">
        <v>212</v>
      </c>
      <c r="H152" s="186">
        <v>3</v>
      </c>
      <c r="I152" s="187"/>
      <c r="J152" s="188">
        <f>ROUND(I152*H152,2)</f>
        <v>0</v>
      </c>
      <c r="K152" s="184" t="s">
        <v>166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167</v>
      </c>
      <c r="AT152" s="18" t="s">
        <v>162</v>
      </c>
      <c r="AU152" s="18" t="s">
        <v>81</v>
      </c>
      <c r="AY152" s="18" t="s">
        <v>160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167</v>
      </c>
      <c r="BM152" s="18" t="s">
        <v>3824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1821</v>
      </c>
      <c r="G153" s="207"/>
      <c r="H153" s="210">
        <v>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3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31.5" customHeight="1" x14ac:dyDescent="0.3">
      <c r="B155" s="35"/>
      <c r="C155" s="182" t="s">
        <v>312</v>
      </c>
      <c r="D155" s="182" t="s">
        <v>162</v>
      </c>
      <c r="E155" s="183" t="s">
        <v>521</v>
      </c>
      <c r="F155" s="184" t="s">
        <v>522</v>
      </c>
      <c r="G155" s="185" t="s">
        <v>212</v>
      </c>
      <c r="H155" s="186">
        <v>30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3825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1823</v>
      </c>
      <c r="G156" s="207"/>
      <c r="H156" s="210">
        <v>30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3" customFormat="1" x14ac:dyDescent="0.3">
      <c r="B157" s="217"/>
      <c r="C157" s="218"/>
      <c r="D157" s="219" t="s">
        <v>169</v>
      </c>
      <c r="E157" s="220" t="s">
        <v>19</v>
      </c>
      <c r="F157" s="221" t="s">
        <v>182</v>
      </c>
      <c r="G157" s="218"/>
      <c r="H157" s="222">
        <v>30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169</v>
      </c>
      <c r="AU157" s="228" t="s">
        <v>81</v>
      </c>
      <c r="AV157" s="13" t="s">
        <v>167</v>
      </c>
      <c r="AW157" s="13" t="s">
        <v>35</v>
      </c>
      <c r="AX157" s="13" t="s">
        <v>78</v>
      </c>
      <c r="AY157" s="228" t="s">
        <v>160</v>
      </c>
    </row>
    <row r="158" spans="2:65" s="1" customFormat="1" ht="22.5" customHeight="1" x14ac:dyDescent="0.3">
      <c r="B158" s="35"/>
      <c r="C158" s="182" t="s">
        <v>8</v>
      </c>
      <c r="D158" s="182" t="s">
        <v>162</v>
      </c>
      <c r="E158" s="183" t="s">
        <v>532</v>
      </c>
      <c r="F158" s="184" t="s">
        <v>533</v>
      </c>
      <c r="G158" s="185" t="s">
        <v>265</v>
      </c>
      <c r="H158" s="186">
        <v>587.495</v>
      </c>
      <c r="I158" s="187"/>
      <c r="J158" s="188">
        <f>ROUND(I158*H158,2)</f>
        <v>0</v>
      </c>
      <c r="K158" s="184" t="s">
        <v>166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167</v>
      </c>
      <c r="AT158" s="18" t="s">
        <v>162</v>
      </c>
      <c r="AU158" s="18" t="s">
        <v>81</v>
      </c>
      <c r="AY158" s="18" t="s">
        <v>160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167</v>
      </c>
      <c r="BM158" s="18" t="s">
        <v>3826</v>
      </c>
    </row>
    <row r="159" spans="2:65" s="12" customFormat="1" x14ac:dyDescent="0.3">
      <c r="B159" s="206"/>
      <c r="C159" s="207"/>
      <c r="D159" s="196" t="s">
        <v>169</v>
      </c>
      <c r="E159" s="208" t="s">
        <v>19</v>
      </c>
      <c r="F159" s="209" t="s">
        <v>1828</v>
      </c>
      <c r="G159" s="207"/>
      <c r="H159" s="210">
        <v>5.4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x14ac:dyDescent="0.3">
      <c r="B160" s="206"/>
      <c r="C160" s="207"/>
      <c r="D160" s="196" t="s">
        <v>169</v>
      </c>
      <c r="E160" s="208" t="s">
        <v>19</v>
      </c>
      <c r="F160" s="209" t="s">
        <v>3827</v>
      </c>
      <c r="G160" s="207"/>
      <c r="H160" s="210">
        <v>582.09500000000003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3" customFormat="1" x14ac:dyDescent="0.3">
      <c r="B161" s="217"/>
      <c r="C161" s="218"/>
      <c r="D161" s="219" t="s">
        <v>169</v>
      </c>
      <c r="E161" s="220" t="s">
        <v>19</v>
      </c>
      <c r="F161" s="221" t="s">
        <v>182</v>
      </c>
      <c r="G161" s="218"/>
      <c r="H161" s="222">
        <v>587.495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169</v>
      </c>
      <c r="AU161" s="228" t="s">
        <v>81</v>
      </c>
      <c r="AV161" s="13" t="s">
        <v>167</v>
      </c>
      <c r="AW161" s="13" t="s">
        <v>35</v>
      </c>
      <c r="AX161" s="13" t="s">
        <v>78</v>
      </c>
      <c r="AY161" s="228" t="s">
        <v>160</v>
      </c>
    </row>
    <row r="162" spans="2:65" s="1" customFormat="1" ht="31.5" customHeight="1" x14ac:dyDescent="0.3">
      <c r="B162" s="35"/>
      <c r="C162" s="182" t="s">
        <v>319</v>
      </c>
      <c r="D162" s="182" t="s">
        <v>162</v>
      </c>
      <c r="E162" s="183" t="s">
        <v>3828</v>
      </c>
      <c r="F162" s="184" t="s">
        <v>3829</v>
      </c>
      <c r="G162" s="185" t="s">
        <v>212</v>
      </c>
      <c r="H162" s="186">
        <v>9.548</v>
      </c>
      <c r="I162" s="187"/>
      <c r="J162" s="188">
        <f>ROUND(I162*H162,2)</f>
        <v>0</v>
      </c>
      <c r="K162" s="184" t="s">
        <v>166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167</v>
      </c>
      <c r="AT162" s="18" t="s">
        <v>162</v>
      </c>
      <c r="AU162" s="18" t="s">
        <v>81</v>
      </c>
      <c r="AY162" s="18" t="s">
        <v>160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167</v>
      </c>
      <c r="BM162" s="18" t="s">
        <v>3830</v>
      </c>
    </row>
    <row r="163" spans="2:65" s="11" customFormat="1" x14ac:dyDescent="0.3">
      <c r="B163" s="194"/>
      <c r="C163" s="195"/>
      <c r="D163" s="196" t="s">
        <v>169</v>
      </c>
      <c r="E163" s="197" t="s">
        <v>19</v>
      </c>
      <c r="F163" s="198" t="s">
        <v>3831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x14ac:dyDescent="0.3">
      <c r="B164" s="206"/>
      <c r="C164" s="207"/>
      <c r="D164" s="196" t="s">
        <v>169</v>
      </c>
      <c r="E164" s="208" t="s">
        <v>19</v>
      </c>
      <c r="F164" s="209" t="s">
        <v>3832</v>
      </c>
      <c r="G164" s="207"/>
      <c r="H164" s="210">
        <v>5.4649999999999999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2" customFormat="1" x14ac:dyDescent="0.3">
      <c r="B165" s="206"/>
      <c r="C165" s="207"/>
      <c r="D165" s="196" t="s">
        <v>169</v>
      </c>
      <c r="E165" s="208" t="s">
        <v>19</v>
      </c>
      <c r="F165" s="209" t="s">
        <v>3833</v>
      </c>
      <c r="G165" s="207"/>
      <c r="H165" s="210">
        <v>4.0830000000000002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3" customFormat="1" x14ac:dyDescent="0.3">
      <c r="B166" s="217"/>
      <c r="C166" s="218"/>
      <c r="D166" s="219" t="s">
        <v>169</v>
      </c>
      <c r="E166" s="220" t="s">
        <v>19</v>
      </c>
      <c r="F166" s="221" t="s">
        <v>182</v>
      </c>
      <c r="G166" s="218"/>
      <c r="H166" s="222">
        <v>9.548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169</v>
      </c>
      <c r="AU166" s="228" t="s">
        <v>81</v>
      </c>
      <c r="AV166" s="13" t="s">
        <v>167</v>
      </c>
      <c r="AW166" s="13" t="s">
        <v>35</v>
      </c>
      <c r="AX166" s="13" t="s">
        <v>78</v>
      </c>
      <c r="AY166" s="228" t="s">
        <v>160</v>
      </c>
    </row>
    <row r="167" spans="2:65" s="1" customFormat="1" ht="22.5" customHeight="1" x14ac:dyDescent="0.3">
      <c r="B167" s="35"/>
      <c r="C167" s="247" t="s">
        <v>429</v>
      </c>
      <c r="D167" s="247" t="s">
        <v>548</v>
      </c>
      <c r="E167" s="248" t="s">
        <v>563</v>
      </c>
      <c r="F167" s="249" t="s">
        <v>564</v>
      </c>
      <c r="G167" s="250" t="s">
        <v>265</v>
      </c>
      <c r="H167" s="251">
        <v>18.045999999999999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>O167*H167</f>
        <v>0</v>
      </c>
      <c r="Q167" s="191">
        <v>1</v>
      </c>
      <c r="R167" s="191">
        <f>Q167*H167</f>
        <v>18.045999999999999</v>
      </c>
      <c r="S167" s="191">
        <v>0</v>
      </c>
      <c r="T167" s="192">
        <f>S167*H167</f>
        <v>0</v>
      </c>
      <c r="AR167" s="18" t="s">
        <v>235</v>
      </c>
      <c r="AT167" s="18" t="s">
        <v>548</v>
      </c>
      <c r="AU167" s="18" t="s">
        <v>81</v>
      </c>
      <c r="AY167" s="18" t="s">
        <v>160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167</v>
      </c>
      <c r="BM167" s="18" t="s">
        <v>3834</v>
      </c>
    </row>
    <row r="168" spans="2:65" s="12" customFormat="1" x14ac:dyDescent="0.3">
      <c r="B168" s="206"/>
      <c r="C168" s="207"/>
      <c r="D168" s="196" t="s">
        <v>169</v>
      </c>
      <c r="E168" s="208" t="s">
        <v>19</v>
      </c>
      <c r="F168" s="209" t="s">
        <v>3835</v>
      </c>
      <c r="G168" s="207"/>
      <c r="H168" s="210">
        <v>18.045999999999999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3" customFormat="1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18.045999999999999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31.5" customHeight="1" x14ac:dyDescent="0.3">
      <c r="B170" s="35"/>
      <c r="C170" s="182" t="s">
        <v>433</v>
      </c>
      <c r="D170" s="182" t="s">
        <v>162</v>
      </c>
      <c r="E170" s="183" t="s">
        <v>572</v>
      </c>
      <c r="F170" s="184" t="s">
        <v>573</v>
      </c>
      <c r="G170" s="185" t="s">
        <v>248</v>
      </c>
      <c r="H170" s="186">
        <v>163.69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3836</v>
      </c>
    </row>
    <row r="171" spans="2:65" s="1" customFormat="1" ht="31.5" customHeight="1" x14ac:dyDescent="0.3">
      <c r="B171" s="35"/>
      <c r="C171" s="182" t="s">
        <v>437</v>
      </c>
      <c r="D171" s="182" t="s">
        <v>162</v>
      </c>
      <c r="E171" s="183" t="s">
        <v>576</v>
      </c>
      <c r="F171" s="184" t="s">
        <v>577</v>
      </c>
      <c r="G171" s="185" t="s">
        <v>212</v>
      </c>
      <c r="H171" s="186">
        <v>3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3837</v>
      </c>
    </row>
    <row r="172" spans="2:65" s="11" customFormat="1" x14ac:dyDescent="0.3">
      <c r="B172" s="194"/>
      <c r="C172" s="195"/>
      <c r="D172" s="196" t="s">
        <v>169</v>
      </c>
      <c r="E172" s="197" t="s">
        <v>19</v>
      </c>
      <c r="F172" s="198" t="s">
        <v>2359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169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160</v>
      </c>
    </row>
    <row r="173" spans="2:65" s="12" customFormat="1" x14ac:dyDescent="0.3">
      <c r="B173" s="206"/>
      <c r="C173" s="207"/>
      <c r="D173" s="196" t="s">
        <v>169</v>
      </c>
      <c r="E173" s="208" t="s">
        <v>19</v>
      </c>
      <c r="F173" s="209" t="s">
        <v>1821</v>
      </c>
      <c r="G173" s="207"/>
      <c r="H173" s="210">
        <v>3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3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22.5" customHeight="1" x14ac:dyDescent="0.3">
      <c r="B175" s="35"/>
      <c r="C175" s="182" t="s">
        <v>443</v>
      </c>
      <c r="D175" s="182" t="s">
        <v>162</v>
      </c>
      <c r="E175" s="183" t="s">
        <v>601</v>
      </c>
      <c r="F175" s="184" t="s">
        <v>602</v>
      </c>
      <c r="G175" s="185" t="s">
        <v>248</v>
      </c>
      <c r="H175" s="186">
        <v>163.69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3838</v>
      </c>
    </row>
    <row r="176" spans="2:65" s="1" customFormat="1" ht="22.5" customHeight="1" x14ac:dyDescent="0.3">
      <c r="B176" s="35"/>
      <c r="C176" s="247" t="s">
        <v>7</v>
      </c>
      <c r="D176" s="247" t="s">
        <v>548</v>
      </c>
      <c r="E176" s="248" t="s">
        <v>595</v>
      </c>
      <c r="F176" s="249" t="s">
        <v>596</v>
      </c>
      <c r="G176" s="250" t="s">
        <v>597</v>
      </c>
      <c r="H176" s="251">
        <v>4.2149999999999999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42</v>
      </c>
      <c r="O176" s="36"/>
      <c r="P176" s="191">
        <f>O176*H176</f>
        <v>0</v>
      </c>
      <c r="Q176" s="191">
        <v>1E-3</v>
      </c>
      <c r="R176" s="191">
        <f>Q176*H176</f>
        <v>4.215E-3</v>
      </c>
      <c r="S176" s="191">
        <v>0</v>
      </c>
      <c r="T176" s="192">
        <f>S176*H176</f>
        <v>0</v>
      </c>
      <c r="AR176" s="18" t="s">
        <v>235</v>
      </c>
      <c r="AT176" s="18" t="s">
        <v>548</v>
      </c>
      <c r="AU176" s="18" t="s">
        <v>81</v>
      </c>
      <c r="AY176" s="18" t="s">
        <v>160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167</v>
      </c>
      <c r="BM176" s="18" t="s">
        <v>3839</v>
      </c>
    </row>
    <row r="177" spans="2:65" s="12" customFormat="1" x14ac:dyDescent="0.3">
      <c r="B177" s="206"/>
      <c r="C177" s="207"/>
      <c r="D177" s="196" t="s">
        <v>169</v>
      </c>
      <c r="E177" s="208" t="s">
        <v>19</v>
      </c>
      <c r="F177" s="209" t="s">
        <v>3840</v>
      </c>
      <c r="G177" s="207"/>
      <c r="H177" s="210">
        <v>4.2149999999999999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4.2149999999999999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456</v>
      </c>
      <c r="D179" s="182" t="s">
        <v>162</v>
      </c>
      <c r="E179" s="183" t="s">
        <v>608</v>
      </c>
      <c r="F179" s="184" t="s">
        <v>609</v>
      </c>
      <c r="G179" s="185" t="s">
        <v>248</v>
      </c>
      <c r="H179" s="186">
        <v>547.85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3841</v>
      </c>
    </row>
    <row r="180" spans="2:65" s="12" customFormat="1" x14ac:dyDescent="0.3">
      <c r="B180" s="206"/>
      <c r="C180" s="207"/>
      <c r="D180" s="196" t="s">
        <v>169</v>
      </c>
      <c r="E180" s="208" t="s">
        <v>19</v>
      </c>
      <c r="F180" s="209" t="s">
        <v>3842</v>
      </c>
      <c r="G180" s="207"/>
      <c r="H180" s="210">
        <v>547.85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3" customFormat="1" x14ac:dyDescent="0.3">
      <c r="B181" s="217"/>
      <c r="C181" s="218"/>
      <c r="D181" s="219" t="s">
        <v>169</v>
      </c>
      <c r="E181" s="220" t="s">
        <v>19</v>
      </c>
      <c r="F181" s="221" t="s">
        <v>182</v>
      </c>
      <c r="G181" s="218"/>
      <c r="H181" s="222">
        <v>547.85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169</v>
      </c>
      <c r="AU181" s="228" t="s">
        <v>81</v>
      </c>
      <c r="AV181" s="13" t="s">
        <v>167</v>
      </c>
      <c r="AW181" s="13" t="s">
        <v>35</v>
      </c>
      <c r="AX181" s="13" t="s">
        <v>78</v>
      </c>
      <c r="AY181" s="228" t="s">
        <v>160</v>
      </c>
    </row>
    <row r="182" spans="2:65" s="1" customFormat="1" ht="22.5" customHeight="1" x14ac:dyDescent="0.3">
      <c r="B182" s="35"/>
      <c r="C182" s="182" t="s">
        <v>460</v>
      </c>
      <c r="D182" s="182" t="s">
        <v>162</v>
      </c>
      <c r="E182" s="183" t="s">
        <v>616</v>
      </c>
      <c r="F182" s="184" t="s">
        <v>617</v>
      </c>
      <c r="G182" s="185" t="s">
        <v>248</v>
      </c>
      <c r="H182" s="186">
        <v>97.54</v>
      </c>
      <c r="I182" s="187"/>
      <c r="J182" s="188">
        <f>ROUND(I182*H182,2)</f>
        <v>0</v>
      </c>
      <c r="K182" s="184" t="s">
        <v>166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18" t="s">
        <v>167</v>
      </c>
      <c r="AT182" s="18" t="s">
        <v>162</v>
      </c>
      <c r="AU182" s="18" t="s">
        <v>81</v>
      </c>
      <c r="AY182" s="18" t="s">
        <v>160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167</v>
      </c>
      <c r="BM182" s="18" t="s">
        <v>3843</v>
      </c>
    </row>
    <row r="183" spans="2:65" s="11" customFormat="1" x14ac:dyDescent="0.3">
      <c r="B183" s="194"/>
      <c r="C183" s="195"/>
      <c r="D183" s="196" t="s">
        <v>169</v>
      </c>
      <c r="E183" s="197" t="s">
        <v>19</v>
      </c>
      <c r="F183" s="198" t="s">
        <v>3844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65" s="12" customFormat="1" x14ac:dyDescent="0.3">
      <c r="B184" s="206"/>
      <c r="C184" s="207"/>
      <c r="D184" s="196" t="s">
        <v>169</v>
      </c>
      <c r="E184" s="208" t="s">
        <v>19</v>
      </c>
      <c r="F184" s="209" t="s">
        <v>3845</v>
      </c>
      <c r="G184" s="207"/>
      <c r="H184" s="210">
        <v>77.86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4" customFormat="1" x14ac:dyDescent="0.3">
      <c r="B185" s="229"/>
      <c r="C185" s="230"/>
      <c r="D185" s="196" t="s">
        <v>169</v>
      </c>
      <c r="E185" s="231" t="s">
        <v>19</v>
      </c>
      <c r="F185" s="232" t="s">
        <v>234</v>
      </c>
      <c r="G185" s="230"/>
      <c r="H185" s="233">
        <v>77.86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169</v>
      </c>
      <c r="AU185" s="239" t="s">
        <v>81</v>
      </c>
      <c r="AV185" s="14" t="s">
        <v>186</v>
      </c>
      <c r="AW185" s="14" t="s">
        <v>35</v>
      </c>
      <c r="AX185" s="14" t="s">
        <v>71</v>
      </c>
      <c r="AY185" s="239" t="s">
        <v>160</v>
      </c>
    </row>
    <row r="186" spans="2:65" s="11" customFormat="1" x14ac:dyDescent="0.3">
      <c r="B186" s="194"/>
      <c r="C186" s="195"/>
      <c r="D186" s="196" t="s">
        <v>169</v>
      </c>
      <c r="E186" s="197" t="s">
        <v>19</v>
      </c>
      <c r="F186" s="198" t="s">
        <v>3846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65" s="12" customFormat="1" x14ac:dyDescent="0.3">
      <c r="B187" s="206"/>
      <c r="C187" s="207"/>
      <c r="D187" s="196" t="s">
        <v>169</v>
      </c>
      <c r="E187" s="208" t="s">
        <v>19</v>
      </c>
      <c r="F187" s="209" t="s">
        <v>3847</v>
      </c>
      <c r="G187" s="207"/>
      <c r="H187" s="210">
        <v>19.68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4" customFormat="1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19.68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65" s="13" customFormat="1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97.54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468</v>
      </c>
      <c r="D190" s="182" t="s">
        <v>162</v>
      </c>
      <c r="E190" s="183" t="s">
        <v>621</v>
      </c>
      <c r="F190" s="184" t="s">
        <v>622</v>
      </c>
      <c r="G190" s="185" t="s">
        <v>248</v>
      </c>
      <c r="H190" s="186">
        <v>85.83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3848</v>
      </c>
    </row>
    <row r="191" spans="2:65" s="11" customFormat="1" x14ac:dyDescent="0.3">
      <c r="B191" s="194"/>
      <c r="C191" s="195"/>
      <c r="D191" s="196" t="s">
        <v>169</v>
      </c>
      <c r="E191" s="197" t="s">
        <v>19</v>
      </c>
      <c r="F191" s="198" t="s">
        <v>529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169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160</v>
      </c>
    </row>
    <row r="192" spans="2:65" s="12" customFormat="1" x14ac:dyDescent="0.3">
      <c r="B192" s="206"/>
      <c r="C192" s="207"/>
      <c r="D192" s="196" t="s">
        <v>169</v>
      </c>
      <c r="E192" s="208" t="s">
        <v>19</v>
      </c>
      <c r="F192" s="209" t="s">
        <v>3849</v>
      </c>
      <c r="G192" s="207"/>
      <c r="H192" s="210">
        <v>85.83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3" customFormat="1" x14ac:dyDescent="0.3">
      <c r="B193" s="217"/>
      <c r="C193" s="218"/>
      <c r="D193" s="219" t="s">
        <v>169</v>
      </c>
      <c r="E193" s="220" t="s">
        <v>19</v>
      </c>
      <c r="F193" s="221" t="s">
        <v>182</v>
      </c>
      <c r="G193" s="218"/>
      <c r="H193" s="222">
        <v>85.83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169</v>
      </c>
      <c r="AU193" s="228" t="s">
        <v>81</v>
      </c>
      <c r="AV193" s="13" t="s">
        <v>167</v>
      </c>
      <c r="AW193" s="13" t="s">
        <v>35</v>
      </c>
      <c r="AX193" s="13" t="s">
        <v>78</v>
      </c>
      <c r="AY193" s="228" t="s">
        <v>160</v>
      </c>
    </row>
    <row r="194" spans="2:65" s="1" customFormat="1" ht="22.5" customHeight="1" x14ac:dyDescent="0.3">
      <c r="B194" s="35"/>
      <c r="C194" s="182" t="s">
        <v>472</v>
      </c>
      <c r="D194" s="182" t="s">
        <v>162</v>
      </c>
      <c r="E194" s="183" t="s">
        <v>625</v>
      </c>
      <c r="F194" s="184" t="s">
        <v>626</v>
      </c>
      <c r="G194" s="185" t="s">
        <v>248</v>
      </c>
      <c r="H194" s="186">
        <v>163.69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3850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529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3849</v>
      </c>
      <c r="G196" s="207"/>
      <c r="H196" s="210">
        <v>85.83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85.83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1" customFormat="1" x14ac:dyDescent="0.3">
      <c r="B198" s="194"/>
      <c r="C198" s="195"/>
      <c r="D198" s="196" t="s">
        <v>169</v>
      </c>
      <c r="E198" s="197" t="s">
        <v>19</v>
      </c>
      <c r="F198" s="198" t="s">
        <v>425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x14ac:dyDescent="0.3">
      <c r="B199" s="206"/>
      <c r="C199" s="207"/>
      <c r="D199" s="196" t="s">
        <v>169</v>
      </c>
      <c r="E199" s="208" t="s">
        <v>19</v>
      </c>
      <c r="F199" s="209" t="s">
        <v>3845</v>
      </c>
      <c r="G199" s="207"/>
      <c r="H199" s="210">
        <v>77.86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77.86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3" customFormat="1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163.69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247" t="s">
        <v>480</v>
      </c>
      <c r="D202" s="247" t="s">
        <v>548</v>
      </c>
      <c r="E202" s="248" t="s">
        <v>586</v>
      </c>
      <c r="F202" s="249" t="s">
        <v>587</v>
      </c>
      <c r="G202" s="250" t="s">
        <v>212</v>
      </c>
      <c r="H202" s="251">
        <v>16.86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235</v>
      </c>
      <c r="AT202" s="18" t="s">
        <v>548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3851</v>
      </c>
    </row>
    <row r="203" spans="2:65" s="12" customFormat="1" x14ac:dyDescent="0.3">
      <c r="B203" s="206"/>
      <c r="C203" s="207"/>
      <c r="D203" s="196" t="s">
        <v>169</v>
      </c>
      <c r="E203" s="208" t="s">
        <v>19</v>
      </c>
      <c r="F203" s="209" t="s">
        <v>3852</v>
      </c>
      <c r="G203" s="207"/>
      <c r="H203" s="210">
        <v>16.86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16.86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22.5" customHeight="1" x14ac:dyDescent="0.3">
      <c r="B205" s="35"/>
      <c r="C205" s="182" t="s">
        <v>489</v>
      </c>
      <c r="D205" s="182" t="s">
        <v>162</v>
      </c>
      <c r="E205" s="183" t="s">
        <v>644</v>
      </c>
      <c r="F205" s="184" t="s">
        <v>645</v>
      </c>
      <c r="G205" s="185" t="s">
        <v>248</v>
      </c>
      <c r="H205" s="186">
        <v>163.69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3853</v>
      </c>
    </row>
    <row r="206" spans="2:65" s="1" customFormat="1" ht="22.5" customHeight="1" x14ac:dyDescent="0.3">
      <c r="B206" s="35"/>
      <c r="C206" s="182" t="s">
        <v>493</v>
      </c>
      <c r="D206" s="182" t="s">
        <v>162</v>
      </c>
      <c r="E206" s="183" t="s">
        <v>648</v>
      </c>
      <c r="F206" s="184" t="s">
        <v>649</v>
      </c>
      <c r="G206" s="185" t="s">
        <v>248</v>
      </c>
      <c r="H206" s="186">
        <v>163.69</v>
      </c>
      <c r="I206" s="187"/>
      <c r="J206" s="188">
        <f>ROUND(I206*H206,2)</f>
        <v>0</v>
      </c>
      <c r="K206" s="184" t="s">
        <v>166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167</v>
      </c>
      <c r="AT206" s="18" t="s">
        <v>162</v>
      </c>
      <c r="AU206" s="18" t="s">
        <v>81</v>
      </c>
      <c r="AY206" s="18" t="s">
        <v>160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167</v>
      </c>
      <c r="BM206" s="18" t="s">
        <v>3854</v>
      </c>
    </row>
    <row r="207" spans="2:65" s="1" customFormat="1" ht="22.5" customHeight="1" x14ac:dyDescent="0.3">
      <c r="B207" s="35"/>
      <c r="C207" s="182" t="s">
        <v>497</v>
      </c>
      <c r="D207" s="182" t="s">
        <v>162</v>
      </c>
      <c r="E207" s="183" t="s">
        <v>652</v>
      </c>
      <c r="F207" s="184" t="s">
        <v>653</v>
      </c>
      <c r="G207" s="185" t="s">
        <v>248</v>
      </c>
      <c r="H207" s="186">
        <v>163.69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3855</v>
      </c>
    </row>
    <row r="208" spans="2:65" s="1" customFormat="1" ht="22.5" customHeight="1" x14ac:dyDescent="0.3">
      <c r="B208" s="35"/>
      <c r="C208" s="182" t="s">
        <v>501</v>
      </c>
      <c r="D208" s="182" t="s">
        <v>162</v>
      </c>
      <c r="E208" s="183" t="s">
        <v>660</v>
      </c>
      <c r="F208" s="184" t="s">
        <v>661</v>
      </c>
      <c r="G208" s="185" t="s">
        <v>248</v>
      </c>
      <c r="H208" s="186">
        <v>163.69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3856</v>
      </c>
    </row>
    <row r="209" spans="2:65" s="10" customFormat="1" ht="29.85" customHeight="1" x14ac:dyDescent="0.3">
      <c r="B209" s="165"/>
      <c r="C209" s="166"/>
      <c r="D209" s="167" t="s">
        <v>70</v>
      </c>
      <c r="E209" s="263" t="s">
        <v>186</v>
      </c>
      <c r="F209" s="263" t="s">
        <v>1439</v>
      </c>
      <c r="G209" s="166"/>
      <c r="H209" s="166"/>
      <c r="I209" s="169"/>
      <c r="J209" s="264">
        <f>BK209</f>
        <v>0</v>
      </c>
      <c r="K209" s="166"/>
      <c r="L209" s="171"/>
      <c r="M209" s="172"/>
      <c r="N209" s="173"/>
      <c r="O209" s="173"/>
      <c r="P209" s="174">
        <v>0</v>
      </c>
      <c r="Q209" s="173"/>
      <c r="R209" s="174">
        <v>0</v>
      </c>
      <c r="S209" s="173"/>
      <c r="T209" s="175">
        <v>0</v>
      </c>
      <c r="AR209" s="176" t="s">
        <v>78</v>
      </c>
      <c r="AT209" s="177" t="s">
        <v>70</v>
      </c>
      <c r="AU209" s="177" t="s">
        <v>78</v>
      </c>
      <c r="AY209" s="176" t="s">
        <v>160</v>
      </c>
      <c r="BK209" s="178">
        <v>0</v>
      </c>
    </row>
    <row r="210" spans="2:65" s="10" customFormat="1" ht="19.899999999999999" customHeight="1" x14ac:dyDescent="0.3">
      <c r="B210" s="165"/>
      <c r="C210" s="166"/>
      <c r="D210" s="179" t="s">
        <v>70</v>
      </c>
      <c r="E210" s="180" t="s">
        <v>201</v>
      </c>
      <c r="F210" s="180" t="s">
        <v>3857</v>
      </c>
      <c r="G210" s="166"/>
      <c r="H210" s="166"/>
      <c r="I210" s="169"/>
      <c r="J210" s="181">
        <f>BK210</f>
        <v>0</v>
      </c>
      <c r="K210" s="166"/>
      <c r="L210" s="171"/>
      <c r="M210" s="172"/>
      <c r="N210" s="173"/>
      <c r="O210" s="173"/>
      <c r="P210" s="174">
        <f>SUM(P211:P288)</f>
        <v>0</v>
      </c>
      <c r="Q210" s="173"/>
      <c r="R210" s="174">
        <f>SUM(R211:R288)</f>
        <v>150.93836487300001</v>
      </c>
      <c r="S210" s="173"/>
      <c r="T210" s="175">
        <f>SUM(T211:T288)</f>
        <v>0</v>
      </c>
      <c r="AR210" s="176" t="s">
        <v>78</v>
      </c>
      <c r="AT210" s="177" t="s">
        <v>70</v>
      </c>
      <c r="AU210" s="177" t="s">
        <v>78</v>
      </c>
      <c r="AY210" s="176" t="s">
        <v>160</v>
      </c>
      <c r="BK210" s="178">
        <f>SUM(BK211:BK288)</f>
        <v>0</v>
      </c>
    </row>
    <row r="211" spans="2:65" s="1" customFormat="1" ht="22.5" customHeight="1" x14ac:dyDescent="0.3">
      <c r="B211" s="35"/>
      <c r="C211" s="182" t="s">
        <v>505</v>
      </c>
      <c r="D211" s="182" t="s">
        <v>162</v>
      </c>
      <c r="E211" s="183" t="s">
        <v>722</v>
      </c>
      <c r="F211" s="184" t="s">
        <v>723</v>
      </c>
      <c r="G211" s="185" t="s">
        <v>248</v>
      </c>
      <c r="H211" s="186">
        <v>547.85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3858</v>
      </c>
    </row>
    <row r="212" spans="2:65" s="11" customFormat="1" x14ac:dyDescent="0.3">
      <c r="B212" s="194"/>
      <c r="C212" s="195"/>
      <c r="D212" s="196" t="s">
        <v>169</v>
      </c>
      <c r="E212" s="197" t="s">
        <v>19</v>
      </c>
      <c r="F212" s="198" t="s">
        <v>3785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2" customFormat="1" x14ac:dyDescent="0.3">
      <c r="B213" s="206"/>
      <c r="C213" s="207"/>
      <c r="D213" s="196" t="s">
        <v>169</v>
      </c>
      <c r="E213" s="208" t="s">
        <v>19</v>
      </c>
      <c r="F213" s="209" t="s">
        <v>3859</v>
      </c>
      <c r="G213" s="207"/>
      <c r="H213" s="210">
        <v>211.52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2" customFormat="1" x14ac:dyDescent="0.3">
      <c r="B214" s="206"/>
      <c r="C214" s="207"/>
      <c r="D214" s="196" t="s">
        <v>169</v>
      </c>
      <c r="E214" s="208" t="s">
        <v>19</v>
      </c>
      <c r="F214" s="209" t="s">
        <v>3860</v>
      </c>
      <c r="G214" s="207"/>
      <c r="H214" s="210">
        <v>282.88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4" customFormat="1" x14ac:dyDescent="0.3">
      <c r="B215" s="229"/>
      <c r="C215" s="230"/>
      <c r="D215" s="196" t="s">
        <v>169</v>
      </c>
      <c r="E215" s="231" t="s">
        <v>19</v>
      </c>
      <c r="F215" s="232" t="s">
        <v>234</v>
      </c>
      <c r="G215" s="230"/>
      <c r="H215" s="233">
        <v>494.4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169</v>
      </c>
      <c r="AU215" s="239" t="s">
        <v>81</v>
      </c>
      <c r="AV215" s="14" t="s">
        <v>186</v>
      </c>
      <c r="AW215" s="14" t="s">
        <v>35</v>
      </c>
      <c r="AX215" s="14" t="s">
        <v>71</v>
      </c>
      <c r="AY215" s="239" t="s">
        <v>160</v>
      </c>
    </row>
    <row r="216" spans="2:65" s="11" customFormat="1" x14ac:dyDescent="0.3">
      <c r="B216" s="194"/>
      <c r="C216" s="195"/>
      <c r="D216" s="196" t="s">
        <v>169</v>
      </c>
      <c r="E216" s="197" t="s">
        <v>19</v>
      </c>
      <c r="F216" s="198" t="s">
        <v>3797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x14ac:dyDescent="0.3">
      <c r="B217" s="206"/>
      <c r="C217" s="207"/>
      <c r="D217" s="196" t="s">
        <v>169</v>
      </c>
      <c r="E217" s="208" t="s">
        <v>19</v>
      </c>
      <c r="F217" s="209" t="s">
        <v>3861</v>
      </c>
      <c r="G217" s="207"/>
      <c r="H217" s="210">
        <v>37.369999999999997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x14ac:dyDescent="0.3">
      <c r="B218" s="206"/>
      <c r="C218" s="207"/>
      <c r="D218" s="196" t="s">
        <v>169</v>
      </c>
      <c r="E218" s="208" t="s">
        <v>19</v>
      </c>
      <c r="F218" s="209" t="s">
        <v>3862</v>
      </c>
      <c r="G218" s="207"/>
      <c r="H218" s="210">
        <v>16.079999999999998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4" customFormat="1" x14ac:dyDescent="0.3">
      <c r="B219" s="229"/>
      <c r="C219" s="230"/>
      <c r="D219" s="196" t="s">
        <v>169</v>
      </c>
      <c r="E219" s="231" t="s">
        <v>19</v>
      </c>
      <c r="F219" s="232" t="s">
        <v>234</v>
      </c>
      <c r="G219" s="230"/>
      <c r="H219" s="233">
        <v>53.45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169</v>
      </c>
      <c r="AU219" s="239" t="s">
        <v>81</v>
      </c>
      <c r="AV219" s="14" t="s">
        <v>186</v>
      </c>
      <c r="AW219" s="14" t="s">
        <v>35</v>
      </c>
      <c r="AX219" s="14" t="s">
        <v>71</v>
      </c>
      <c r="AY219" s="239" t="s">
        <v>160</v>
      </c>
    </row>
    <row r="220" spans="2:65" s="13" customFormat="1" x14ac:dyDescent="0.3">
      <c r="B220" s="217"/>
      <c r="C220" s="218"/>
      <c r="D220" s="219" t="s">
        <v>169</v>
      </c>
      <c r="E220" s="220" t="s">
        <v>19</v>
      </c>
      <c r="F220" s="221" t="s">
        <v>182</v>
      </c>
      <c r="G220" s="218"/>
      <c r="H220" s="222">
        <v>547.85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169</v>
      </c>
      <c r="AU220" s="228" t="s">
        <v>81</v>
      </c>
      <c r="AV220" s="13" t="s">
        <v>167</v>
      </c>
      <c r="AW220" s="13" t="s">
        <v>35</v>
      </c>
      <c r="AX220" s="13" t="s">
        <v>78</v>
      </c>
      <c r="AY220" s="228" t="s">
        <v>160</v>
      </c>
    </row>
    <row r="221" spans="2:65" s="1" customFormat="1" ht="22.5" customHeight="1" x14ac:dyDescent="0.3">
      <c r="B221" s="35"/>
      <c r="C221" s="182" t="s">
        <v>510</v>
      </c>
      <c r="D221" s="182" t="s">
        <v>162</v>
      </c>
      <c r="E221" s="183" t="s">
        <v>728</v>
      </c>
      <c r="F221" s="184" t="s">
        <v>3863</v>
      </c>
      <c r="G221" s="185" t="s">
        <v>248</v>
      </c>
      <c r="H221" s="186">
        <v>415.8</v>
      </c>
      <c r="I221" s="187"/>
      <c r="J221" s="188">
        <f>ROUND(I221*H221,2)</f>
        <v>0</v>
      </c>
      <c r="K221" s="184" t="s">
        <v>166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167</v>
      </c>
      <c r="AT221" s="18" t="s">
        <v>162</v>
      </c>
      <c r="AU221" s="18" t="s">
        <v>81</v>
      </c>
      <c r="AY221" s="18" t="s">
        <v>160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167</v>
      </c>
      <c r="BM221" s="18" t="s">
        <v>3864</v>
      </c>
    </row>
    <row r="222" spans="2:65" s="11" customFormat="1" x14ac:dyDescent="0.3">
      <c r="B222" s="194"/>
      <c r="C222" s="195"/>
      <c r="D222" s="196" t="s">
        <v>169</v>
      </c>
      <c r="E222" s="197" t="s">
        <v>19</v>
      </c>
      <c r="F222" s="198" t="s">
        <v>3785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x14ac:dyDescent="0.3">
      <c r="B223" s="206"/>
      <c r="C223" s="207"/>
      <c r="D223" s="196" t="s">
        <v>169</v>
      </c>
      <c r="E223" s="208" t="s">
        <v>19</v>
      </c>
      <c r="F223" s="209" t="s">
        <v>3865</v>
      </c>
      <c r="G223" s="207"/>
      <c r="H223" s="210">
        <v>177.79499999999999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x14ac:dyDescent="0.3">
      <c r="B224" s="206"/>
      <c r="C224" s="207"/>
      <c r="D224" s="196" t="s">
        <v>169</v>
      </c>
      <c r="E224" s="208" t="s">
        <v>19</v>
      </c>
      <c r="F224" s="209" t="s">
        <v>3866</v>
      </c>
      <c r="G224" s="207"/>
      <c r="H224" s="210">
        <v>238.005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3" customFormat="1" x14ac:dyDescent="0.3">
      <c r="B225" s="217"/>
      <c r="C225" s="218"/>
      <c r="D225" s="219" t="s">
        <v>169</v>
      </c>
      <c r="E225" s="220" t="s">
        <v>19</v>
      </c>
      <c r="F225" s="221" t="s">
        <v>182</v>
      </c>
      <c r="G225" s="218"/>
      <c r="H225" s="222">
        <v>415.8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169</v>
      </c>
      <c r="AU225" s="228" t="s">
        <v>81</v>
      </c>
      <c r="AV225" s="13" t="s">
        <v>167</v>
      </c>
      <c r="AW225" s="13" t="s">
        <v>35</v>
      </c>
      <c r="AX225" s="13" t="s">
        <v>78</v>
      </c>
      <c r="AY225" s="228" t="s">
        <v>160</v>
      </c>
    </row>
    <row r="226" spans="2:65" s="1" customFormat="1" ht="22.5" customHeight="1" x14ac:dyDescent="0.3">
      <c r="B226" s="35"/>
      <c r="C226" s="182" t="s">
        <v>515</v>
      </c>
      <c r="D226" s="182" t="s">
        <v>162</v>
      </c>
      <c r="E226" s="183" t="s">
        <v>739</v>
      </c>
      <c r="F226" s="184" t="s">
        <v>740</v>
      </c>
      <c r="G226" s="185" t="s">
        <v>248</v>
      </c>
      <c r="H226" s="186">
        <v>595.25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3867</v>
      </c>
    </row>
    <row r="227" spans="2:65" s="11" customFormat="1" x14ac:dyDescent="0.3">
      <c r="B227" s="194"/>
      <c r="C227" s="195"/>
      <c r="D227" s="196" t="s">
        <v>169</v>
      </c>
      <c r="E227" s="197" t="s">
        <v>19</v>
      </c>
      <c r="F227" s="198" t="s">
        <v>3785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3868</v>
      </c>
      <c r="G228" s="207"/>
      <c r="H228" s="210">
        <v>231.875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x14ac:dyDescent="0.3">
      <c r="B229" s="206"/>
      <c r="C229" s="207"/>
      <c r="D229" s="196" t="s">
        <v>169</v>
      </c>
      <c r="E229" s="208" t="s">
        <v>19</v>
      </c>
      <c r="F229" s="209" t="s">
        <v>3869</v>
      </c>
      <c r="G229" s="207"/>
      <c r="H229" s="210">
        <v>309.92500000000001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4" customFormat="1" x14ac:dyDescent="0.3">
      <c r="B230" s="229"/>
      <c r="C230" s="230"/>
      <c r="D230" s="196" t="s">
        <v>169</v>
      </c>
      <c r="E230" s="231" t="s">
        <v>19</v>
      </c>
      <c r="F230" s="232" t="s">
        <v>234</v>
      </c>
      <c r="G230" s="230"/>
      <c r="H230" s="233">
        <v>541.79999999999995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169</v>
      </c>
      <c r="AU230" s="239" t="s">
        <v>81</v>
      </c>
      <c r="AV230" s="14" t="s">
        <v>186</v>
      </c>
      <c r="AW230" s="14" t="s">
        <v>35</v>
      </c>
      <c r="AX230" s="14" t="s">
        <v>71</v>
      </c>
      <c r="AY230" s="239" t="s">
        <v>160</v>
      </c>
    </row>
    <row r="231" spans="2:65" s="11" customFormat="1" x14ac:dyDescent="0.3">
      <c r="B231" s="194"/>
      <c r="C231" s="195"/>
      <c r="D231" s="196" t="s">
        <v>169</v>
      </c>
      <c r="E231" s="197" t="s">
        <v>19</v>
      </c>
      <c r="F231" s="198" t="s">
        <v>3797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169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160</v>
      </c>
    </row>
    <row r="232" spans="2:65" s="12" customFormat="1" x14ac:dyDescent="0.3">
      <c r="B232" s="206"/>
      <c r="C232" s="207"/>
      <c r="D232" s="196" t="s">
        <v>169</v>
      </c>
      <c r="E232" s="208" t="s">
        <v>19</v>
      </c>
      <c r="F232" s="209" t="s">
        <v>3861</v>
      </c>
      <c r="G232" s="207"/>
      <c r="H232" s="210">
        <v>37.369999999999997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3862</v>
      </c>
      <c r="G233" s="207"/>
      <c r="H233" s="210">
        <v>16.079999999999998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4" customFormat="1" x14ac:dyDescent="0.3">
      <c r="B234" s="229"/>
      <c r="C234" s="230"/>
      <c r="D234" s="196" t="s">
        <v>169</v>
      </c>
      <c r="E234" s="231" t="s">
        <v>19</v>
      </c>
      <c r="F234" s="232" t="s">
        <v>234</v>
      </c>
      <c r="G234" s="230"/>
      <c r="H234" s="233">
        <v>53.45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169</v>
      </c>
      <c r="AU234" s="239" t="s">
        <v>81</v>
      </c>
      <c r="AV234" s="14" t="s">
        <v>186</v>
      </c>
      <c r="AW234" s="14" t="s">
        <v>35</v>
      </c>
      <c r="AX234" s="14" t="s">
        <v>71</v>
      </c>
      <c r="AY234" s="239" t="s">
        <v>160</v>
      </c>
    </row>
    <row r="235" spans="2:65" s="13" customFormat="1" x14ac:dyDescent="0.3">
      <c r="B235" s="217"/>
      <c r="C235" s="218"/>
      <c r="D235" s="219" t="s">
        <v>169</v>
      </c>
      <c r="E235" s="220" t="s">
        <v>19</v>
      </c>
      <c r="F235" s="221" t="s">
        <v>182</v>
      </c>
      <c r="G235" s="218"/>
      <c r="H235" s="222">
        <v>595.25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169</v>
      </c>
      <c r="AU235" s="228" t="s">
        <v>81</v>
      </c>
      <c r="AV235" s="13" t="s">
        <v>167</v>
      </c>
      <c r="AW235" s="13" t="s">
        <v>35</v>
      </c>
      <c r="AX235" s="13" t="s">
        <v>78</v>
      </c>
      <c r="AY235" s="228" t="s">
        <v>160</v>
      </c>
    </row>
    <row r="236" spans="2:65" s="1" customFormat="1" ht="22.5" customHeight="1" x14ac:dyDescent="0.3">
      <c r="B236" s="35"/>
      <c r="C236" s="182" t="s">
        <v>520</v>
      </c>
      <c r="D236" s="182" t="s">
        <v>162</v>
      </c>
      <c r="E236" s="183" t="s">
        <v>3587</v>
      </c>
      <c r="F236" s="184" t="s">
        <v>3588</v>
      </c>
      <c r="G236" s="185" t="s">
        <v>248</v>
      </c>
      <c r="H236" s="186">
        <v>581.80999999999995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3870</v>
      </c>
    </row>
    <row r="237" spans="2:65" s="11" customFormat="1" x14ac:dyDescent="0.3">
      <c r="B237" s="194"/>
      <c r="C237" s="195"/>
      <c r="D237" s="196" t="s">
        <v>169</v>
      </c>
      <c r="E237" s="197" t="s">
        <v>19</v>
      </c>
      <c r="F237" s="198" t="s">
        <v>3785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3792</v>
      </c>
      <c r="G238" s="207"/>
      <c r="H238" s="210">
        <v>226.27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3793</v>
      </c>
      <c r="G239" s="207"/>
      <c r="H239" s="210">
        <v>302.08999999999997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4" customFormat="1" x14ac:dyDescent="0.3">
      <c r="B240" s="229"/>
      <c r="C240" s="230"/>
      <c r="D240" s="196" t="s">
        <v>169</v>
      </c>
      <c r="E240" s="231" t="s">
        <v>19</v>
      </c>
      <c r="F240" s="232" t="s">
        <v>234</v>
      </c>
      <c r="G240" s="230"/>
      <c r="H240" s="233">
        <v>528.36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169</v>
      </c>
      <c r="AU240" s="239" t="s">
        <v>81</v>
      </c>
      <c r="AV240" s="14" t="s">
        <v>186</v>
      </c>
      <c r="AW240" s="14" t="s">
        <v>35</v>
      </c>
      <c r="AX240" s="14" t="s">
        <v>71</v>
      </c>
      <c r="AY240" s="239" t="s">
        <v>160</v>
      </c>
    </row>
    <row r="241" spans="2:65" s="11" customFormat="1" x14ac:dyDescent="0.3">
      <c r="B241" s="194"/>
      <c r="C241" s="195"/>
      <c r="D241" s="196" t="s">
        <v>169</v>
      </c>
      <c r="E241" s="197" t="s">
        <v>19</v>
      </c>
      <c r="F241" s="198" t="s">
        <v>3797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169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160</v>
      </c>
    </row>
    <row r="242" spans="2:65" s="12" customFormat="1" x14ac:dyDescent="0.3">
      <c r="B242" s="206"/>
      <c r="C242" s="207"/>
      <c r="D242" s="196" t="s">
        <v>169</v>
      </c>
      <c r="E242" s="208" t="s">
        <v>19</v>
      </c>
      <c r="F242" s="209" t="s">
        <v>3861</v>
      </c>
      <c r="G242" s="207"/>
      <c r="H242" s="210">
        <v>37.369999999999997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65" s="12" customFormat="1" x14ac:dyDescent="0.3">
      <c r="B243" s="206"/>
      <c r="C243" s="207"/>
      <c r="D243" s="196" t="s">
        <v>169</v>
      </c>
      <c r="E243" s="208" t="s">
        <v>19</v>
      </c>
      <c r="F243" s="209" t="s">
        <v>3862</v>
      </c>
      <c r="G243" s="207"/>
      <c r="H243" s="210">
        <v>16.079999999999998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4" customFormat="1" x14ac:dyDescent="0.3">
      <c r="B244" s="229"/>
      <c r="C244" s="230"/>
      <c r="D244" s="196" t="s">
        <v>169</v>
      </c>
      <c r="E244" s="231" t="s">
        <v>19</v>
      </c>
      <c r="F244" s="232" t="s">
        <v>234</v>
      </c>
      <c r="G244" s="230"/>
      <c r="H244" s="233">
        <v>53.45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169</v>
      </c>
      <c r="AU244" s="239" t="s">
        <v>81</v>
      </c>
      <c r="AV244" s="14" t="s">
        <v>186</v>
      </c>
      <c r="AW244" s="14" t="s">
        <v>35</v>
      </c>
      <c r="AX244" s="14" t="s">
        <v>71</v>
      </c>
      <c r="AY244" s="239" t="s">
        <v>160</v>
      </c>
    </row>
    <row r="245" spans="2:65" s="13" customFormat="1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581.80999999999995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525</v>
      </c>
      <c r="D246" s="182" t="s">
        <v>162</v>
      </c>
      <c r="E246" s="183" t="s">
        <v>3028</v>
      </c>
      <c r="F246" s="184" t="s">
        <v>3029</v>
      </c>
      <c r="G246" s="185" t="s">
        <v>248</v>
      </c>
      <c r="H246" s="186">
        <v>541.29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0.19800000000000001</v>
      </c>
      <c r="R246" s="191">
        <f>Q246*H246</f>
        <v>107.17542</v>
      </c>
      <c r="S246" s="191">
        <v>0</v>
      </c>
      <c r="T246" s="192">
        <f>S246*H246</f>
        <v>0</v>
      </c>
      <c r="AR246" s="18" t="s">
        <v>167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167</v>
      </c>
      <c r="BM246" s="18" t="s">
        <v>3871</v>
      </c>
    </row>
    <row r="247" spans="2:65" s="11" customFormat="1" x14ac:dyDescent="0.3">
      <c r="B247" s="194"/>
      <c r="C247" s="195"/>
      <c r="D247" s="196" t="s">
        <v>169</v>
      </c>
      <c r="E247" s="197" t="s">
        <v>19</v>
      </c>
      <c r="F247" s="198" t="s">
        <v>3872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169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160</v>
      </c>
    </row>
    <row r="248" spans="2:65" s="12" customFormat="1" x14ac:dyDescent="0.3">
      <c r="B248" s="206"/>
      <c r="C248" s="207"/>
      <c r="D248" s="196" t="s">
        <v>169</v>
      </c>
      <c r="E248" s="208" t="s">
        <v>19</v>
      </c>
      <c r="F248" s="209" t="s">
        <v>3873</v>
      </c>
      <c r="G248" s="207"/>
      <c r="H248" s="210">
        <v>187.03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1" customFormat="1" x14ac:dyDescent="0.3">
      <c r="B249" s="194"/>
      <c r="C249" s="195"/>
      <c r="D249" s="196" t="s">
        <v>169</v>
      </c>
      <c r="E249" s="197" t="s">
        <v>19</v>
      </c>
      <c r="F249" s="198" t="s">
        <v>3874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169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160</v>
      </c>
    </row>
    <row r="250" spans="2:65" s="12" customFormat="1" x14ac:dyDescent="0.3">
      <c r="B250" s="206"/>
      <c r="C250" s="207"/>
      <c r="D250" s="196" t="s">
        <v>169</v>
      </c>
      <c r="E250" s="208" t="s">
        <v>19</v>
      </c>
      <c r="F250" s="209" t="s">
        <v>3875</v>
      </c>
      <c r="G250" s="207"/>
      <c r="H250" s="210">
        <v>354.26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3" customFormat="1" x14ac:dyDescent="0.3">
      <c r="B251" s="217"/>
      <c r="C251" s="218"/>
      <c r="D251" s="219" t="s">
        <v>169</v>
      </c>
      <c r="E251" s="220" t="s">
        <v>19</v>
      </c>
      <c r="F251" s="221" t="s">
        <v>182</v>
      </c>
      <c r="G251" s="218"/>
      <c r="H251" s="222">
        <v>541.29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169</v>
      </c>
      <c r="AU251" s="228" t="s">
        <v>81</v>
      </c>
      <c r="AV251" s="13" t="s">
        <v>167</v>
      </c>
      <c r="AW251" s="13" t="s">
        <v>35</v>
      </c>
      <c r="AX251" s="13" t="s">
        <v>78</v>
      </c>
      <c r="AY251" s="228" t="s">
        <v>160</v>
      </c>
    </row>
    <row r="252" spans="2:65" s="1" customFormat="1" ht="22.5" customHeight="1" x14ac:dyDescent="0.3">
      <c r="B252" s="35"/>
      <c r="C252" s="182" t="s">
        <v>531</v>
      </c>
      <c r="D252" s="182" t="s">
        <v>162</v>
      </c>
      <c r="E252" s="183" t="s">
        <v>3876</v>
      </c>
      <c r="F252" s="184" t="s">
        <v>3877</v>
      </c>
      <c r="G252" s="185" t="s">
        <v>248</v>
      </c>
      <c r="H252" s="186">
        <v>104.6</v>
      </c>
      <c r="I252" s="187"/>
      <c r="J252" s="188">
        <f>ROUND(I252*H252,2)</f>
        <v>0</v>
      </c>
      <c r="K252" s="184" t="s">
        <v>19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0.20399999999999999</v>
      </c>
      <c r="R252" s="191">
        <f>Q252*H252</f>
        <v>21.338399999999996</v>
      </c>
      <c r="S252" s="191">
        <v>0</v>
      </c>
      <c r="T252" s="192">
        <f>S252*H252</f>
        <v>0</v>
      </c>
      <c r="AR252" s="18" t="s">
        <v>167</v>
      </c>
      <c r="AT252" s="18" t="s">
        <v>162</v>
      </c>
      <c r="AU252" s="18" t="s">
        <v>81</v>
      </c>
      <c r="AY252" s="18" t="s">
        <v>160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167</v>
      </c>
      <c r="BM252" s="18" t="s">
        <v>3878</v>
      </c>
    </row>
    <row r="253" spans="2:65" s="11" customFormat="1" x14ac:dyDescent="0.3">
      <c r="B253" s="194"/>
      <c r="C253" s="195"/>
      <c r="D253" s="196" t="s">
        <v>169</v>
      </c>
      <c r="E253" s="197" t="s">
        <v>19</v>
      </c>
      <c r="F253" s="198" t="s">
        <v>3879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65" s="12" customFormat="1" x14ac:dyDescent="0.3">
      <c r="B254" s="206"/>
      <c r="C254" s="207"/>
      <c r="D254" s="196" t="s">
        <v>169</v>
      </c>
      <c r="E254" s="208" t="s">
        <v>19</v>
      </c>
      <c r="F254" s="209" t="s">
        <v>3880</v>
      </c>
      <c r="G254" s="207"/>
      <c r="H254" s="210">
        <v>104.6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3" customFormat="1" x14ac:dyDescent="0.3">
      <c r="B255" s="217"/>
      <c r="C255" s="218"/>
      <c r="D255" s="219" t="s">
        <v>169</v>
      </c>
      <c r="E255" s="220" t="s">
        <v>19</v>
      </c>
      <c r="F255" s="221" t="s">
        <v>182</v>
      </c>
      <c r="G255" s="218"/>
      <c r="H255" s="222">
        <v>104.6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169</v>
      </c>
      <c r="AU255" s="228" t="s">
        <v>81</v>
      </c>
      <c r="AV255" s="13" t="s">
        <v>167</v>
      </c>
      <c r="AW255" s="13" t="s">
        <v>35</v>
      </c>
      <c r="AX255" s="13" t="s">
        <v>78</v>
      </c>
      <c r="AY255" s="228" t="s">
        <v>160</v>
      </c>
    </row>
    <row r="256" spans="2:65" s="1" customFormat="1" ht="31.5" customHeight="1" x14ac:dyDescent="0.3">
      <c r="B256" s="35"/>
      <c r="C256" s="182" t="s">
        <v>537</v>
      </c>
      <c r="D256" s="182" t="s">
        <v>162</v>
      </c>
      <c r="E256" s="183" t="s">
        <v>3602</v>
      </c>
      <c r="F256" s="184" t="s">
        <v>3603</v>
      </c>
      <c r="G256" s="185" t="s">
        <v>248</v>
      </c>
      <c r="H256" s="186">
        <v>96.64</v>
      </c>
      <c r="I256" s="187"/>
      <c r="J256" s="188">
        <f>ROUND(I256*H256,2)</f>
        <v>0</v>
      </c>
      <c r="K256" s="184" t="s">
        <v>19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0.13957020000000001</v>
      </c>
      <c r="R256" s="191">
        <f>Q256*H256</f>
        <v>13.488064128000001</v>
      </c>
      <c r="S256" s="191">
        <v>0</v>
      </c>
      <c r="T256" s="192">
        <f>S256*H256</f>
        <v>0</v>
      </c>
      <c r="AR256" s="18" t="s">
        <v>167</v>
      </c>
      <c r="AT256" s="18" t="s">
        <v>162</v>
      </c>
      <c r="AU256" s="18" t="s">
        <v>81</v>
      </c>
      <c r="AY256" s="18" t="s">
        <v>160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167</v>
      </c>
      <c r="BM256" s="18" t="s">
        <v>3881</v>
      </c>
    </row>
    <row r="257" spans="2:65" s="11" customFormat="1" x14ac:dyDescent="0.3">
      <c r="B257" s="194"/>
      <c r="C257" s="195"/>
      <c r="D257" s="196" t="s">
        <v>169</v>
      </c>
      <c r="E257" s="197" t="s">
        <v>19</v>
      </c>
      <c r="F257" s="198" t="s">
        <v>3605</v>
      </c>
      <c r="G257" s="195"/>
      <c r="H257" s="199" t="s">
        <v>19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169</v>
      </c>
      <c r="AU257" s="205" t="s">
        <v>81</v>
      </c>
      <c r="AV257" s="11" t="s">
        <v>78</v>
      </c>
      <c r="AW257" s="11" t="s">
        <v>35</v>
      </c>
      <c r="AX257" s="11" t="s">
        <v>71</v>
      </c>
      <c r="AY257" s="205" t="s">
        <v>160</v>
      </c>
    </row>
    <row r="258" spans="2:65" s="12" customFormat="1" x14ac:dyDescent="0.3">
      <c r="B258" s="206"/>
      <c r="C258" s="207"/>
      <c r="D258" s="196" t="s">
        <v>169</v>
      </c>
      <c r="E258" s="208" t="s">
        <v>19</v>
      </c>
      <c r="F258" s="209" t="s">
        <v>3882</v>
      </c>
      <c r="G258" s="207"/>
      <c r="H258" s="210">
        <v>96.64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169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160</v>
      </c>
    </row>
    <row r="259" spans="2:65" s="13" customFormat="1" x14ac:dyDescent="0.3">
      <c r="B259" s="217"/>
      <c r="C259" s="218"/>
      <c r="D259" s="219" t="s">
        <v>169</v>
      </c>
      <c r="E259" s="220" t="s">
        <v>19</v>
      </c>
      <c r="F259" s="221" t="s">
        <v>182</v>
      </c>
      <c r="G259" s="218"/>
      <c r="H259" s="222">
        <v>96.64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169</v>
      </c>
      <c r="AU259" s="228" t="s">
        <v>81</v>
      </c>
      <c r="AV259" s="13" t="s">
        <v>167</v>
      </c>
      <c r="AW259" s="13" t="s">
        <v>35</v>
      </c>
      <c r="AX259" s="13" t="s">
        <v>78</v>
      </c>
      <c r="AY259" s="228" t="s">
        <v>160</v>
      </c>
    </row>
    <row r="260" spans="2:65" s="1" customFormat="1" ht="22.5" customHeight="1" x14ac:dyDescent="0.3">
      <c r="B260" s="35"/>
      <c r="C260" s="182" t="s">
        <v>547</v>
      </c>
      <c r="D260" s="182" t="s">
        <v>162</v>
      </c>
      <c r="E260" s="183" t="s">
        <v>3607</v>
      </c>
      <c r="F260" s="184" t="s">
        <v>3608</v>
      </c>
      <c r="G260" s="185" t="s">
        <v>189</v>
      </c>
      <c r="H260" s="186">
        <v>693.93499999999995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8.4699999999999999E-4</v>
      </c>
      <c r="R260" s="191">
        <f>Q260*H260</f>
        <v>0.58776294499999993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3883</v>
      </c>
    </row>
    <row r="261" spans="2:65" s="11" customFormat="1" x14ac:dyDescent="0.3">
      <c r="B261" s="194"/>
      <c r="C261" s="195"/>
      <c r="D261" s="196" t="s">
        <v>169</v>
      </c>
      <c r="E261" s="197" t="s">
        <v>19</v>
      </c>
      <c r="F261" s="198" t="s">
        <v>3610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x14ac:dyDescent="0.3">
      <c r="B262" s="206"/>
      <c r="C262" s="207"/>
      <c r="D262" s="196" t="s">
        <v>169</v>
      </c>
      <c r="E262" s="208" t="s">
        <v>19</v>
      </c>
      <c r="F262" s="209" t="s">
        <v>3884</v>
      </c>
      <c r="G262" s="207"/>
      <c r="H262" s="210">
        <v>411.63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x14ac:dyDescent="0.3">
      <c r="B263" s="194"/>
      <c r="C263" s="195"/>
      <c r="D263" s="196" t="s">
        <v>169</v>
      </c>
      <c r="E263" s="197" t="s">
        <v>19</v>
      </c>
      <c r="F263" s="198" t="s">
        <v>3612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x14ac:dyDescent="0.3">
      <c r="B264" s="206"/>
      <c r="C264" s="207"/>
      <c r="D264" s="196" t="s">
        <v>169</v>
      </c>
      <c r="E264" s="208" t="s">
        <v>19</v>
      </c>
      <c r="F264" s="209" t="s">
        <v>3885</v>
      </c>
      <c r="G264" s="207"/>
      <c r="H264" s="210">
        <v>192.173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2" customFormat="1" x14ac:dyDescent="0.3">
      <c r="B265" s="206"/>
      <c r="C265" s="207"/>
      <c r="D265" s="196" t="s">
        <v>169</v>
      </c>
      <c r="E265" s="208" t="s">
        <v>19</v>
      </c>
      <c r="F265" s="209" t="s">
        <v>3886</v>
      </c>
      <c r="G265" s="207"/>
      <c r="H265" s="210">
        <v>90.132000000000005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693.93499999999995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552</v>
      </c>
      <c r="D267" s="182" t="s">
        <v>162</v>
      </c>
      <c r="E267" s="183" t="s">
        <v>760</v>
      </c>
      <c r="F267" s="184" t="s">
        <v>761</v>
      </c>
      <c r="G267" s="185" t="s">
        <v>248</v>
      </c>
      <c r="H267" s="186">
        <v>528.36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3.4000000000000002E-4</v>
      </c>
      <c r="R267" s="191">
        <f>Q267*H267</f>
        <v>0.17964240000000001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3887</v>
      </c>
    </row>
    <row r="268" spans="2:65" s="11" customFormat="1" x14ac:dyDescent="0.3">
      <c r="B268" s="194"/>
      <c r="C268" s="195"/>
      <c r="D268" s="196" t="s">
        <v>169</v>
      </c>
      <c r="E268" s="197" t="s">
        <v>19</v>
      </c>
      <c r="F268" s="198" t="s">
        <v>3785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3792</v>
      </c>
      <c r="G269" s="207"/>
      <c r="H269" s="210">
        <v>226.27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3793</v>
      </c>
      <c r="G270" s="207"/>
      <c r="H270" s="210">
        <v>302.08999999999997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3" customFormat="1" x14ac:dyDescent="0.3">
      <c r="B271" s="217"/>
      <c r="C271" s="218"/>
      <c r="D271" s="219" t="s">
        <v>169</v>
      </c>
      <c r="E271" s="220" t="s">
        <v>19</v>
      </c>
      <c r="F271" s="221" t="s">
        <v>182</v>
      </c>
      <c r="G271" s="218"/>
      <c r="H271" s="222">
        <v>528.36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169</v>
      </c>
      <c r="AU271" s="228" t="s">
        <v>81</v>
      </c>
      <c r="AV271" s="13" t="s">
        <v>167</v>
      </c>
      <c r="AW271" s="13" t="s">
        <v>35</v>
      </c>
      <c r="AX271" s="13" t="s">
        <v>78</v>
      </c>
      <c r="AY271" s="228" t="s">
        <v>160</v>
      </c>
    </row>
    <row r="272" spans="2:65" s="1" customFormat="1" ht="22.5" customHeight="1" x14ac:dyDescent="0.3">
      <c r="B272" s="35"/>
      <c r="C272" s="182" t="s">
        <v>562</v>
      </c>
      <c r="D272" s="182" t="s">
        <v>162</v>
      </c>
      <c r="E272" s="183" t="s">
        <v>764</v>
      </c>
      <c r="F272" s="184" t="s">
        <v>765</v>
      </c>
      <c r="G272" s="185" t="s">
        <v>248</v>
      </c>
      <c r="H272" s="186">
        <v>11505.74</v>
      </c>
      <c r="I272" s="187"/>
      <c r="J272" s="188">
        <f>ROUND(I272*H272,2)</f>
        <v>0</v>
      </c>
      <c r="K272" s="184" t="s">
        <v>166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7.1000000000000002E-4</v>
      </c>
      <c r="R272" s="191">
        <f>Q272*H272</f>
        <v>8.1690754000000005</v>
      </c>
      <c r="S272" s="191">
        <v>0</v>
      </c>
      <c r="T272" s="192">
        <f>S272*H272</f>
        <v>0</v>
      </c>
      <c r="AR272" s="18" t="s">
        <v>167</v>
      </c>
      <c r="AT272" s="18" t="s">
        <v>162</v>
      </c>
      <c r="AU272" s="18" t="s">
        <v>81</v>
      </c>
      <c r="AY272" s="18" t="s">
        <v>160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167</v>
      </c>
      <c r="BM272" s="18" t="s">
        <v>3888</v>
      </c>
    </row>
    <row r="273" spans="2:65" s="11" customFormat="1" x14ac:dyDescent="0.3">
      <c r="B273" s="194"/>
      <c r="C273" s="195"/>
      <c r="D273" s="196" t="s">
        <v>169</v>
      </c>
      <c r="E273" s="197" t="s">
        <v>19</v>
      </c>
      <c r="F273" s="198" t="s">
        <v>352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x14ac:dyDescent="0.3">
      <c r="B274" s="206"/>
      <c r="C274" s="207"/>
      <c r="D274" s="196" t="s">
        <v>169</v>
      </c>
      <c r="E274" s="208" t="s">
        <v>19</v>
      </c>
      <c r="F274" s="209" t="s">
        <v>3889</v>
      </c>
      <c r="G274" s="207"/>
      <c r="H274" s="210">
        <v>10720.74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4" customFormat="1" x14ac:dyDescent="0.3">
      <c r="B275" s="229"/>
      <c r="C275" s="230"/>
      <c r="D275" s="196" t="s">
        <v>169</v>
      </c>
      <c r="E275" s="231" t="s">
        <v>19</v>
      </c>
      <c r="F275" s="232" t="s">
        <v>234</v>
      </c>
      <c r="G275" s="230"/>
      <c r="H275" s="233">
        <v>10720.74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169</v>
      </c>
      <c r="AU275" s="239" t="s">
        <v>81</v>
      </c>
      <c r="AV275" s="14" t="s">
        <v>186</v>
      </c>
      <c r="AW275" s="14" t="s">
        <v>35</v>
      </c>
      <c r="AX275" s="14" t="s">
        <v>71</v>
      </c>
      <c r="AY275" s="239" t="s">
        <v>160</v>
      </c>
    </row>
    <row r="276" spans="2:65" s="11" customFormat="1" x14ac:dyDescent="0.3">
      <c r="B276" s="194"/>
      <c r="C276" s="195"/>
      <c r="D276" s="196" t="s">
        <v>169</v>
      </c>
      <c r="E276" s="197" t="s">
        <v>19</v>
      </c>
      <c r="F276" s="198" t="s">
        <v>3890</v>
      </c>
      <c r="G276" s="195"/>
      <c r="H276" s="199" t="s">
        <v>19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169</v>
      </c>
      <c r="AU276" s="205" t="s">
        <v>81</v>
      </c>
      <c r="AV276" s="11" t="s">
        <v>78</v>
      </c>
      <c r="AW276" s="11" t="s">
        <v>35</v>
      </c>
      <c r="AX276" s="11" t="s">
        <v>71</v>
      </c>
      <c r="AY276" s="205" t="s">
        <v>160</v>
      </c>
    </row>
    <row r="277" spans="2:65" s="12" customFormat="1" x14ac:dyDescent="0.3">
      <c r="B277" s="206"/>
      <c r="C277" s="207"/>
      <c r="D277" s="196" t="s">
        <v>169</v>
      </c>
      <c r="E277" s="208" t="s">
        <v>19</v>
      </c>
      <c r="F277" s="209" t="s">
        <v>3891</v>
      </c>
      <c r="G277" s="207"/>
      <c r="H277" s="210">
        <v>336.75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2" customFormat="1" x14ac:dyDescent="0.3">
      <c r="B278" s="206"/>
      <c r="C278" s="207"/>
      <c r="D278" s="196" t="s">
        <v>169</v>
      </c>
      <c r="E278" s="208" t="s">
        <v>19</v>
      </c>
      <c r="F278" s="209" t="s">
        <v>3892</v>
      </c>
      <c r="G278" s="207"/>
      <c r="H278" s="210">
        <v>448.25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4" customFormat="1" x14ac:dyDescent="0.3">
      <c r="B279" s="229"/>
      <c r="C279" s="230"/>
      <c r="D279" s="196" t="s">
        <v>169</v>
      </c>
      <c r="E279" s="231" t="s">
        <v>19</v>
      </c>
      <c r="F279" s="232" t="s">
        <v>234</v>
      </c>
      <c r="G279" s="230"/>
      <c r="H279" s="233">
        <v>785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169</v>
      </c>
      <c r="AU279" s="239" t="s">
        <v>81</v>
      </c>
      <c r="AV279" s="14" t="s">
        <v>186</v>
      </c>
      <c r="AW279" s="14" t="s">
        <v>35</v>
      </c>
      <c r="AX279" s="14" t="s">
        <v>71</v>
      </c>
      <c r="AY279" s="239" t="s">
        <v>160</v>
      </c>
    </row>
    <row r="280" spans="2:65" s="13" customFormat="1" x14ac:dyDescent="0.3">
      <c r="B280" s="217"/>
      <c r="C280" s="218"/>
      <c r="D280" s="219" t="s">
        <v>169</v>
      </c>
      <c r="E280" s="220" t="s">
        <v>19</v>
      </c>
      <c r="F280" s="221" t="s">
        <v>182</v>
      </c>
      <c r="G280" s="218"/>
      <c r="H280" s="222">
        <v>11505.74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169</v>
      </c>
      <c r="AU280" s="228" t="s">
        <v>81</v>
      </c>
      <c r="AV280" s="13" t="s">
        <v>167</v>
      </c>
      <c r="AW280" s="13" t="s">
        <v>35</v>
      </c>
      <c r="AX280" s="13" t="s">
        <v>78</v>
      </c>
      <c r="AY280" s="228" t="s">
        <v>160</v>
      </c>
    </row>
    <row r="281" spans="2:65" s="1" customFormat="1" ht="31.5" customHeight="1" x14ac:dyDescent="0.3">
      <c r="B281" s="35"/>
      <c r="C281" s="182" t="s">
        <v>567</v>
      </c>
      <c r="D281" s="182" t="s">
        <v>162</v>
      </c>
      <c r="E281" s="183" t="s">
        <v>768</v>
      </c>
      <c r="F281" s="184" t="s">
        <v>769</v>
      </c>
      <c r="G281" s="185" t="s">
        <v>248</v>
      </c>
      <c r="H281" s="186">
        <v>5360.37</v>
      </c>
      <c r="I281" s="187"/>
      <c r="J281" s="188">
        <f>ROUND(I281*H281,2)</f>
        <v>0</v>
      </c>
      <c r="K281" s="184" t="s">
        <v>166</v>
      </c>
      <c r="L281" s="55"/>
      <c r="M281" s="189" t="s">
        <v>19</v>
      </c>
      <c r="N281" s="190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167</v>
      </c>
      <c r="AT281" s="18" t="s">
        <v>162</v>
      </c>
      <c r="AU281" s="18" t="s">
        <v>81</v>
      </c>
      <c r="AY281" s="18" t="s">
        <v>160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167</v>
      </c>
      <c r="BM281" s="18" t="s">
        <v>3893</v>
      </c>
    </row>
    <row r="282" spans="2:65" s="11" customFormat="1" x14ac:dyDescent="0.3">
      <c r="B282" s="194"/>
      <c r="C282" s="195"/>
      <c r="D282" s="196" t="s">
        <v>169</v>
      </c>
      <c r="E282" s="197" t="s">
        <v>19</v>
      </c>
      <c r="F282" s="198" t="s">
        <v>352</v>
      </c>
      <c r="G282" s="195"/>
      <c r="H282" s="199" t="s">
        <v>19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169</v>
      </c>
      <c r="AU282" s="205" t="s">
        <v>81</v>
      </c>
      <c r="AV282" s="11" t="s">
        <v>78</v>
      </c>
      <c r="AW282" s="11" t="s">
        <v>35</v>
      </c>
      <c r="AX282" s="11" t="s">
        <v>71</v>
      </c>
      <c r="AY282" s="205" t="s">
        <v>160</v>
      </c>
    </row>
    <row r="283" spans="2:65" s="12" customFormat="1" x14ac:dyDescent="0.3">
      <c r="B283" s="206"/>
      <c r="C283" s="207"/>
      <c r="D283" s="196" t="s">
        <v>169</v>
      </c>
      <c r="E283" s="208" t="s">
        <v>19</v>
      </c>
      <c r="F283" s="209" t="s">
        <v>3795</v>
      </c>
      <c r="G283" s="207"/>
      <c r="H283" s="210">
        <v>5360.37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65" s="13" customFormat="1" x14ac:dyDescent="0.3">
      <c r="B284" s="217"/>
      <c r="C284" s="218"/>
      <c r="D284" s="219" t="s">
        <v>169</v>
      </c>
      <c r="E284" s="220" t="s">
        <v>19</v>
      </c>
      <c r="F284" s="221" t="s">
        <v>182</v>
      </c>
      <c r="G284" s="218"/>
      <c r="H284" s="222">
        <v>5360.37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169</v>
      </c>
      <c r="AU284" s="228" t="s">
        <v>81</v>
      </c>
      <c r="AV284" s="13" t="s">
        <v>167</v>
      </c>
      <c r="AW284" s="13" t="s">
        <v>35</v>
      </c>
      <c r="AX284" s="13" t="s">
        <v>78</v>
      </c>
      <c r="AY284" s="228" t="s">
        <v>160</v>
      </c>
    </row>
    <row r="285" spans="2:65" s="1" customFormat="1" ht="22.5" customHeight="1" x14ac:dyDescent="0.3">
      <c r="B285" s="35"/>
      <c r="C285" s="182" t="s">
        <v>571</v>
      </c>
      <c r="D285" s="182" t="s">
        <v>162</v>
      </c>
      <c r="E285" s="183" t="s">
        <v>772</v>
      </c>
      <c r="F285" s="184" t="s">
        <v>773</v>
      </c>
      <c r="G285" s="185" t="s">
        <v>248</v>
      </c>
      <c r="H285" s="186">
        <v>5360.37</v>
      </c>
      <c r="I285" s="187"/>
      <c r="J285" s="188">
        <f>ROUND(I285*H285,2)</f>
        <v>0</v>
      </c>
      <c r="K285" s="184" t="s">
        <v>166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167</v>
      </c>
      <c r="AT285" s="18" t="s">
        <v>162</v>
      </c>
      <c r="AU285" s="18" t="s">
        <v>81</v>
      </c>
      <c r="AY285" s="18" t="s">
        <v>160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167</v>
      </c>
      <c r="BM285" s="18" t="s">
        <v>3894</v>
      </c>
    </row>
    <row r="286" spans="2:65" s="11" customFormat="1" x14ac:dyDescent="0.3">
      <c r="B286" s="194"/>
      <c r="C286" s="195"/>
      <c r="D286" s="196" t="s">
        <v>169</v>
      </c>
      <c r="E286" s="197" t="s">
        <v>19</v>
      </c>
      <c r="F286" s="198" t="s">
        <v>352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169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160</v>
      </c>
    </row>
    <row r="287" spans="2:65" s="12" customFormat="1" x14ac:dyDescent="0.3">
      <c r="B287" s="206"/>
      <c r="C287" s="207"/>
      <c r="D287" s="196" t="s">
        <v>169</v>
      </c>
      <c r="E287" s="208" t="s">
        <v>19</v>
      </c>
      <c r="F287" s="209" t="s">
        <v>3795</v>
      </c>
      <c r="G287" s="207"/>
      <c r="H287" s="210">
        <v>5360.37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3" customFormat="1" x14ac:dyDescent="0.3">
      <c r="B288" s="217"/>
      <c r="C288" s="218"/>
      <c r="D288" s="196" t="s">
        <v>169</v>
      </c>
      <c r="E288" s="240" t="s">
        <v>19</v>
      </c>
      <c r="F288" s="241" t="s">
        <v>182</v>
      </c>
      <c r="G288" s="218"/>
      <c r="H288" s="242">
        <v>5360.37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169</v>
      </c>
      <c r="AU288" s="228" t="s">
        <v>81</v>
      </c>
      <c r="AV288" s="13" t="s">
        <v>167</v>
      </c>
      <c r="AW288" s="13" t="s">
        <v>35</v>
      </c>
      <c r="AX288" s="13" t="s">
        <v>78</v>
      </c>
      <c r="AY288" s="228" t="s">
        <v>160</v>
      </c>
    </row>
    <row r="289" spans="2:65" s="10" customFormat="1" ht="29.85" customHeight="1" x14ac:dyDescent="0.3">
      <c r="B289" s="165"/>
      <c r="C289" s="166"/>
      <c r="D289" s="179" t="s">
        <v>70</v>
      </c>
      <c r="E289" s="180" t="s">
        <v>241</v>
      </c>
      <c r="F289" s="180" t="s">
        <v>963</v>
      </c>
      <c r="G289" s="166"/>
      <c r="H289" s="166"/>
      <c r="I289" s="169"/>
      <c r="J289" s="181">
        <f>BK289</f>
        <v>0</v>
      </c>
      <c r="K289" s="166"/>
      <c r="L289" s="171"/>
      <c r="M289" s="172"/>
      <c r="N289" s="173"/>
      <c r="O289" s="173"/>
      <c r="P289" s="174">
        <f>SUM(P290:P442)</f>
        <v>0</v>
      </c>
      <c r="Q289" s="173"/>
      <c r="R289" s="174">
        <f>SUM(R290:R442)</f>
        <v>138.76612600675003</v>
      </c>
      <c r="S289" s="173"/>
      <c r="T289" s="175">
        <f>SUM(T290:T442)</f>
        <v>128.85069999999999</v>
      </c>
      <c r="AR289" s="176" t="s">
        <v>78</v>
      </c>
      <c r="AT289" s="177" t="s">
        <v>70</v>
      </c>
      <c r="AU289" s="177" t="s">
        <v>78</v>
      </c>
      <c r="AY289" s="176" t="s">
        <v>160</v>
      </c>
      <c r="BK289" s="178">
        <f>SUM(BK290:BK442)</f>
        <v>0</v>
      </c>
    </row>
    <row r="290" spans="2:65" s="1" customFormat="1" ht="31.5" customHeight="1" x14ac:dyDescent="0.3">
      <c r="B290" s="35"/>
      <c r="C290" s="182" t="s">
        <v>575</v>
      </c>
      <c r="D290" s="182" t="s">
        <v>162</v>
      </c>
      <c r="E290" s="183" t="s">
        <v>3895</v>
      </c>
      <c r="F290" s="184" t="s">
        <v>3896</v>
      </c>
      <c r="G290" s="185" t="s">
        <v>189</v>
      </c>
      <c r="H290" s="186">
        <v>45</v>
      </c>
      <c r="I290" s="187"/>
      <c r="J290" s="188">
        <f>ROUND(I290*H290,2)</f>
        <v>0</v>
      </c>
      <c r="K290" s="184" t="s">
        <v>166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2.8299999999999999E-2</v>
      </c>
      <c r="R290" s="191">
        <f>Q290*H290</f>
        <v>1.2734999999999999</v>
      </c>
      <c r="S290" s="191">
        <v>0</v>
      </c>
      <c r="T290" s="192">
        <f>S290*H290</f>
        <v>0</v>
      </c>
      <c r="AR290" s="18" t="s">
        <v>167</v>
      </c>
      <c r="AT290" s="18" t="s">
        <v>162</v>
      </c>
      <c r="AU290" s="18" t="s">
        <v>81</v>
      </c>
      <c r="AY290" s="18" t="s">
        <v>160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167</v>
      </c>
      <c r="BM290" s="18" t="s">
        <v>3897</v>
      </c>
    </row>
    <row r="291" spans="2:65" s="11" customFormat="1" x14ac:dyDescent="0.3">
      <c r="B291" s="194"/>
      <c r="C291" s="195"/>
      <c r="D291" s="196" t="s">
        <v>169</v>
      </c>
      <c r="E291" s="197" t="s">
        <v>19</v>
      </c>
      <c r="F291" s="198" t="s">
        <v>3898</v>
      </c>
      <c r="G291" s="195"/>
      <c r="H291" s="199" t="s">
        <v>19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169</v>
      </c>
      <c r="AU291" s="205" t="s">
        <v>81</v>
      </c>
      <c r="AV291" s="11" t="s">
        <v>78</v>
      </c>
      <c r="AW291" s="11" t="s">
        <v>35</v>
      </c>
      <c r="AX291" s="11" t="s">
        <v>71</v>
      </c>
      <c r="AY291" s="205" t="s">
        <v>160</v>
      </c>
    </row>
    <row r="292" spans="2:65" s="12" customFormat="1" x14ac:dyDescent="0.3">
      <c r="B292" s="206"/>
      <c r="C292" s="207"/>
      <c r="D292" s="196" t="s">
        <v>169</v>
      </c>
      <c r="E292" s="208" t="s">
        <v>19</v>
      </c>
      <c r="F292" s="209" t="s">
        <v>3899</v>
      </c>
      <c r="G292" s="207"/>
      <c r="H292" s="210">
        <v>45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3" customFormat="1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45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31.5" customHeight="1" x14ac:dyDescent="0.3">
      <c r="B294" s="35"/>
      <c r="C294" s="182" t="s">
        <v>580</v>
      </c>
      <c r="D294" s="182" t="s">
        <v>162</v>
      </c>
      <c r="E294" s="183" t="s">
        <v>2035</v>
      </c>
      <c r="F294" s="184" t="s">
        <v>2036</v>
      </c>
      <c r="G294" s="185" t="s">
        <v>189</v>
      </c>
      <c r="H294" s="186">
        <v>633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2.3099999999999999E-2</v>
      </c>
      <c r="R294" s="191">
        <f>Q294*H294</f>
        <v>14.622299999999999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3900</v>
      </c>
    </row>
    <row r="295" spans="2:65" s="11" customFormat="1" x14ac:dyDescent="0.3">
      <c r="B295" s="194"/>
      <c r="C295" s="195"/>
      <c r="D295" s="196" t="s">
        <v>169</v>
      </c>
      <c r="E295" s="197" t="s">
        <v>19</v>
      </c>
      <c r="F295" s="198" t="s">
        <v>3872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3901</v>
      </c>
      <c r="G296" s="207"/>
      <c r="H296" s="210">
        <v>73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x14ac:dyDescent="0.3">
      <c r="B297" s="194"/>
      <c r="C297" s="195"/>
      <c r="D297" s="196" t="s">
        <v>169</v>
      </c>
      <c r="E297" s="197" t="s">
        <v>19</v>
      </c>
      <c r="F297" s="198" t="s">
        <v>3902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2" customFormat="1" x14ac:dyDescent="0.3">
      <c r="B298" s="206"/>
      <c r="C298" s="207"/>
      <c r="D298" s="196" t="s">
        <v>169</v>
      </c>
      <c r="E298" s="208" t="s">
        <v>19</v>
      </c>
      <c r="F298" s="209" t="s">
        <v>3903</v>
      </c>
      <c r="G298" s="207"/>
      <c r="H298" s="210">
        <v>-4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4" customFormat="1" x14ac:dyDescent="0.3">
      <c r="B299" s="229"/>
      <c r="C299" s="230"/>
      <c r="D299" s="196" t="s">
        <v>169</v>
      </c>
      <c r="E299" s="231" t="s">
        <v>19</v>
      </c>
      <c r="F299" s="232" t="s">
        <v>234</v>
      </c>
      <c r="G299" s="230"/>
      <c r="H299" s="233">
        <v>69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169</v>
      </c>
      <c r="AU299" s="239" t="s">
        <v>81</v>
      </c>
      <c r="AV299" s="14" t="s">
        <v>186</v>
      </c>
      <c r="AW299" s="14" t="s">
        <v>35</v>
      </c>
      <c r="AX299" s="14" t="s">
        <v>71</v>
      </c>
      <c r="AY299" s="239" t="s">
        <v>160</v>
      </c>
    </row>
    <row r="300" spans="2:65" s="11" customFormat="1" x14ac:dyDescent="0.3">
      <c r="B300" s="194"/>
      <c r="C300" s="195"/>
      <c r="D300" s="196" t="s">
        <v>169</v>
      </c>
      <c r="E300" s="197" t="s">
        <v>19</v>
      </c>
      <c r="F300" s="198" t="s">
        <v>3874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169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3904</v>
      </c>
      <c r="G301" s="207"/>
      <c r="H301" s="210">
        <v>633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1" customFormat="1" x14ac:dyDescent="0.3">
      <c r="B302" s="194"/>
      <c r="C302" s="195"/>
      <c r="D302" s="196" t="s">
        <v>169</v>
      </c>
      <c r="E302" s="197" t="s">
        <v>19</v>
      </c>
      <c r="F302" s="198" t="s">
        <v>3902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169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160</v>
      </c>
    </row>
    <row r="303" spans="2:65" s="12" customFormat="1" x14ac:dyDescent="0.3">
      <c r="B303" s="206"/>
      <c r="C303" s="207"/>
      <c r="D303" s="196" t="s">
        <v>169</v>
      </c>
      <c r="E303" s="208" t="s">
        <v>19</v>
      </c>
      <c r="F303" s="209" t="s">
        <v>3905</v>
      </c>
      <c r="G303" s="207"/>
      <c r="H303" s="210">
        <v>-24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4" customFormat="1" x14ac:dyDescent="0.3">
      <c r="B304" s="229"/>
      <c r="C304" s="230"/>
      <c r="D304" s="196" t="s">
        <v>169</v>
      </c>
      <c r="E304" s="231" t="s">
        <v>19</v>
      </c>
      <c r="F304" s="232" t="s">
        <v>234</v>
      </c>
      <c r="G304" s="230"/>
      <c r="H304" s="233">
        <v>609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169</v>
      </c>
      <c r="AU304" s="239" t="s">
        <v>81</v>
      </c>
      <c r="AV304" s="14" t="s">
        <v>186</v>
      </c>
      <c r="AW304" s="14" t="s">
        <v>35</v>
      </c>
      <c r="AX304" s="14" t="s">
        <v>71</v>
      </c>
      <c r="AY304" s="239" t="s">
        <v>160</v>
      </c>
    </row>
    <row r="305" spans="2:65" s="11" customFormat="1" x14ac:dyDescent="0.3">
      <c r="B305" s="194"/>
      <c r="C305" s="195"/>
      <c r="D305" s="196" t="s">
        <v>169</v>
      </c>
      <c r="E305" s="197" t="s">
        <v>19</v>
      </c>
      <c r="F305" s="198" t="s">
        <v>3898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169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160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3906</v>
      </c>
      <c r="G306" s="207"/>
      <c r="H306" s="210">
        <v>-45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4" customFormat="1" x14ac:dyDescent="0.3">
      <c r="B307" s="229"/>
      <c r="C307" s="230"/>
      <c r="D307" s="196" t="s">
        <v>169</v>
      </c>
      <c r="E307" s="231" t="s">
        <v>19</v>
      </c>
      <c r="F307" s="232" t="s">
        <v>234</v>
      </c>
      <c r="G307" s="230"/>
      <c r="H307" s="233">
        <v>-45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169</v>
      </c>
      <c r="AU307" s="239" t="s">
        <v>81</v>
      </c>
      <c r="AV307" s="14" t="s">
        <v>186</v>
      </c>
      <c r="AW307" s="14" t="s">
        <v>35</v>
      </c>
      <c r="AX307" s="14" t="s">
        <v>71</v>
      </c>
      <c r="AY307" s="239" t="s">
        <v>160</v>
      </c>
    </row>
    <row r="308" spans="2:65" s="13" customFormat="1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633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31.5" customHeight="1" x14ac:dyDescent="0.3">
      <c r="B309" s="35"/>
      <c r="C309" s="182" t="s">
        <v>585</v>
      </c>
      <c r="D309" s="182" t="s">
        <v>162</v>
      </c>
      <c r="E309" s="183" t="s">
        <v>3907</v>
      </c>
      <c r="F309" s="184" t="s">
        <v>3908</v>
      </c>
      <c r="G309" s="185" t="s">
        <v>189</v>
      </c>
      <c r="H309" s="186">
        <v>28</v>
      </c>
      <c r="I309" s="187"/>
      <c r="J309" s="188">
        <f>ROUND(I309*H309,2)</f>
        <v>0</v>
      </c>
      <c r="K309" s="184" t="s">
        <v>166</v>
      </c>
      <c r="L309" s="55"/>
      <c r="M309" s="189" t="s">
        <v>19</v>
      </c>
      <c r="N309" s="190" t="s">
        <v>42</v>
      </c>
      <c r="O309" s="36"/>
      <c r="P309" s="191">
        <f>O309*H309</f>
        <v>0</v>
      </c>
      <c r="Q309" s="191">
        <v>3.9600000000000003E-2</v>
      </c>
      <c r="R309" s="191">
        <f>Q309*H309</f>
        <v>1.1088</v>
      </c>
      <c r="S309" s="191">
        <v>0</v>
      </c>
      <c r="T309" s="192">
        <f>S309*H309</f>
        <v>0</v>
      </c>
      <c r="AR309" s="18" t="s">
        <v>167</v>
      </c>
      <c r="AT309" s="18" t="s">
        <v>162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3909</v>
      </c>
    </row>
    <row r="310" spans="2:65" s="11" customFormat="1" x14ac:dyDescent="0.3">
      <c r="B310" s="194"/>
      <c r="C310" s="195"/>
      <c r="D310" s="196" t="s">
        <v>169</v>
      </c>
      <c r="E310" s="197" t="s">
        <v>19</v>
      </c>
      <c r="F310" s="198" t="s">
        <v>3910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3689</v>
      </c>
      <c r="G311" s="207"/>
      <c r="H311" s="210">
        <v>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4" customFormat="1" x14ac:dyDescent="0.3">
      <c r="B312" s="229"/>
      <c r="C312" s="230"/>
      <c r="D312" s="196" t="s">
        <v>169</v>
      </c>
      <c r="E312" s="231" t="s">
        <v>19</v>
      </c>
      <c r="F312" s="232" t="s">
        <v>234</v>
      </c>
      <c r="G312" s="230"/>
      <c r="H312" s="233">
        <v>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169</v>
      </c>
      <c r="AU312" s="239" t="s">
        <v>81</v>
      </c>
      <c r="AV312" s="14" t="s">
        <v>186</v>
      </c>
      <c r="AW312" s="14" t="s">
        <v>35</v>
      </c>
      <c r="AX312" s="14" t="s">
        <v>71</v>
      </c>
      <c r="AY312" s="239" t="s">
        <v>160</v>
      </c>
    </row>
    <row r="313" spans="2:65" s="11" customFormat="1" x14ac:dyDescent="0.3">
      <c r="B313" s="194"/>
      <c r="C313" s="195"/>
      <c r="D313" s="196" t="s">
        <v>169</v>
      </c>
      <c r="E313" s="197" t="s">
        <v>19</v>
      </c>
      <c r="F313" s="198" t="s">
        <v>3911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3912</v>
      </c>
      <c r="G314" s="207"/>
      <c r="H314" s="210">
        <v>24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4" customFormat="1" x14ac:dyDescent="0.3">
      <c r="B315" s="229"/>
      <c r="C315" s="230"/>
      <c r="D315" s="196" t="s">
        <v>169</v>
      </c>
      <c r="E315" s="231" t="s">
        <v>19</v>
      </c>
      <c r="F315" s="232" t="s">
        <v>234</v>
      </c>
      <c r="G315" s="230"/>
      <c r="H315" s="233">
        <v>24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169</v>
      </c>
      <c r="AU315" s="239" t="s">
        <v>81</v>
      </c>
      <c r="AV315" s="14" t="s">
        <v>186</v>
      </c>
      <c r="AW315" s="14" t="s">
        <v>35</v>
      </c>
      <c r="AX315" s="14" t="s">
        <v>71</v>
      </c>
      <c r="AY315" s="239" t="s">
        <v>160</v>
      </c>
    </row>
    <row r="316" spans="2:65" s="13" customFormat="1" x14ac:dyDescent="0.3">
      <c r="B316" s="217"/>
      <c r="C316" s="218"/>
      <c r="D316" s="219" t="s">
        <v>169</v>
      </c>
      <c r="E316" s="220" t="s">
        <v>19</v>
      </c>
      <c r="F316" s="221" t="s">
        <v>182</v>
      </c>
      <c r="G316" s="218"/>
      <c r="H316" s="222">
        <v>28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169</v>
      </c>
      <c r="AU316" s="228" t="s">
        <v>81</v>
      </c>
      <c r="AV316" s="13" t="s">
        <v>167</v>
      </c>
      <c r="AW316" s="13" t="s">
        <v>35</v>
      </c>
      <c r="AX316" s="13" t="s">
        <v>78</v>
      </c>
      <c r="AY316" s="228" t="s">
        <v>160</v>
      </c>
    </row>
    <row r="317" spans="2:65" s="1" customFormat="1" ht="31.5" customHeight="1" x14ac:dyDescent="0.3">
      <c r="B317" s="35"/>
      <c r="C317" s="182" t="s">
        <v>590</v>
      </c>
      <c r="D317" s="182" t="s">
        <v>162</v>
      </c>
      <c r="E317" s="183" t="s">
        <v>2040</v>
      </c>
      <c r="F317" s="184" t="s">
        <v>2041</v>
      </c>
      <c r="G317" s="185" t="s">
        <v>189</v>
      </c>
      <c r="H317" s="186">
        <v>8</v>
      </c>
      <c r="I317" s="187"/>
      <c r="J317" s="188">
        <f>ROUND(I317*H317,2)</f>
        <v>0</v>
      </c>
      <c r="K317" s="184" t="s">
        <v>166</v>
      </c>
      <c r="L317" s="55"/>
      <c r="M317" s="189" t="s">
        <v>19</v>
      </c>
      <c r="N317" s="190" t="s">
        <v>42</v>
      </c>
      <c r="O317" s="36"/>
      <c r="P317" s="191">
        <f>O317*H317</f>
        <v>0</v>
      </c>
      <c r="Q317" s="191">
        <v>2.7799999999999998E-2</v>
      </c>
      <c r="R317" s="191">
        <f>Q317*H317</f>
        <v>0.22239999999999999</v>
      </c>
      <c r="S317" s="191">
        <v>0</v>
      </c>
      <c r="T317" s="192">
        <f>S317*H317</f>
        <v>0</v>
      </c>
      <c r="AR317" s="18" t="s">
        <v>167</v>
      </c>
      <c r="AT317" s="18" t="s">
        <v>162</v>
      </c>
      <c r="AU317" s="18" t="s">
        <v>81</v>
      </c>
      <c r="AY317" s="18" t="s">
        <v>160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78</v>
      </c>
      <c r="BK317" s="193">
        <f>ROUND(I317*H317,2)</f>
        <v>0</v>
      </c>
      <c r="BL317" s="18" t="s">
        <v>167</v>
      </c>
      <c r="BM317" s="18" t="s">
        <v>3913</v>
      </c>
    </row>
    <row r="318" spans="2:65" s="11" customFormat="1" x14ac:dyDescent="0.3">
      <c r="B318" s="194"/>
      <c r="C318" s="195"/>
      <c r="D318" s="196" t="s">
        <v>169</v>
      </c>
      <c r="E318" s="197" t="s">
        <v>19</v>
      </c>
      <c r="F318" s="198" t="s">
        <v>3914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3915</v>
      </c>
      <c r="G319" s="207"/>
      <c r="H319" s="210">
        <v>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8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22.5" customHeight="1" x14ac:dyDescent="0.3">
      <c r="B321" s="35"/>
      <c r="C321" s="182" t="s">
        <v>594</v>
      </c>
      <c r="D321" s="182" t="s">
        <v>162</v>
      </c>
      <c r="E321" s="183" t="s">
        <v>3916</v>
      </c>
      <c r="F321" s="184" t="s">
        <v>3917</v>
      </c>
      <c r="G321" s="185" t="s">
        <v>189</v>
      </c>
      <c r="H321" s="186">
        <v>87</v>
      </c>
      <c r="I321" s="187"/>
      <c r="J321" s="188">
        <f>ROUND(I321*H321,2)</f>
        <v>0</v>
      </c>
      <c r="K321" s="184" t="s">
        <v>19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3.4864760000000002E-2</v>
      </c>
      <c r="R321" s="191">
        <f>Q321*H321</f>
        <v>3.0332341199999999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3918</v>
      </c>
    </row>
    <row r="322" spans="2:65" s="11" customFormat="1" x14ac:dyDescent="0.3">
      <c r="B322" s="194"/>
      <c r="C322" s="195"/>
      <c r="D322" s="196" t="s">
        <v>169</v>
      </c>
      <c r="E322" s="197" t="s">
        <v>19</v>
      </c>
      <c r="F322" s="198" t="s">
        <v>3919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x14ac:dyDescent="0.3">
      <c r="B323" s="206"/>
      <c r="C323" s="207"/>
      <c r="D323" s="196" t="s">
        <v>169</v>
      </c>
      <c r="E323" s="208" t="s">
        <v>19</v>
      </c>
      <c r="F323" s="209" t="s">
        <v>3920</v>
      </c>
      <c r="G323" s="207"/>
      <c r="H323" s="210">
        <v>25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x14ac:dyDescent="0.3">
      <c r="B324" s="194"/>
      <c r="C324" s="195"/>
      <c r="D324" s="196" t="s">
        <v>169</v>
      </c>
      <c r="E324" s="197" t="s">
        <v>19</v>
      </c>
      <c r="F324" s="198" t="s">
        <v>3600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x14ac:dyDescent="0.3">
      <c r="B325" s="206"/>
      <c r="C325" s="207"/>
      <c r="D325" s="196" t="s">
        <v>169</v>
      </c>
      <c r="E325" s="208" t="s">
        <v>19</v>
      </c>
      <c r="F325" s="209" t="s">
        <v>3921</v>
      </c>
      <c r="G325" s="207"/>
      <c r="H325" s="210">
        <v>62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87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600</v>
      </c>
      <c r="D327" s="182" t="s">
        <v>162</v>
      </c>
      <c r="E327" s="183" t="s">
        <v>3922</v>
      </c>
      <c r="F327" s="184" t="s">
        <v>3923</v>
      </c>
      <c r="G327" s="185" t="s">
        <v>165</v>
      </c>
      <c r="H327" s="186">
        <v>4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3924</v>
      </c>
    </row>
    <row r="328" spans="2:65" s="1" customFormat="1" ht="22.5" customHeight="1" x14ac:dyDescent="0.3">
      <c r="B328" s="35"/>
      <c r="C328" s="247" t="s">
        <v>604</v>
      </c>
      <c r="D328" s="247" t="s">
        <v>548</v>
      </c>
      <c r="E328" s="248" t="s">
        <v>3925</v>
      </c>
      <c r="F328" s="249" t="s">
        <v>3926</v>
      </c>
      <c r="G328" s="250" t="s">
        <v>165</v>
      </c>
      <c r="H328" s="251">
        <v>4</v>
      </c>
      <c r="I328" s="252"/>
      <c r="J328" s="253">
        <f>ROUND(I328*H328,2)</f>
        <v>0</v>
      </c>
      <c r="K328" s="249" t="s">
        <v>19</v>
      </c>
      <c r="L328" s="254"/>
      <c r="M328" s="255" t="s">
        <v>19</v>
      </c>
      <c r="N328" s="256" t="s">
        <v>42</v>
      </c>
      <c r="O328" s="36"/>
      <c r="P328" s="191">
        <f>O328*H328</f>
        <v>0</v>
      </c>
      <c r="Q328" s="191">
        <v>2.2000000000000001E-3</v>
      </c>
      <c r="R328" s="191">
        <f>Q328*H328</f>
        <v>8.8000000000000005E-3</v>
      </c>
      <c r="S328" s="191">
        <v>0</v>
      </c>
      <c r="T328" s="192">
        <f>S328*H328</f>
        <v>0</v>
      </c>
      <c r="AR328" s="18" t="s">
        <v>235</v>
      </c>
      <c r="AT328" s="18" t="s">
        <v>548</v>
      </c>
      <c r="AU328" s="18" t="s">
        <v>81</v>
      </c>
      <c r="AY328" s="18" t="s">
        <v>160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78</v>
      </c>
      <c r="BK328" s="193">
        <f>ROUND(I328*H328,2)</f>
        <v>0</v>
      </c>
      <c r="BL328" s="18" t="s">
        <v>167</v>
      </c>
      <c r="BM328" s="18" t="s">
        <v>3927</v>
      </c>
    </row>
    <row r="329" spans="2:65" s="1" customFormat="1" ht="22.5" customHeight="1" x14ac:dyDescent="0.3">
      <c r="B329" s="35"/>
      <c r="C329" s="247" t="s">
        <v>607</v>
      </c>
      <c r="D329" s="247" t="s">
        <v>548</v>
      </c>
      <c r="E329" s="248" t="s">
        <v>3928</v>
      </c>
      <c r="F329" s="249" t="s">
        <v>3929</v>
      </c>
      <c r="G329" s="250" t="s">
        <v>165</v>
      </c>
      <c r="H329" s="251">
        <v>4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2.0999999999999999E-3</v>
      </c>
      <c r="R329" s="191">
        <f>Q329*H329</f>
        <v>8.3999999999999995E-3</v>
      </c>
      <c r="S329" s="191">
        <v>0</v>
      </c>
      <c r="T329" s="192">
        <f>S329*H329</f>
        <v>0</v>
      </c>
      <c r="AR329" s="18" t="s">
        <v>235</v>
      </c>
      <c r="AT329" s="18" t="s">
        <v>548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3930</v>
      </c>
    </row>
    <row r="330" spans="2:65" s="1" customFormat="1" ht="22.5" customHeight="1" x14ac:dyDescent="0.3">
      <c r="B330" s="35"/>
      <c r="C330" s="182" t="s">
        <v>615</v>
      </c>
      <c r="D330" s="182" t="s">
        <v>162</v>
      </c>
      <c r="E330" s="183" t="s">
        <v>974</v>
      </c>
      <c r="F330" s="184" t="s">
        <v>975</v>
      </c>
      <c r="G330" s="185" t="s">
        <v>165</v>
      </c>
      <c r="H330" s="186">
        <v>4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6.9999999999999999E-4</v>
      </c>
      <c r="R330" s="191">
        <f>Q330*H330</f>
        <v>2.8E-3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3931</v>
      </c>
    </row>
    <row r="331" spans="2:65" s="11" customFormat="1" x14ac:dyDescent="0.3">
      <c r="B331" s="194"/>
      <c r="C331" s="195"/>
      <c r="D331" s="196" t="s">
        <v>169</v>
      </c>
      <c r="E331" s="197" t="s">
        <v>19</v>
      </c>
      <c r="F331" s="198" t="s">
        <v>3932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169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160</v>
      </c>
    </row>
    <row r="332" spans="2:65" s="11" customFormat="1" x14ac:dyDescent="0.3">
      <c r="B332" s="194"/>
      <c r="C332" s="195"/>
      <c r="D332" s="196" t="s">
        <v>169</v>
      </c>
      <c r="E332" s="197" t="s">
        <v>19</v>
      </c>
      <c r="F332" s="198" t="s">
        <v>3933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1" customFormat="1" x14ac:dyDescent="0.3">
      <c r="B333" s="194"/>
      <c r="C333" s="195"/>
      <c r="D333" s="196" t="s">
        <v>169</v>
      </c>
      <c r="E333" s="197" t="s">
        <v>19</v>
      </c>
      <c r="F333" s="198" t="s">
        <v>978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x14ac:dyDescent="0.3">
      <c r="B334" s="206"/>
      <c r="C334" s="207"/>
      <c r="D334" s="196" t="s">
        <v>169</v>
      </c>
      <c r="E334" s="208" t="s">
        <v>19</v>
      </c>
      <c r="F334" s="209" t="s">
        <v>78</v>
      </c>
      <c r="G334" s="207"/>
      <c r="H334" s="210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1" customFormat="1" x14ac:dyDescent="0.3">
      <c r="B335" s="194"/>
      <c r="C335" s="195"/>
      <c r="D335" s="196" t="s">
        <v>169</v>
      </c>
      <c r="E335" s="197" t="s">
        <v>19</v>
      </c>
      <c r="F335" s="198" t="s">
        <v>3934</v>
      </c>
      <c r="G335" s="195"/>
      <c r="H335" s="199" t="s">
        <v>19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169</v>
      </c>
      <c r="AU335" s="205" t="s">
        <v>81</v>
      </c>
      <c r="AV335" s="11" t="s">
        <v>78</v>
      </c>
      <c r="AW335" s="11" t="s">
        <v>35</v>
      </c>
      <c r="AX335" s="11" t="s">
        <v>71</v>
      </c>
      <c r="AY335" s="205" t="s">
        <v>160</v>
      </c>
    </row>
    <row r="336" spans="2:65" s="12" customFormat="1" x14ac:dyDescent="0.3">
      <c r="B336" s="206"/>
      <c r="C336" s="207"/>
      <c r="D336" s="196" t="s">
        <v>169</v>
      </c>
      <c r="E336" s="208" t="s">
        <v>19</v>
      </c>
      <c r="F336" s="209" t="s">
        <v>81</v>
      </c>
      <c r="G336" s="207"/>
      <c r="H336" s="210">
        <v>2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1" customFormat="1" x14ac:dyDescent="0.3">
      <c r="B337" s="194"/>
      <c r="C337" s="195"/>
      <c r="D337" s="196" t="s">
        <v>169</v>
      </c>
      <c r="E337" s="197" t="s">
        <v>19</v>
      </c>
      <c r="F337" s="198" t="s">
        <v>3935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x14ac:dyDescent="0.3">
      <c r="B338" s="206"/>
      <c r="C338" s="207"/>
      <c r="D338" s="196" t="s">
        <v>169</v>
      </c>
      <c r="E338" s="208" t="s">
        <v>19</v>
      </c>
      <c r="F338" s="209" t="s">
        <v>78</v>
      </c>
      <c r="G338" s="207"/>
      <c r="H338" s="210">
        <v>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3" customFormat="1" x14ac:dyDescent="0.3">
      <c r="B339" s="217"/>
      <c r="C339" s="218"/>
      <c r="D339" s="219" t="s">
        <v>169</v>
      </c>
      <c r="E339" s="220" t="s">
        <v>19</v>
      </c>
      <c r="F339" s="221" t="s">
        <v>182</v>
      </c>
      <c r="G339" s="218"/>
      <c r="H339" s="222">
        <v>4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169</v>
      </c>
      <c r="AU339" s="228" t="s">
        <v>81</v>
      </c>
      <c r="AV339" s="13" t="s">
        <v>167</v>
      </c>
      <c r="AW339" s="13" t="s">
        <v>35</v>
      </c>
      <c r="AX339" s="13" t="s">
        <v>78</v>
      </c>
      <c r="AY339" s="228" t="s">
        <v>160</v>
      </c>
    </row>
    <row r="340" spans="2:65" s="1" customFormat="1" ht="22.5" customHeight="1" x14ac:dyDescent="0.3">
      <c r="B340" s="35"/>
      <c r="C340" s="247" t="s">
        <v>620</v>
      </c>
      <c r="D340" s="247" t="s">
        <v>548</v>
      </c>
      <c r="E340" s="248" t="s">
        <v>3936</v>
      </c>
      <c r="F340" s="249" t="s">
        <v>3937</v>
      </c>
      <c r="G340" s="250" t="s">
        <v>165</v>
      </c>
      <c r="H340" s="251">
        <v>1</v>
      </c>
      <c r="I340" s="252"/>
      <c r="J340" s="253">
        <f>ROUND(I340*H340,2)</f>
        <v>0</v>
      </c>
      <c r="K340" s="249" t="s">
        <v>19</v>
      </c>
      <c r="L340" s="254"/>
      <c r="M340" s="255" t="s">
        <v>19</v>
      </c>
      <c r="N340" s="256" t="s">
        <v>42</v>
      </c>
      <c r="O340" s="36"/>
      <c r="P340" s="191">
        <f>O340*H340</f>
        <v>0</v>
      </c>
      <c r="Q340" s="191">
        <v>6.0000000000000001E-3</v>
      </c>
      <c r="R340" s="191">
        <f>Q340*H340</f>
        <v>6.0000000000000001E-3</v>
      </c>
      <c r="S340" s="191">
        <v>0</v>
      </c>
      <c r="T340" s="192">
        <f>S340*H340</f>
        <v>0</v>
      </c>
      <c r="AR340" s="18" t="s">
        <v>235</v>
      </c>
      <c r="AT340" s="18" t="s">
        <v>548</v>
      </c>
      <c r="AU340" s="18" t="s">
        <v>81</v>
      </c>
      <c r="AY340" s="18" t="s">
        <v>160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167</v>
      </c>
      <c r="BM340" s="18" t="s">
        <v>3938</v>
      </c>
    </row>
    <row r="341" spans="2:65" s="1" customFormat="1" ht="22.5" customHeight="1" x14ac:dyDescent="0.3">
      <c r="B341" s="35"/>
      <c r="C341" s="182" t="s">
        <v>624</v>
      </c>
      <c r="D341" s="182" t="s">
        <v>162</v>
      </c>
      <c r="E341" s="183" t="s">
        <v>1001</v>
      </c>
      <c r="F341" s="184" t="s">
        <v>1002</v>
      </c>
      <c r="G341" s="185" t="s">
        <v>165</v>
      </c>
      <c r="H341" s="186">
        <v>2</v>
      </c>
      <c r="I341" s="187"/>
      <c r="J341" s="188">
        <f>ROUND(I341*H341,2)</f>
        <v>0</v>
      </c>
      <c r="K341" s="184" t="s">
        <v>166</v>
      </c>
      <c r="L341" s="55"/>
      <c r="M341" s="189" t="s">
        <v>19</v>
      </c>
      <c r="N341" s="190" t="s">
        <v>42</v>
      </c>
      <c r="O341" s="36"/>
      <c r="P341" s="191">
        <f>O341*H341</f>
        <v>0</v>
      </c>
      <c r="Q341" s="191">
        <v>0.109405</v>
      </c>
      <c r="R341" s="191">
        <f>Q341*H341</f>
        <v>0.21881</v>
      </c>
      <c r="S341" s="191">
        <v>0</v>
      </c>
      <c r="T341" s="192">
        <f>S341*H341</f>
        <v>0</v>
      </c>
      <c r="AR341" s="18" t="s">
        <v>167</v>
      </c>
      <c r="AT341" s="18" t="s">
        <v>162</v>
      </c>
      <c r="AU341" s="18" t="s">
        <v>81</v>
      </c>
      <c r="AY341" s="18" t="s">
        <v>160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78</v>
      </c>
      <c r="BK341" s="193">
        <f>ROUND(I341*H341,2)</f>
        <v>0</v>
      </c>
      <c r="BL341" s="18" t="s">
        <v>167</v>
      </c>
      <c r="BM341" s="18" t="s">
        <v>3939</v>
      </c>
    </row>
    <row r="342" spans="2:65" s="11" customFormat="1" x14ac:dyDescent="0.3">
      <c r="B342" s="194"/>
      <c r="C342" s="195"/>
      <c r="D342" s="196" t="s">
        <v>169</v>
      </c>
      <c r="E342" s="197" t="s">
        <v>19</v>
      </c>
      <c r="F342" s="198" t="s">
        <v>978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169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160</v>
      </c>
    </row>
    <row r="343" spans="2:65" s="12" customFormat="1" x14ac:dyDescent="0.3">
      <c r="B343" s="206"/>
      <c r="C343" s="207"/>
      <c r="D343" s="196" t="s">
        <v>169</v>
      </c>
      <c r="E343" s="208" t="s">
        <v>19</v>
      </c>
      <c r="F343" s="209" t="s">
        <v>78</v>
      </c>
      <c r="G343" s="207"/>
      <c r="H343" s="210">
        <v>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1" customFormat="1" x14ac:dyDescent="0.3">
      <c r="B344" s="194"/>
      <c r="C344" s="195"/>
      <c r="D344" s="196" t="s">
        <v>169</v>
      </c>
      <c r="E344" s="197" t="s">
        <v>19</v>
      </c>
      <c r="F344" s="198" t="s">
        <v>3639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x14ac:dyDescent="0.3">
      <c r="B345" s="206"/>
      <c r="C345" s="207"/>
      <c r="D345" s="196" t="s">
        <v>169</v>
      </c>
      <c r="E345" s="208" t="s">
        <v>19</v>
      </c>
      <c r="F345" s="209" t="s">
        <v>78</v>
      </c>
      <c r="G345" s="207"/>
      <c r="H345" s="210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3" customFormat="1" x14ac:dyDescent="0.3">
      <c r="B346" s="217"/>
      <c r="C346" s="218"/>
      <c r="D346" s="219" t="s">
        <v>169</v>
      </c>
      <c r="E346" s="220" t="s">
        <v>19</v>
      </c>
      <c r="F346" s="221" t="s">
        <v>182</v>
      </c>
      <c r="G346" s="218"/>
      <c r="H346" s="222">
        <v>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169</v>
      </c>
      <c r="AU346" s="228" t="s">
        <v>81</v>
      </c>
      <c r="AV346" s="13" t="s">
        <v>167</v>
      </c>
      <c r="AW346" s="13" t="s">
        <v>35</v>
      </c>
      <c r="AX346" s="13" t="s">
        <v>78</v>
      </c>
      <c r="AY346" s="228" t="s">
        <v>160</v>
      </c>
    </row>
    <row r="347" spans="2:65" s="1" customFormat="1" ht="22.5" customHeight="1" x14ac:dyDescent="0.3">
      <c r="B347" s="35"/>
      <c r="C347" s="247" t="s">
        <v>628</v>
      </c>
      <c r="D347" s="247" t="s">
        <v>548</v>
      </c>
      <c r="E347" s="248" t="s">
        <v>1005</v>
      </c>
      <c r="F347" s="249" t="s">
        <v>1006</v>
      </c>
      <c r="G347" s="250" t="s">
        <v>165</v>
      </c>
      <c r="H347" s="251">
        <v>2</v>
      </c>
      <c r="I347" s="252"/>
      <c r="J347" s="253">
        <f>ROUND(I347*H347,2)</f>
        <v>0</v>
      </c>
      <c r="K347" s="249" t="s">
        <v>166</v>
      </c>
      <c r="L347" s="254"/>
      <c r="M347" s="255" t="s">
        <v>19</v>
      </c>
      <c r="N347" s="256" t="s">
        <v>42</v>
      </c>
      <c r="O347" s="36"/>
      <c r="P347" s="191">
        <f>O347*H347</f>
        <v>0</v>
      </c>
      <c r="Q347" s="191">
        <v>6.1000000000000004E-3</v>
      </c>
      <c r="R347" s="191">
        <f>Q347*H347</f>
        <v>1.2200000000000001E-2</v>
      </c>
      <c r="S347" s="191">
        <v>0</v>
      </c>
      <c r="T347" s="192">
        <f>S347*H347</f>
        <v>0</v>
      </c>
      <c r="AR347" s="18" t="s">
        <v>235</v>
      </c>
      <c r="AT347" s="18" t="s">
        <v>548</v>
      </c>
      <c r="AU347" s="18" t="s">
        <v>81</v>
      </c>
      <c r="AY347" s="18" t="s">
        <v>160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167</v>
      </c>
      <c r="BM347" s="18" t="s">
        <v>3940</v>
      </c>
    </row>
    <row r="348" spans="2:65" s="1" customFormat="1" ht="22.5" customHeight="1" x14ac:dyDescent="0.3">
      <c r="B348" s="35"/>
      <c r="C348" s="247" t="s">
        <v>631</v>
      </c>
      <c r="D348" s="247" t="s">
        <v>548</v>
      </c>
      <c r="E348" s="248" t="s">
        <v>1009</v>
      </c>
      <c r="F348" s="249" t="s">
        <v>1010</v>
      </c>
      <c r="G348" s="250" t="s">
        <v>165</v>
      </c>
      <c r="H348" s="251">
        <v>2</v>
      </c>
      <c r="I348" s="252"/>
      <c r="J348" s="253">
        <f>ROUND(I348*H348,2)</f>
        <v>0</v>
      </c>
      <c r="K348" s="249" t="s">
        <v>166</v>
      </c>
      <c r="L348" s="254"/>
      <c r="M348" s="255" t="s">
        <v>19</v>
      </c>
      <c r="N348" s="256" t="s">
        <v>42</v>
      </c>
      <c r="O348" s="36"/>
      <c r="P348" s="191">
        <f>O348*H348</f>
        <v>0</v>
      </c>
      <c r="Q348" s="191">
        <v>3.0000000000000001E-3</v>
      </c>
      <c r="R348" s="191">
        <f>Q348*H348</f>
        <v>6.0000000000000001E-3</v>
      </c>
      <c r="S348" s="191">
        <v>0</v>
      </c>
      <c r="T348" s="192">
        <f>S348*H348</f>
        <v>0</v>
      </c>
      <c r="AR348" s="18" t="s">
        <v>235</v>
      </c>
      <c r="AT348" s="18" t="s">
        <v>548</v>
      </c>
      <c r="AU348" s="18" t="s">
        <v>81</v>
      </c>
      <c r="AY348" s="18" t="s">
        <v>160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167</v>
      </c>
      <c r="BM348" s="18" t="s">
        <v>3941</v>
      </c>
    </row>
    <row r="349" spans="2:65" s="1" customFormat="1" ht="22.5" customHeight="1" x14ac:dyDescent="0.3">
      <c r="B349" s="35"/>
      <c r="C349" s="247" t="s">
        <v>635</v>
      </c>
      <c r="D349" s="247" t="s">
        <v>548</v>
      </c>
      <c r="E349" s="248" t="s">
        <v>1013</v>
      </c>
      <c r="F349" s="249" t="s">
        <v>1014</v>
      </c>
      <c r="G349" s="250" t="s">
        <v>165</v>
      </c>
      <c r="H349" s="251">
        <v>2</v>
      </c>
      <c r="I349" s="252"/>
      <c r="J349" s="253">
        <f>ROUND(I349*H349,2)</f>
        <v>0</v>
      </c>
      <c r="K349" s="249" t="s">
        <v>166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1E-4</v>
      </c>
      <c r="R349" s="191">
        <f>Q349*H349</f>
        <v>2.0000000000000001E-4</v>
      </c>
      <c r="S349" s="191">
        <v>0</v>
      </c>
      <c r="T349" s="192">
        <f>S349*H349</f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167</v>
      </c>
      <c r="BM349" s="18" t="s">
        <v>3942</v>
      </c>
    </row>
    <row r="350" spans="2:65" s="1" customFormat="1" ht="22.5" customHeight="1" x14ac:dyDescent="0.3">
      <c r="B350" s="35"/>
      <c r="C350" s="182" t="s">
        <v>639</v>
      </c>
      <c r="D350" s="182" t="s">
        <v>162</v>
      </c>
      <c r="E350" s="183" t="s">
        <v>1017</v>
      </c>
      <c r="F350" s="184" t="s">
        <v>1018</v>
      </c>
      <c r="G350" s="185" t="s">
        <v>189</v>
      </c>
      <c r="H350" s="186">
        <v>822.46</v>
      </c>
      <c r="I350" s="187"/>
      <c r="J350" s="188">
        <f>ROUND(I350*H350,2)</f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7.4999999999999993E-5</v>
      </c>
      <c r="R350" s="191">
        <f>Q350*H350</f>
        <v>6.1684499999999996E-2</v>
      </c>
      <c r="S350" s="191">
        <v>0</v>
      </c>
      <c r="T350" s="192">
        <f>S350*H350</f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167</v>
      </c>
      <c r="BM350" s="18" t="s">
        <v>3943</v>
      </c>
    </row>
    <row r="351" spans="2:65" s="11" customFormat="1" x14ac:dyDescent="0.3">
      <c r="B351" s="194"/>
      <c r="C351" s="195"/>
      <c r="D351" s="196" t="s">
        <v>169</v>
      </c>
      <c r="E351" s="197" t="s">
        <v>19</v>
      </c>
      <c r="F351" s="198" t="s">
        <v>3944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ht="27" x14ac:dyDescent="0.3">
      <c r="B352" s="206"/>
      <c r="C352" s="207"/>
      <c r="D352" s="196" t="s">
        <v>169</v>
      </c>
      <c r="E352" s="208" t="s">
        <v>19</v>
      </c>
      <c r="F352" s="209" t="s">
        <v>3945</v>
      </c>
      <c r="G352" s="207"/>
      <c r="H352" s="210">
        <v>502.01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2" customFormat="1" ht="27" x14ac:dyDescent="0.3">
      <c r="B353" s="206"/>
      <c r="C353" s="207"/>
      <c r="D353" s="196" t="s">
        <v>169</v>
      </c>
      <c r="E353" s="208" t="s">
        <v>19</v>
      </c>
      <c r="F353" s="209" t="s">
        <v>3946</v>
      </c>
      <c r="G353" s="207"/>
      <c r="H353" s="210">
        <v>320.45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65" s="13" customFormat="1" x14ac:dyDescent="0.3">
      <c r="B354" s="217"/>
      <c r="C354" s="218"/>
      <c r="D354" s="219" t="s">
        <v>169</v>
      </c>
      <c r="E354" s="220" t="s">
        <v>19</v>
      </c>
      <c r="F354" s="221" t="s">
        <v>182</v>
      </c>
      <c r="G354" s="218"/>
      <c r="H354" s="222">
        <v>822.46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169</v>
      </c>
      <c r="AU354" s="228" t="s">
        <v>81</v>
      </c>
      <c r="AV354" s="13" t="s">
        <v>167</v>
      </c>
      <c r="AW354" s="13" t="s">
        <v>35</v>
      </c>
      <c r="AX354" s="13" t="s">
        <v>78</v>
      </c>
      <c r="AY354" s="228" t="s">
        <v>160</v>
      </c>
    </row>
    <row r="355" spans="2:65" s="1" customFormat="1" ht="31.5" customHeight="1" x14ac:dyDescent="0.3">
      <c r="B355" s="35"/>
      <c r="C355" s="182" t="s">
        <v>643</v>
      </c>
      <c r="D355" s="182" t="s">
        <v>162</v>
      </c>
      <c r="E355" s="183" t="s">
        <v>1052</v>
      </c>
      <c r="F355" s="184" t="s">
        <v>1053</v>
      </c>
      <c r="G355" s="185" t="s">
        <v>189</v>
      </c>
      <c r="H355" s="186">
        <v>822.46</v>
      </c>
      <c r="I355" s="187"/>
      <c r="J355" s="188">
        <f>ROUND(I355*H355,2)</f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3.2499999999999999E-4</v>
      </c>
      <c r="R355" s="191">
        <f>Q355*H355</f>
        <v>0.26729950000000002</v>
      </c>
      <c r="S355" s="191">
        <v>0</v>
      </c>
      <c r="T355" s="192">
        <f>S355*H355</f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167</v>
      </c>
      <c r="BM355" s="18" t="s">
        <v>3947</v>
      </c>
    </row>
    <row r="356" spans="2:65" s="11" customFormat="1" x14ac:dyDescent="0.3">
      <c r="B356" s="194"/>
      <c r="C356" s="195"/>
      <c r="D356" s="196" t="s">
        <v>169</v>
      </c>
      <c r="E356" s="197" t="s">
        <v>19</v>
      </c>
      <c r="F356" s="198" t="s">
        <v>3944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ht="27" x14ac:dyDescent="0.3">
      <c r="B357" s="206"/>
      <c r="C357" s="207"/>
      <c r="D357" s="196" t="s">
        <v>169</v>
      </c>
      <c r="E357" s="208" t="s">
        <v>19</v>
      </c>
      <c r="F357" s="209" t="s">
        <v>3945</v>
      </c>
      <c r="G357" s="207"/>
      <c r="H357" s="210">
        <v>502.01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ht="27" x14ac:dyDescent="0.3">
      <c r="B358" s="206"/>
      <c r="C358" s="207"/>
      <c r="D358" s="196" t="s">
        <v>169</v>
      </c>
      <c r="E358" s="208" t="s">
        <v>19</v>
      </c>
      <c r="F358" s="209" t="s">
        <v>3946</v>
      </c>
      <c r="G358" s="207"/>
      <c r="H358" s="210">
        <v>320.45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3" customFormat="1" x14ac:dyDescent="0.3">
      <c r="B359" s="217"/>
      <c r="C359" s="218"/>
      <c r="D359" s="219" t="s">
        <v>169</v>
      </c>
      <c r="E359" s="220" t="s">
        <v>19</v>
      </c>
      <c r="F359" s="221" t="s">
        <v>182</v>
      </c>
      <c r="G359" s="218"/>
      <c r="H359" s="222">
        <v>822.46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169</v>
      </c>
      <c r="AU359" s="228" t="s">
        <v>81</v>
      </c>
      <c r="AV359" s="13" t="s">
        <v>167</v>
      </c>
      <c r="AW359" s="13" t="s">
        <v>35</v>
      </c>
      <c r="AX359" s="13" t="s">
        <v>78</v>
      </c>
      <c r="AY359" s="228" t="s">
        <v>160</v>
      </c>
    </row>
    <row r="360" spans="2:65" s="1" customFormat="1" ht="31.5" customHeight="1" x14ac:dyDescent="0.3">
      <c r="B360" s="35"/>
      <c r="C360" s="182" t="s">
        <v>647</v>
      </c>
      <c r="D360" s="182" t="s">
        <v>162</v>
      </c>
      <c r="E360" s="183" t="s">
        <v>3668</v>
      </c>
      <c r="F360" s="184" t="s">
        <v>3669</v>
      </c>
      <c r="G360" s="185" t="s">
        <v>189</v>
      </c>
      <c r="H360" s="186">
        <v>45</v>
      </c>
      <c r="I360" s="187"/>
      <c r="J360" s="188">
        <f>ROUND(I360*H360,2)</f>
        <v>0</v>
      </c>
      <c r="K360" s="184" t="s">
        <v>166</v>
      </c>
      <c r="L360" s="55"/>
      <c r="M360" s="189" t="s">
        <v>19</v>
      </c>
      <c r="N360" s="190" t="s">
        <v>42</v>
      </c>
      <c r="O360" s="36"/>
      <c r="P360" s="191">
        <f>O360*H360</f>
        <v>0</v>
      </c>
      <c r="Q360" s="191">
        <v>0.14214640000000001</v>
      </c>
      <c r="R360" s="191">
        <f>Q360*H360</f>
        <v>6.3965880000000004</v>
      </c>
      <c r="S360" s="191">
        <v>0</v>
      </c>
      <c r="T360" s="192">
        <f>S360*H360</f>
        <v>0</v>
      </c>
      <c r="AR360" s="18" t="s">
        <v>167</v>
      </c>
      <c r="AT360" s="18" t="s">
        <v>162</v>
      </c>
      <c r="AU360" s="18" t="s">
        <v>81</v>
      </c>
      <c r="AY360" s="18" t="s">
        <v>160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167</v>
      </c>
      <c r="BM360" s="18" t="s">
        <v>3948</v>
      </c>
    </row>
    <row r="361" spans="2:65" s="1" customFormat="1" ht="22.5" customHeight="1" x14ac:dyDescent="0.3">
      <c r="B361" s="35"/>
      <c r="C361" s="247" t="s">
        <v>651</v>
      </c>
      <c r="D361" s="247" t="s">
        <v>548</v>
      </c>
      <c r="E361" s="248" t="s">
        <v>3672</v>
      </c>
      <c r="F361" s="249" t="s">
        <v>3673</v>
      </c>
      <c r="G361" s="250" t="s">
        <v>165</v>
      </c>
      <c r="H361" s="251">
        <v>183.6</v>
      </c>
      <c r="I361" s="252"/>
      <c r="J361" s="253">
        <f>ROUND(I361*H361,2)</f>
        <v>0</v>
      </c>
      <c r="K361" s="249" t="s">
        <v>166</v>
      </c>
      <c r="L361" s="254"/>
      <c r="M361" s="255" t="s">
        <v>19</v>
      </c>
      <c r="N361" s="256" t="s">
        <v>42</v>
      </c>
      <c r="O361" s="36"/>
      <c r="P361" s="191">
        <f>O361*H361</f>
        <v>0</v>
      </c>
      <c r="Q361" s="191">
        <v>2.3E-2</v>
      </c>
      <c r="R361" s="191">
        <f>Q361*H361</f>
        <v>4.2227999999999994</v>
      </c>
      <c r="S361" s="191">
        <v>0</v>
      </c>
      <c r="T361" s="192">
        <f>S361*H361</f>
        <v>0</v>
      </c>
      <c r="AR361" s="18" t="s">
        <v>235</v>
      </c>
      <c r="AT361" s="18" t="s">
        <v>548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3949</v>
      </c>
    </row>
    <row r="362" spans="2:65" s="12" customFormat="1" x14ac:dyDescent="0.3">
      <c r="B362" s="206"/>
      <c r="C362" s="207"/>
      <c r="D362" s="196" t="s">
        <v>169</v>
      </c>
      <c r="E362" s="208" t="s">
        <v>19</v>
      </c>
      <c r="F362" s="209" t="s">
        <v>3950</v>
      </c>
      <c r="G362" s="207"/>
      <c r="H362" s="210">
        <v>183.6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169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160</v>
      </c>
    </row>
    <row r="363" spans="2:65" s="13" customFormat="1" x14ac:dyDescent="0.3">
      <c r="B363" s="217"/>
      <c r="C363" s="218"/>
      <c r="D363" s="219" t="s">
        <v>169</v>
      </c>
      <c r="E363" s="220" t="s">
        <v>19</v>
      </c>
      <c r="F363" s="221" t="s">
        <v>182</v>
      </c>
      <c r="G363" s="218"/>
      <c r="H363" s="222">
        <v>183.6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169</v>
      </c>
      <c r="AU363" s="228" t="s">
        <v>81</v>
      </c>
      <c r="AV363" s="13" t="s">
        <v>167</v>
      </c>
      <c r="AW363" s="13" t="s">
        <v>35</v>
      </c>
      <c r="AX363" s="13" t="s">
        <v>78</v>
      </c>
      <c r="AY363" s="228" t="s">
        <v>160</v>
      </c>
    </row>
    <row r="364" spans="2:65" s="1" customFormat="1" ht="22.5" customHeight="1" x14ac:dyDescent="0.3">
      <c r="B364" s="35"/>
      <c r="C364" s="182" t="s">
        <v>655</v>
      </c>
      <c r="D364" s="182" t="s">
        <v>162</v>
      </c>
      <c r="E364" s="183" t="s">
        <v>1077</v>
      </c>
      <c r="F364" s="184" t="s">
        <v>1078</v>
      </c>
      <c r="G364" s="185" t="s">
        <v>189</v>
      </c>
      <c r="H364" s="186">
        <v>822.46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3.7500000000000001E-6</v>
      </c>
      <c r="R364" s="191">
        <f>Q364*H364</f>
        <v>3.0842250000000003E-3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3951</v>
      </c>
    </row>
    <row r="365" spans="2:65" s="11" customFormat="1" x14ac:dyDescent="0.3">
      <c r="B365" s="194"/>
      <c r="C365" s="195"/>
      <c r="D365" s="196" t="s">
        <v>169</v>
      </c>
      <c r="E365" s="197" t="s">
        <v>19</v>
      </c>
      <c r="F365" s="198" t="s">
        <v>3944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169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160</v>
      </c>
    </row>
    <row r="366" spans="2:65" s="12" customFormat="1" ht="27" x14ac:dyDescent="0.3">
      <c r="B366" s="206"/>
      <c r="C366" s="207"/>
      <c r="D366" s="196" t="s">
        <v>169</v>
      </c>
      <c r="E366" s="208" t="s">
        <v>19</v>
      </c>
      <c r="F366" s="209" t="s">
        <v>3945</v>
      </c>
      <c r="G366" s="207"/>
      <c r="H366" s="210">
        <v>502.01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ht="27" x14ac:dyDescent="0.3">
      <c r="B367" s="206"/>
      <c r="C367" s="207"/>
      <c r="D367" s="196" t="s">
        <v>169</v>
      </c>
      <c r="E367" s="208" t="s">
        <v>19</v>
      </c>
      <c r="F367" s="209" t="s">
        <v>3946</v>
      </c>
      <c r="G367" s="207"/>
      <c r="H367" s="210">
        <v>320.45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3" customFormat="1" x14ac:dyDescent="0.3">
      <c r="B368" s="217"/>
      <c r="C368" s="218"/>
      <c r="D368" s="219" t="s">
        <v>169</v>
      </c>
      <c r="E368" s="220" t="s">
        <v>19</v>
      </c>
      <c r="F368" s="221" t="s">
        <v>182</v>
      </c>
      <c r="G368" s="218"/>
      <c r="H368" s="222">
        <v>822.46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169</v>
      </c>
      <c r="AU368" s="228" t="s">
        <v>81</v>
      </c>
      <c r="AV368" s="13" t="s">
        <v>167</v>
      </c>
      <c r="AW368" s="13" t="s">
        <v>35</v>
      </c>
      <c r="AX368" s="13" t="s">
        <v>78</v>
      </c>
      <c r="AY368" s="228" t="s">
        <v>160</v>
      </c>
    </row>
    <row r="369" spans="2:65" s="1" customFormat="1" ht="31.5" customHeight="1" x14ac:dyDescent="0.3">
      <c r="B369" s="35"/>
      <c r="C369" s="182" t="s">
        <v>659</v>
      </c>
      <c r="D369" s="182" t="s">
        <v>162</v>
      </c>
      <c r="E369" s="183" t="s">
        <v>1106</v>
      </c>
      <c r="F369" s="184" t="s">
        <v>1107</v>
      </c>
      <c r="G369" s="185" t="s">
        <v>189</v>
      </c>
      <c r="H369" s="186">
        <v>309.39999999999998</v>
      </c>
      <c r="I369" s="187"/>
      <c r="J369" s="188">
        <f>ROUND(I369*H369,2)</f>
        <v>0</v>
      </c>
      <c r="K369" s="184" t="s">
        <v>19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0.14041960000000001</v>
      </c>
      <c r="R369" s="191">
        <f>Q369*H369</f>
        <v>43.44582424</v>
      </c>
      <c r="S369" s="191">
        <v>0</v>
      </c>
      <c r="T369" s="192">
        <f>S369*H369</f>
        <v>0</v>
      </c>
      <c r="AR369" s="18" t="s">
        <v>167</v>
      </c>
      <c r="AT369" s="18" t="s">
        <v>162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3952</v>
      </c>
    </row>
    <row r="370" spans="2:65" s="12" customFormat="1" x14ac:dyDescent="0.3">
      <c r="B370" s="206"/>
      <c r="C370" s="207"/>
      <c r="D370" s="196" t="s">
        <v>169</v>
      </c>
      <c r="E370" s="208" t="s">
        <v>19</v>
      </c>
      <c r="F370" s="209" t="s">
        <v>3953</v>
      </c>
      <c r="G370" s="207"/>
      <c r="H370" s="210">
        <v>308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x14ac:dyDescent="0.3">
      <c r="B371" s="206"/>
      <c r="C371" s="207"/>
      <c r="D371" s="196" t="s">
        <v>169</v>
      </c>
      <c r="E371" s="208" t="s">
        <v>19</v>
      </c>
      <c r="F371" s="209" t="s">
        <v>3954</v>
      </c>
      <c r="G371" s="207"/>
      <c r="H371" s="210">
        <v>1.4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3" customFormat="1" x14ac:dyDescent="0.3">
      <c r="B372" s="217"/>
      <c r="C372" s="218"/>
      <c r="D372" s="219" t="s">
        <v>169</v>
      </c>
      <c r="E372" s="220" t="s">
        <v>19</v>
      </c>
      <c r="F372" s="221" t="s">
        <v>182</v>
      </c>
      <c r="G372" s="218"/>
      <c r="H372" s="222">
        <v>309.39999999999998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169</v>
      </c>
      <c r="AU372" s="228" t="s">
        <v>81</v>
      </c>
      <c r="AV372" s="13" t="s">
        <v>167</v>
      </c>
      <c r="AW372" s="13" t="s">
        <v>35</v>
      </c>
      <c r="AX372" s="13" t="s">
        <v>78</v>
      </c>
      <c r="AY372" s="228" t="s">
        <v>160</v>
      </c>
    </row>
    <row r="373" spans="2:65" s="1" customFormat="1" ht="22.5" customHeight="1" x14ac:dyDescent="0.3">
      <c r="B373" s="35"/>
      <c r="C373" s="247" t="s">
        <v>664</v>
      </c>
      <c r="D373" s="247" t="s">
        <v>548</v>
      </c>
      <c r="E373" s="248" t="s">
        <v>1102</v>
      </c>
      <c r="F373" s="249" t="s">
        <v>1103</v>
      </c>
      <c r="G373" s="250" t="s">
        <v>165</v>
      </c>
      <c r="H373" s="251">
        <v>316.2</v>
      </c>
      <c r="I373" s="252"/>
      <c r="J373" s="253">
        <f>ROUND(I373*H373,2)</f>
        <v>0</v>
      </c>
      <c r="K373" s="249" t="s">
        <v>19</v>
      </c>
      <c r="L373" s="254"/>
      <c r="M373" s="255" t="s">
        <v>19</v>
      </c>
      <c r="N373" s="256" t="s">
        <v>42</v>
      </c>
      <c r="O373" s="36"/>
      <c r="P373" s="191">
        <f>O373*H373</f>
        <v>0</v>
      </c>
      <c r="Q373" s="191">
        <v>8.5999999999999993E-2</v>
      </c>
      <c r="R373" s="191">
        <f>Q373*H373</f>
        <v>27.193199999999997</v>
      </c>
      <c r="S373" s="191">
        <v>0</v>
      </c>
      <c r="T373" s="192">
        <f>S373*H373</f>
        <v>0</v>
      </c>
      <c r="AR373" s="18" t="s">
        <v>235</v>
      </c>
      <c r="AT373" s="18" t="s">
        <v>548</v>
      </c>
      <c r="AU373" s="18" t="s">
        <v>81</v>
      </c>
      <c r="AY373" s="18" t="s">
        <v>160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78</v>
      </c>
      <c r="BK373" s="193">
        <f>ROUND(I373*H373,2)</f>
        <v>0</v>
      </c>
      <c r="BL373" s="18" t="s">
        <v>167</v>
      </c>
      <c r="BM373" s="18" t="s">
        <v>3955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3956</v>
      </c>
      <c r="G374" s="207"/>
      <c r="H374" s="210">
        <v>316.2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3" customFormat="1" x14ac:dyDescent="0.3">
      <c r="B375" s="217"/>
      <c r="C375" s="218"/>
      <c r="D375" s="219" t="s">
        <v>169</v>
      </c>
      <c r="E375" s="220" t="s">
        <v>19</v>
      </c>
      <c r="F375" s="221" t="s">
        <v>182</v>
      </c>
      <c r="G375" s="218"/>
      <c r="H375" s="222">
        <v>316.2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169</v>
      </c>
      <c r="AU375" s="228" t="s">
        <v>81</v>
      </c>
      <c r="AV375" s="13" t="s">
        <v>167</v>
      </c>
      <c r="AW375" s="13" t="s">
        <v>35</v>
      </c>
      <c r="AX375" s="13" t="s">
        <v>78</v>
      </c>
      <c r="AY375" s="228" t="s">
        <v>160</v>
      </c>
    </row>
    <row r="376" spans="2:65" s="1" customFormat="1" ht="31.5" customHeight="1" x14ac:dyDescent="0.3">
      <c r="B376" s="35"/>
      <c r="C376" s="182" t="s">
        <v>669</v>
      </c>
      <c r="D376" s="182" t="s">
        <v>162</v>
      </c>
      <c r="E376" s="183" t="s">
        <v>1143</v>
      </c>
      <c r="F376" s="184" t="s">
        <v>1144</v>
      </c>
      <c r="G376" s="185" t="s">
        <v>212</v>
      </c>
      <c r="H376" s="186">
        <v>9.282</v>
      </c>
      <c r="I376" s="187"/>
      <c r="J376" s="188">
        <f>ROUND(I376*H376,2)</f>
        <v>0</v>
      </c>
      <c r="K376" s="184" t="s">
        <v>19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2.45329</v>
      </c>
      <c r="R376" s="191">
        <f>Q376*H376</f>
        <v>22.771437779999999</v>
      </c>
      <c r="S376" s="191">
        <v>0</v>
      </c>
      <c r="T376" s="192">
        <f>S376*H376</f>
        <v>0</v>
      </c>
      <c r="AR376" s="18" t="s">
        <v>167</v>
      </c>
      <c r="AT376" s="18" t="s">
        <v>162</v>
      </c>
      <c r="AU376" s="18" t="s">
        <v>81</v>
      </c>
      <c r="AY376" s="18" t="s">
        <v>160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167</v>
      </c>
      <c r="BM376" s="18" t="s">
        <v>3957</v>
      </c>
    </row>
    <row r="377" spans="2:65" s="12" customFormat="1" x14ac:dyDescent="0.3">
      <c r="B377" s="206"/>
      <c r="C377" s="207"/>
      <c r="D377" s="196" t="s">
        <v>169</v>
      </c>
      <c r="E377" s="208" t="s">
        <v>19</v>
      </c>
      <c r="F377" s="209" t="s">
        <v>3958</v>
      </c>
      <c r="G377" s="207"/>
      <c r="H377" s="210">
        <v>9.282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3" customFormat="1" x14ac:dyDescent="0.3">
      <c r="B378" s="217"/>
      <c r="C378" s="218"/>
      <c r="D378" s="219" t="s">
        <v>169</v>
      </c>
      <c r="E378" s="220" t="s">
        <v>19</v>
      </c>
      <c r="F378" s="221" t="s">
        <v>182</v>
      </c>
      <c r="G378" s="218"/>
      <c r="H378" s="222">
        <v>9.282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169</v>
      </c>
      <c r="AU378" s="228" t="s">
        <v>81</v>
      </c>
      <c r="AV378" s="13" t="s">
        <v>167</v>
      </c>
      <c r="AW378" s="13" t="s">
        <v>35</v>
      </c>
      <c r="AX378" s="13" t="s">
        <v>78</v>
      </c>
      <c r="AY378" s="228" t="s">
        <v>160</v>
      </c>
    </row>
    <row r="379" spans="2:65" s="1" customFormat="1" ht="22.5" customHeight="1" x14ac:dyDescent="0.3">
      <c r="B379" s="35"/>
      <c r="C379" s="182" t="s">
        <v>674</v>
      </c>
      <c r="D379" s="182" t="s">
        <v>162</v>
      </c>
      <c r="E379" s="183" t="s">
        <v>1149</v>
      </c>
      <c r="F379" s="184" t="s">
        <v>1150</v>
      </c>
      <c r="G379" s="185" t="s">
        <v>189</v>
      </c>
      <c r="H379" s="186">
        <v>457.45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3.2949999999999999E-4</v>
      </c>
      <c r="R379" s="191">
        <f>Q379*H379</f>
        <v>0.15072977499999998</v>
      </c>
      <c r="S379" s="191">
        <v>0</v>
      </c>
      <c r="T379" s="192">
        <f>S379*H379</f>
        <v>0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3959</v>
      </c>
    </row>
    <row r="380" spans="2:65" s="11" customFormat="1" x14ac:dyDescent="0.3">
      <c r="B380" s="194"/>
      <c r="C380" s="195"/>
      <c r="D380" s="196" t="s">
        <v>169</v>
      </c>
      <c r="E380" s="197" t="s">
        <v>19</v>
      </c>
      <c r="F380" s="198" t="s">
        <v>3702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169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160</v>
      </c>
    </row>
    <row r="381" spans="2:65" s="12" customFormat="1" x14ac:dyDescent="0.3">
      <c r="B381" s="206"/>
      <c r="C381" s="207"/>
      <c r="D381" s="196" t="s">
        <v>169</v>
      </c>
      <c r="E381" s="208" t="s">
        <v>19</v>
      </c>
      <c r="F381" s="209" t="s">
        <v>3960</v>
      </c>
      <c r="G381" s="207"/>
      <c r="H381" s="210">
        <v>16.149999999999999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4" customFormat="1" x14ac:dyDescent="0.3">
      <c r="B382" s="229"/>
      <c r="C382" s="230"/>
      <c r="D382" s="196" t="s">
        <v>169</v>
      </c>
      <c r="E382" s="231" t="s">
        <v>19</v>
      </c>
      <c r="F382" s="232" t="s">
        <v>234</v>
      </c>
      <c r="G382" s="230"/>
      <c r="H382" s="233">
        <v>16.149999999999999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169</v>
      </c>
      <c r="AU382" s="239" t="s">
        <v>81</v>
      </c>
      <c r="AV382" s="14" t="s">
        <v>186</v>
      </c>
      <c r="AW382" s="14" t="s">
        <v>35</v>
      </c>
      <c r="AX382" s="14" t="s">
        <v>71</v>
      </c>
      <c r="AY382" s="239" t="s">
        <v>160</v>
      </c>
    </row>
    <row r="383" spans="2:65" s="11" customFormat="1" x14ac:dyDescent="0.3">
      <c r="B383" s="194"/>
      <c r="C383" s="195"/>
      <c r="D383" s="196" t="s">
        <v>169</v>
      </c>
      <c r="E383" s="197" t="s">
        <v>19</v>
      </c>
      <c r="F383" s="198" t="s">
        <v>3961</v>
      </c>
      <c r="G383" s="195"/>
      <c r="H383" s="199" t="s">
        <v>19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169</v>
      </c>
      <c r="AU383" s="205" t="s">
        <v>81</v>
      </c>
      <c r="AV383" s="11" t="s">
        <v>78</v>
      </c>
      <c r="AW383" s="11" t="s">
        <v>35</v>
      </c>
      <c r="AX383" s="11" t="s">
        <v>71</v>
      </c>
      <c r="AY383" s="205" t="s">
        <v>160</v>
      </c>
    </row>
    <row r="384" spans="2:65" s="12" customFormat="1" x14ac:dyDescent="0.3">
      <c r="B384" s="206"/>
      <c r="C384" s="207"/>
      <c r="D384" s="196" t="s">
        <v>169</v>
      </c>
      <c r="E384" s="208" t="s">
        <v>19</v>
      </c>
      <c r="F384" s="209" t="s">
        <v>3953</v>
      </c>
      <c r="G384" s="207"/>
      <c r="H384" s="210">
        <v>308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x14ac:dyDescent="0.3">
      <c r="B385" s="206"/>
      <c r="C385" s="207"/>
      <c r="D385" s="196" t="s">
        <v>169</v>
      </c>
      <c r="E385" s="208" t="s">
        <v>19</v>
      </c>
      <c r="F385" s="209" t="s">
        <v>3962</v>
      </c>
      <c r="G385" s="207"/>
      <c r="H385" s="210">
        <v>46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4" customFormat="1" x14ac:dyDescent="0.3">
      <c r="B386" s="229"/>
      <c r="C386" s="230"/>
      <c r="D386" s="196" t="s">
        <v>169</v>
      </c>
      <c r="E386" s="231" t="s">
        <v>19</v>
      </c>
      <c r="F386" s="232" t="s">
        <v>234</v>
      </c>
      <c r="G386" s="230"/>
      <c r="H386" s="233">
        <v>354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169</v>
      </c>
      <c r="AU386" s="239" t="s">
        <v>81</v>
      </c>
      <c r="AV386" s="14" t="s">
        <v>186</v>
      </c>
      <c r="AW386" s="14" t="s">
        <v>35</v>
      </c>
      <c r="AX386" s="14" t="s">
        <v>71</v>
      </c>
      <c r="AY386" s="239" t="s">
        <v>160</v>
      </c>
    </row>
    <row r="387" spans="2:65" s="11" customFormat="1" x14ac:dyDescent="0.3">
      <c r="B387" s="194"/>
      <c r="C387" s="195"/>
      <c r="D387" s="196" t="s">
        <v>169</v>
      </c>
      <c r="E387" s="197" t="s">
        <v>19</v>
      </c>
      <c r="F387" s="198" t="s">
        <v>3963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169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160</v>
      </c>
    </row>
    <row r="388" spans="2:65" s="12" customFormat="1" x14ac:dyDescent="0.3">
      <c r="B388" s="206"/>
      <c r="C388" s="207"/>
      <c r="D388" s="196" t="s">
        <v>169</v>
      </c>
      <c r="E388" s="208" t="s">
        <v>19</v>
      </c>
      <c r="F388" s="209" t="s">
        <v>3964</v>
      </c>
      <c r="G388" s="207"/>
      <c r="H388" s="210">
        <v>87.3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4" customFormat="1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87.3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65" s="13" customFormat="1" x14ac:dyDescent="0.3">
      <c r="B390" s="217"/>
      <c r="C390" s="218"/>
      <c r="D390" s="219" t="s">
        <v>169</v>
      </c>
      <c r="E390" s="220" t="s">
        <v>19</v>
      </c>
      <c r="F390" s="221" t="s">
        <v>182</v>
      </c>
      <c r="G390" s="218"/>
      <c r="H390" s="222">
        <v>457.45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169</v>
      </c>
      <c r="AU390" s="228" t="s">
        <v>81</v>
      </c>
      <c r="AV390" s="13" t="s">
        <v>167</v>
      </c>
      <c r="AW390" s="13" t="s">
        <v>35</v>
      </c>
      <c r="AX390" s="13" t="s">
        <v>78</v>
      </c>
      <c r="AY390" s="228" t="s">
        <v>160</v>
      </c>
    </row>
    <row r="391" spans="2:65" s="1" customFormat="1" ht="22.5" customHeight="1" x14ac:dyDescent="0.3">
      <c r="B391" s="35"/>
      <c r="C391" s="182" t="s">
        <v>679</v>
      </c>
      <c r="D391" s="182" t="s">
        <v>162</v>
      </c>
      <c r="E391" s="183" t="s">
        <v>1156</v>
      </c>
      <c r="F391" s="184" t="s">
        <v>1157</v>
      </c>
      <c r="G391" s="185" t="s">
        <v>248</v>
      </c>
      <c r="H391" s="186">
        <v>472.2</v>
      </c>
      <c r="I391" s="187"/>
      <c r="J391" s="188">
        <f>ROUND(I391*H391,2)</f>
        <v>0</v>
      </c>
      <c r="K391" s="184" t="s">
        <v>19</v>
      </c>
      <c r="L391" s="55"/>
      <c r="M391" s="189" t="s">
        <v>19</v>
      </c>
      <c r="N391" s="190" t="s">
        <v>42</v>
      </c>
      <c r="O391" s="36"/>
      <c r="P391" s="191">
        <f>O391*H391</f>
        <v>0</v>
      </c>
      <c r="Q391" s="191">
        <v>1.3856500000000001E-2</v>
      </c>
      <c r="R391" s="191">
        <f>Q391*H391</f>
        <v>6.5430393000000002</v>
      </c>
      <c r="S391" s="191">
        <v>0</v>
      </c>
      <c r="T391" s="192">
        <f>S391*H391</f>
        <v>0</v>
      </c>
      <c r="AR391" s="18" t="s">
        <v>167</v>
      </c>
      <c r="AT391" s="18" t="s">
        <v>162</v>
      </c>
      <c r="AU391" s="18" t="s">
        <v>81</v>
      </c>
      <c r="AY391" s="18" t="s">
        <v>160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8" t="s">
        <v>78</v>
      </c>
      <c r="BK391" s="193">
        <f>ROUND(I391*H391,2)</f>
        <v>0</v>
      </c>
      <c r="BL391" s="18" t="s">
        <v>167</v>
      </c>
      <c r="BM391" s="18" t="s">
        <v>3965</v>
      </c>
    </row>
    <row r="392" spans="2:65" s="11" customFormat="1" x14ac:dyDescent="0.3">
      <c r="B392" s="194"/>
      <c r="C392" s="195"/>
      <c r="D392" s="196" t="s">
        <v>169</v>
      </c>
      <c r="E392" s="197" t="s">
        <v>19</v>
      </c>
      <c r="F392" s="198" t="s">
        <v>3785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x14ac:dyDescent="0.3">
      <c r="B393" s="206"/>
      <c r="C393" s="207"/>
      <c r="D393" s="196" t="s">
        <v>169</v>
      </c>
      <c r="E393" s="208" t="s">
        <v>19</v>
      </c>
      <c r="F393" s="209" t="s">
        <v>3966</v>
      </c>
      <c r="G393" s="207"/>
      <c r="H393" s="210">
        <v>462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2" customFormat="1" x14ac:dyDescent="0.3">
      <c r="B394" s="206"/>
      <c r="C394" s="207"/>
      <c r="D394" s="196" t="s">
        <v>169</v>
      </c>
      <c r="E394" s="208" t="s">
        <v>19</v>
      </c>
      <c r="F394" s="209" t="s">
        <v>3967</v>
      </c>
      <c r="G394" s="207"/>
      <c r="H394" s="210">
        <v>10.199999999999999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3" customFormat="1" x14ac:dyDescent="0.3">
      <c r="B395" s="217"/>
      <c r="C395" s="218"/>
      <c r="D395" s="219" t="s">
        <v>169</v>
      </c>
      <c r="E395" s="220" t="s">
        <v>19</v>
      </c>
      <c r="F395" s="221" t="s">
        <v>182</v>
      </c>
      <c r="G395" s="218"/>
      <c r="H395" s="222">
        <v>472.2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169</v>
      </c>
      <c r="AU395" s="228" t="s">
        <v>81</v>
      </c>
      <c r="AV395" s="13" t="s">
        <v>167</v>
      </c>
      <c r="AW395" s="13" t="s">
        <v>35</v>
      </c>
      <c r="AX395" s="13" t="s">
        <v>78</v>
      </c>
      <c r="AY395" s="228" t="s">
        <v>160</v>
      </c>
    </row>
    <row r="396" spans="2:65" s="1" customFormat="1" ht="22.5" customHeight="1" x14ac:dyDescent="0.3">
      <c r="B396" s="35"/>
      <c r="C396" s="182" t="s">
        <v>684</v>
      </c>
      <c r="D396" s="182" t="s">
        <v>162</v>
      </c>
      <c r="E396" s="183" t="s">
        <v>3710</v>
      </c>
      <c r="F396" s="184" t="s">
        <v>3711</v>
      </c>
      <c r="G396" s="185" t="s">
        <v>189</v>
      </c>
      <c r="H396" s="186">
        <v>16.149999999999999</v>
      </c>
      <c r="I396" s="187"/>
      <c r="J396" s="188">
        <f>ROUND(I396*H396,2)</f>
        <v>0</v>
      </c>
      <c r="K396" s="184" t="s">
        <v>166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167</v>
      </c>
      <c r="AT396" s="18" t="s">
        <v>162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3968</v>
      </c>
    </row>
    <row r="397" spans="2:65" s="11" customFormat="1" x14ac:dyDescent="0.3">
      <c r="B397" s="194"/>
      <c r="C397" s="195"/>
      <c r="D397" s="196" t="s">
        <v>169</v>
      </c>
      <c r="E397" s="197" t="s">
        <v>19</v>
      </c>
      <c r="F397" s="198" t="s">
        <v>3702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169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160</v>
      </c>
    </row>
    <row r="398" spans="2:65" s="12" customFormat="1" x14ac:dyDescent="0.3">
      <c r="B398" s="206"/>
      <c r="C398" s="207"/>
      <c r="D398" s="196" t="s">
        <v>169</v>
      </c>
      <c r="E398" s="208" t="s">
        <v>19</v>
      </c>
      <c r="F398" s="209" t="s">
        <v>3960</v>
      </c>
      <c r="G398" s="207"/>
      <c r="H398" s="210">
        <v>16.149999999999999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16.149999999999999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690</v>
      </c>
      <c r="D400" s="182" t="s">
        <v>162</v>
      </c>
      <c r="E400" s="183" t="s">
        <v>1177</v>
      </c>
      <c r="F400" s="184" t="s">
        <v>1178</v>
      </c>
      <c r="G400" s="185" t="s">
        <v>189</v>
      </c>
      <c r="H400" s="186">
        <v>16.149999999999999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1.6449999999999999E-6</v>
      </c>
      <c r="R400" s="191">
        <f>Q400*H400</f>
        <v>2.6566749999999998E-5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3969</v>
      </c>
    </row>
    <row r="401" spans="2:65" s="11" customFormat="1" x14ac:dyDescent="0.3">
      <c r="B401" s="194"/>
      <c r="C401" s="195"/>
      <c r="D401" s="196" t="s">
        <v>169</v>
      </c>
      <c r="E401" s="197" t="s">
        <v>19</v>
      </c>
      <c r="F401" s="198" t="s">
        <v>3702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65" s="12" customFormat="1" x14ac:dyDescent="0.3">
      <c r="B402" s="206"/>
      <c r="C402" s="207"/>
      <c r="D402" s="196" t="s">
        <v>169</v>
      </c>
      <c r="E402" s="208" t="s">
        <v>19</v>
      </c>
      <c r="F402" s="209" t="s">
        <v>3960</v>
      </c>
      <c r="G402" s="207"/>
      <c r="H402" s="210">
        <v>16.149999999999999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65" s="13" customFormat="1" x14ac:dyDescent="0.3">
      <c r="B403" s="217"/>
      <c r="C403" s="218"/>
      <c r="D403" s="219" t="s">
        <v>169</v>
      </c>
      <c r="E403" s="220" t="s">
        <v>19</v>
      </c>
      <c r="F403" s="221" t="s">
        <v>182</v>
      </c>
      <c r="G403" s="218"/>
      <c r="H403" s="222">
        <v>16.149999999999999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169</v>
      </c>
      <c r="AU403" s="228" t="s">
        <v>81</v>
      </c>
      <c r="AV403" s="13" t="s">
        <v>167</v>
      </c>
      <c r="AW403" s="13" t="s">
        <v>35</v>
      </c>
      <c r="AX403" s="13" t="s">
        <v>78</v>
      </c>
      <c r="AY403" s="228" t="s">
        <v>160</v>
      </c>
    </row>
    <row r="404" spans="2:65" s="1" customFormat="1" ht="31.5" customHeight="1" x14ac:dyDescent="0.3">
      <c r="B404" s="35"/>
      <c r="C404" s="182" t="s">
        <v>700</v>
      </c>
      <c r="D404" s="182" t="s">
        <v>162</v>
      </c>
      <c r="E404" s="183" t="s">
        <v>2111</v>
      </c>
      <c r="F404" s="184" t="s">
        <v>2112</v>
      </c>
      <c r="G404" s="185" t="s">
        <v>189</v>
      </c>
      <c r="H404" s="186">
        <v>24</v>
      </c>
      <c r="I404" s="187"/>
      <c r="J404" s="188">
        <f>ROUND(I404*H404,2)</f>
        <v>0</v>
      </c>
      <c r="K404" s="184" t="s">
        <v>19</v>
      </c>
      <c r="L404" s="55"/>
      <c r="M404" s="189" t="s">
        <v>19</v>
      </c>
      <c r="N404" s="190" t="s">
        <v>42</v>
      </c>
      <c r="O404" s="36"/>
      <c r="P404" s="191">
        <f>O404*H404</f>
        <v>0</v>
      </c>
      <c r="Q404" s="191">
        <v>0.16370599999999999</v>
      </c>
      <c r="R404" s="191">
        <f>Q404*H404</f>
        <v>3.9289439999999995</v>
      </c>
      <c r="S404" s="191">
        <v>0</v>
      </c>
      <c r="T404" s="192">
        <f>S404*H404</f>
        <v>0</v>
      </c>
      <c r="AR404" s="18" t="s">
        <v>167</v>
      </c>
      <c r="AT404" s="18" t="s">
        <v>162</v>
      </c>
      <c r="AU404" s="18" t="s">
        <v>81</v>
      </c>
      <c r="AY404" s="18" t="s">
        <v>160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78</v>
      </c>
      <c r="BK404" s="193">
        <f>ROUND(I404*H404,2)</f>
        <v>0</v>
      </c>
      <c r="BL404" s="18" t="s">
        <v>167</v>
      </c>
      <c r="BM404" s="18" t="s">
        <v>3970</v>
      </c>
    </row>
    <row r="405" spans="2:65" s="1" customFormat="1" ht="22.5" customHeight="1" x14ac:dyDescent="0.3">
      <c r="B405" s="35"/>
      <c r="C405" s="247" t="s">
        <v>705</v>
      </c>
      <c r="D405" s="247" t="s">
        <v>548</v>
      </c>
      <c r="E405" s="248" t="s">
        <v>2114</v>
      </c>
      <c r="F405" s="249" t="s">
        <v>2115</v>
      </c>
      <c r="G405" s="250" t="s">
        <v>165</v>
      </c>
      <c r="H405" s="251">
        <v>74.182000000000002</v>
      </c>
      <c r="I405" s="252"/>
      <c r="J405" s="253">
        <f>ROUND(I405*H405,2)</f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4.2999999999999997E-2</v>
      </c>
      <c r="R405" s="191">
        <f>Q405*H405</f>
        <v>3.1898260000000001</v>
      </c>
      <c r="S405" s="191">
        <v>0</v>
      </c>
      <c r="T405" s="192">
        <f>S405*H405</f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3971</v>
      </c>
    </row>
    <row r="406" spans="2:65" s="12" customFormat="1" x14ac:dyDescent="0.3">
      <c r="B406" s="206"/>
      <c r="C406" s="207"/>
      <c r="D406" s="196" t="s">
        <v>169</v>
      </c>
      <c r="E406" s="208" t="s">
        <v>19</v>
      </c>
      <c r="F406" s="209" t="s">
        <v>3972</v>
      </c>
      <c r="G406" s="207"/>
      <c r="H406" s="210">
        <v>74.182000000000002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3" customFormat="1" x14ac:dyDescent="0.3">
      <c r="B407" s="217"/>
      <c r="C407" s="218"/>
      <c r="D407" s="219" t="s">
        <v>169</v>
      </c>
      <c r="E407" s="220" t="s">
        <v>19</v>
      </c>
      <c r="F407" s="221" t="s">
        <v>182</v>
      </c>
      <c r="G407" s="218"/>
      <c r="H407" s="222">
        <v>74.182000000000002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169</v>
      </c>
      <c r="AU407" s="228" t="s">
        <v>81</v>
      </c>
      <c r="AV407" s="13" t="s">
        <v>167</v>
      </c>
      <c r="AW407" s="13" t="s">
        <v>35</v>
      </c>
      <c r="AX407" s="13" t="s">
        <v>78</v>
      </c>
      <c r="AY407" s="228" t="s">
        <v>160</v>
      </c>
    </row>
    <row r="408" spans="2:65" s="1" customFormat="1" ht="22.5" customHeight="1" x14ac:dyDescent="0.3">
      <c r="B408" s="35"/>
      <c r="C408" s="182" t="s">
        <v>717</v>
      </c>
      <c r="D408" s="182" t="s">
        <v>162</v>
      </c>
      <c r="E408" s="183" t="s">
        <v>3973</v>
      </c>
      <c r="F408" s="184" t="s">
        <v>3974</v>
      </c>
      <c r="G408" s="185" t="s">
        <v>189</v>
      </c>
      <c r="H408" s="186">
        <v>8.5</v>
      </c>
      <c r="I408" s="187"/>
      <c r="J408" s="188">
        <f>ROUND(I408*H408,2)</f>
        <v>0</v>
      </c>
      <c r="K408" s="184" t="s">
        <v>19</v>
      </c>
      <c r="L408" s="55"/>
      <c r="M408" s="189" t="s">
        <v>19</v>
      </c>
      <c r="N408" s="190" t="s">
        <v>42</v>
      </c>
      <c r="O408" s="36"/>
      <c r="P408" s="191">
        <f>O408*H408</f>
        <v>0</v>
      </c>
      <c r="Q408" s="191">
        <v>0</v>
      </c>
      <c r="R408" s="191">
        <f>Q408*H408</f>
        <v>0</v>
      </c>
      <c r="S408" s="191">
        <v>9.7000000000000003E-2</v>
      </c>
      <c r="T408" s="192">
        <f>S408*H408</f>
        <v>0.82450000000000001</v>
      </c>
      <c r="AR408" s="18" t="s">
        <v>167</v>
      </c>
      <c r="AT408" s="18" t="s">
        <v>162</v>
      </c>
      <c r="AU408" s="18" t="s">
        <v>81</v>
      </c>
      <c r="AY408" s="18" t="s">
        <v>160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78</v>
      </c>
      <c r="BK408" s="193">
        <f>ROUND(I408*H408,2)</f>
        <v>0</v>
      </c>
      <c r="BL408" s="18" t="s">
        <v>167</v>
      </c>
      <c r="BM408" s="18" t="s">
        <v>3975</v>
      </c>
    </row>
    <row r="409" spans="2:65" s="1" customFormat="1" ht="22.5" customHeight="1" x14ac:dyDescent="0.3">
      <c r="B409" s="35"/>
      <c r="C409" s="182" t="s">
        <v>721</v>
      </c>
      <c r="D409" s="182" t="s">
        <v>162</v>
      </c>
      <c r="E409" s="183" t="s">
        <v>3730</v>
      </c>
      <c r="F409" s="184" t="s">
        <v>3731</v>
      </c>
      <c r="G409" s="185" t="s">
        <v>248</v>
      </c>
      <c r="H409" s="186">
        <v>4832.01</v>
      </c>
      <c r="I409" s="187"/>
      <c r="J409" s="188">
        <f>ROUND(I409*H409,2)</f>
        <v>0</v>
      </c>
      <c r="K409" s="184" t="s">
        <v>166</v>
      </c>
      <c r="L409" s="55"/>
      <c r="M409" s="189" t="s">
        <v>19</v>
      </c>
      <c r="N409" s="190" t="s">
        <v>42</v>
      </c>
      <c r="O409" s="36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18" t="s">
        <v>167</v>
      </c>
      <c r="AT409" s="18" t="s">
        <v>162</v>
      </c>
      <c r="AU409" s="18" t="s">
        <v>81</v>
      </c>
      <c r="AY409" s="18" t="s">
        <v>160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78</v>
      </c>
      <c r="BK409" s="193">
        <f>ROUND(I409*H409,2)</f>
        <v>0</v>
      </c>
      <c r="BL409" s="18" t="s">
        <v>167</v>
      </c>
      <c r="BM409" s="18" t="s">
        <v>3976</v>
      </c>
    </row>
    <row r="410" spans="2:65" s="11" customFormat="1" x14ac:dyDescent="0.3">
      <c r="B410" s="194"/>
      <c r="C410" s="195"/>
      <c r="D410" s="196" t="s">
        <v>169</v>
      </c>
      <c r="E410" s="197" t="s">
        <v>19</v>
      </c>
      <c r="F410" s="198" t="s">
        <v>3977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169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3978</v>
      </c>
      <c r="G411" s="207"/>
      <c r="H411" s="210">
        <v>4832.01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3" customFormat="1" x14ac:dyDescent="0.3">
      <c r="B412" s="217"/>
      <c r="C412" s="218"/>
      <c r="D412" s="219" t="s">
        <v>169</v>
      </c>
      <c r="E412" s="220" t="s">
        <v>19</v>
      </c>
      <c r="F412" s="221" t="s">
        <v>182</v>
      </c>
      <c r="G412" s="218"/>
      <c r="H412" s="222">
        <v>4832.01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169</v>
      </c>
      <c r="AU412" s="228" t="s">
        <v>81</v>
      </c>
      <c r="AV412" s="13" t="s">
        <v>167</v>
      </c>
      <c r="AW412" s="13" t="s">
        <v>35</v>
      </c>
      <c r="AX412" s="13" t="s">
        <v>78</v>
      </c>
      <c r="AY412" s="228" t="s">
        <v>160</v>
      </c>
    </row>
    <row r="413" spans="2:65" s="1" customFormat="1" ht="22.5" customHeight="1" x14ac:dyDescent="0.3">
      <c r="B413" s="35"/>
      <c r="C413" s="182" t="s">
        <v>727</v>
      </c>
      <c r="D413" s="182" t="s">
        <v>162</v>
      </c>
      <c r="E413" s="183" t="s">
        <v>3733</v>
      </c>
      <c r="F413" s="184" t="s">
        <v>3734</v>
      </c>
      <c r="G413" s="185" t="s">
        <v>248</v>
      </c>
      <c r="H413" s="186">
        <v>4832.01</v>
      </c>
      <c r="I413" s="187"/>
      <c r="J413" s="188">
        <f>ROUND(I413*H413,2)</f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0.02</v>
      </c>
      <c r="T413" s="192">
        <f>S413*H413</f>
        <v>96.640200000000007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167</v>
      </c>
      <c r="BM413" s="18" t="s">
        <v>3979</v>
      </c>
    </row>
    <row r="414" spans="2:65" s="11" customFormat="1" x14ac:dyDescent="0.3">
      <c r="B414" s="194"/>
      <c r="C414" s="195"/>
      <c r="D414" s="196" t="s">
        <v>169</v>
      </c>
      <c r="E414" s="197" t="s">
        <v>19</v>
      </c>
      <c r="F414" s="198" t="s">
        <v>3977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169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160</v>
      </c>
    </row>
    <row r="415" spans="2:65" s="12" customFormat="1" x14ac:dyDescent="0.3">
      <c r="B415" s="206"/>
      <c r="C415" s="207"/>
      <c r="D415" s="196" t="s">
        <v>169</v>
      </c>
      <c r="E415" s="208" t="s">
        <v>19</v>
      </c>
      <c r="F415" s="209" t="s">
        <v>3978</v>
      </c>
      <c r="G415" s="207"/>
      <c r="H415" s="210">
        <v>4832.01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3" customFormat="1" x14ac:dyDescent="0.3">
      <c r="B416" s="217"/>
      <c r="C416" s="218"/>
      <c r="D416" s="219" t="s">
        <v>169</v>
      </c>
      <c r="E416" s="220" t="s">
        <v>19</v>
      </c>
      <c r="F416" s="221" t="s">
        <v>182</v>
      </c>
      <c r="G416" s="218"/>
      <c r="H416" s="222">
        <v>4832.01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169</v>
      </c>
      <c r="AU416" s="228" t="s">
        <v>81</v>
      </c>
      <c r="AV416" s="13" t="s">
        <v>167</v>
      </c>
      <c r="AW416" s="13" t="s">
        <v>35</v>
      </c>
      <c r="AX416" s="13" t="s">
        <v>78</v>
      </c>
      <c r="AY416" s="228" t="s">
        <v>160</v>
      </c>
    </row>
    <row r="417" spans="2:65" s="1" customFormat="1" ht="22.5" customHeight="1" x14ac:dyDescent="0.3">
      <c r="B417" s="35"/>
      <c r="C417" s="182" t="s">
        <v>734</v>
      </c>
      <c r="D417" s="182" t="s">
        <v>162</v>
      </c>
      <c r="E417" s="183" t="s">
        <v>2123</v>
      </c>
      <c r="F417" s="184" t="s">
        <v>2124</v>
      </c>
      <c r="G417" s="185" t="s">
        <v>189</v>
      </c>
      <c r="H417" s="186">
        <v>706</v>
      </c>
      <c r="I417" s="187"/>
      <c r="J417" s="188">
        <f>ROUND(I417*H417,2)</f>
        <v>0</v>
      </c>
      <c r="K417" s="184" t="s">
        <v>166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8.6000000000000003E-5</v>
      </c>
      <c r="R417" s="191">
        <f>Q417*H417</f>
        <v>6.0715999999999999E-2</v>
      </c>
      <c r="S417" s="191">
        <v>4.2000000000000003E-2</v>
      </c>
      <c r="T417" s="192">
        <f>S417*H417</f>
        <v>29.652000000000001</v>
      </c>
      <c r="AR417" s="18" t="s">
        <v>167</v>
      </c>
      <c r="AT417" s="18" t="s">
        <v>162</v>
      </c>
      <c r="AU417" s="18" t="s">
        <v>81</v>
      </c>
      <c r="AY417" s="18" t="s">
        <v>160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167</v>
      </c>
      <c r="BM417" s="18" t="s">
        <v>3980</v>
      </c>
    </row>
    <row r="418" spans="2:65" s="11" customFormat="1" x14ac:dyDescent="0.3">
      <c r="B418" s="194"/>
      <c r="C418" s="195"/>
      <c r="D418" s="196" t="s">
        <v>169</v>
      </c>
      <c r="E418" s="197" t="s">
        <v>19</v>
      </c>
      <c r="F418" s="198" t="s">
        <v>3872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x14ac:dyDescent="0.3">
      <c r="B419" s="206"/>
      <c r="C419" s="207"/>
      <c r="D419" s="196" t="s">
        <v>169</v>
      </c>
      <c r="E419" s="208" t="s">
        <v>19</v>
      </c>
      <c r="F419" s="209" t="s">
        <v>3901</v>
      </c>
      <c r="G419" s="207"/>
      <c r="H419" s="210">
        <v>73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4" customFormat="1" x14ac:dyDescent="0.3">
      <c r="B420" s="229"/>
      <c r="C420" s="230"/>
      <c r="D420" s="196" t="s">
        <v>169</v>
      </c>
      <c r="E420" s="231" t="s">
        <v>19</v>
      </c>
      <c r="F420" s="232" t="s">
        <v>234</v>
      </c>
      <c r="G420" s="230"/>
      <c r="H420" s="233">
        <v>73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169</v>
      </c>
      <c r="AU420" s="239" t="s">
        <v>81</v>
      </c>
      <c r="AV420" s="14" t="s">
        <v>186</v>
      </c>
      <c r="AW420" s="14" t="s">
        <v>35</v>
      </c>
      <c r="AX420" s="14" t="s">
        <v>71</v>
      </c>
      <c r="AY420" s="239" t="s">
        <v>160</v>
      </c>
    </row>
    <row r="421" spans="2:65" s="11" customFormat="1" x14ac:dyDescent="0.3">
      <c r="B421" s="194"/>
      <c r="C421" s="195"/>
      <c r="D421" s="196" t="s">
        <v>169</v>
      </c>
      <c r="E421" s="197" t="s">
        <v>19</v>
      </c>
      <c r="F421" s="198" t="s">
        <v>3874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65" s="12" customFormat="1" x14ac:dyDescent="0.3">
      <c r="B422" s="206"/>
      <c r="C422" s="207"/>
      <c r="D422" s="196" t="s">
        <v>169</v>
      </c>
      <c r="E422" s="208" t="s">
        <v>19</v>
      </c>
      <c r="F422" s="209" t="s">
        <v>3904</v>
      </c>
      <c r="G422" s="207"/>
      <c r="H422" s="210">
        <v>633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4" customFormat="1" x14ac:dyDescent="0.3">
      <c r="B423" s="229"/>
      <c r="C423" s="230"/>
      <c r="D423" s="196" t="s">
        <v>169</v>
      </c>
      <c r="E423" s="231" t="s">
        <v>19</v>
      </c>
      <c r="F423" s="232" t="s">
        <v>234</v>
      </c>
      <c r="G423" s="230"/>
      <c r="H423" s="233">
        <v>633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169</v>
      </c>
      <c r="AU423" s="239" t="s">
        <v>81</v>
      </c>
      <c r="AV423" s="14" t="s">
        <v>186</v>
      </c>
      <c r="AW423" s="14" t="s">
        <v>35</v>
      </c>
      <c r="AX423" s="14" t="s">
        <v>71</v>
      </c>
      <c r="AY423" s="239" t="s">
        <v>160</v>
      </c>
    </row>
    <row r="424" spans="2:65" s="13" customFormat="1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706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3981</v>
      </c>
      <c r="F425" s="184" t="s">
        <v>3982</v>
      </c>
      <c r="G425" s="185" t="s">
        <v>189</v>
      </c>
      <c r="H425" s="186">
        <v>87</v>
      </c>
      <c r="I425" s="187"/>
      <c r="J425" s="188">
        <f>ROUND(I425*H425,2)</f>
        <v>0</v>
      </c>
      <c r="K425" s="184" t="s">
        <v>19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8.6000000000000003E-5</v>
      </c>
      <c r="R425" s="191">
        <f>Q425*H425</f>
        <v>7.4819999999999999E-3</v>
      </c>
      <c r="S425" s="191">
        <v>1.7999999999999999E-2</v>
      </c>
      <c r="T425" s="192">
        <f>S425*H425</f>
        <v>1.5659999999999998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3983</v>
      </c>
    </row>
    <row r="426" spans="2:65" s="11" customFormat="1" x14ac:dyDescent="0.3">
      <c r="B426" s="194"/>
      <c r="C426" s="195"/>
      <c r="D426" s="196" t="s">
        <v>169</v>
      </c>
      <c r="E426" s="197" t="s">
        <v>19</v>
      </c>
      <c r="F426" s="198" t="s">
        <v>3919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x14ac:dyDescent="0.3">
      <c r="B427" s="206"/>
      <c r="C427" s="207"/>
      <c r="D427" s="196" t="s">
        <v>169</v>
      </c>
      <c r="E427" s="208" t="s">
        <v>19</v>
      </c>
      <c r="F427" s="209" t="s">
        <v>3920</v>
      </c>
      <c r="G427" s="207"/>
      <c r="H427" s="210">
        <v>25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1" customFormat="1" x14ac:dyDescent="0.3">
      <c r="B428" s="194"/>
      <c r="C428" s="195"/>
      <c r="D428" s="196" t="s">
        <v>169</v>
      </c>
      <c r="E428" s="197" t="s">
        <v>19</v>
      </c>
      <c r="F428" s="198" t="s">
        <v>3600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3921</v>
      </c>
      <c r="G429" s="207"/>
      <c r="H429" s="210">
        <v>62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3" customFormat="1" x14ac:dyDescent="0.3">
      <c r="B430" s="217"/>
      <c r="C430" s="218"/>
      <c r="D430" s="219" t="s">
        <v>169</v>
      </c>
      <c r="E430" s="220" t="s">
        <v>19</v>
      </c>
      <c r="F430" s="221" t="s">
        <v>182</v>
      </c>
      <c r="G430" s="218"/>
      <c r="H430" s="222">
        <v>87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169</v>
      </c>
      <c r="AU430" s="228" t="s">
        <v>81</v>
      </c>
      <c r="AV430" s="13" t="s">
        <v>167</v>
      </c>
      <c r="AW430" s="13" t="s">
        <v>35</v>
      </c>
      <c r="AX430" s="13" t="s">
        <v>78</v>
      </c>
      <c r="AY430" s="228" t="s">
        <v>160</v>
      </c>
    </row>
    <row r="431" spans="2:65" s="1" customFormat="1" ht="22.5" customHeight="1" x14ac:dyDescent="0.3">
      <c r="B431" s="35"/>
      <c r="C431" s="182" t="s">
        <v>742</v>
      </c>
      <c r="D431" s="182" t="s">
        <v>162</v>
      </c>
      <c r="E431" s="183" t="s">
        <v>1198</v>
      </c>
      <c r="F431" s="184" t="s">
        <v>1199</v>
      </c>
      <c r="G431" s="185" t="s">
        <v>165</v>
      </c>
      <c r="H431" s="186">
        <v>2</v>
      </c>
      <c r="I431" s="187"/>
      <c r="J431" s="188">
        <f>ROUND(I431*H431,2)</f>
        <v>0</v>
      </c>
      <c r="K431" s="184" t="s">
        <v>166</v>
      </c>
      <c r="L431" s="55"/>
      <c r="M431" s="189" t="s">
        <v>19</v>
      </c>
      <c r="N431" s="190" t="s">
        <v>42</v>
      </c>
      <c r="O431" s="36"/>
      <c r="P431" s="191">
        <f>O431*H431</f>
        <v>0</v>
      </c>
      <c r="Q431" s="191">
        <v>0</v>
      </c>
      <c r="R431" s="191">
        <f>Q431*H431</f>
        <v>0</v>
      </c>
      <c r="S431" s="191">
        <v>8.2000000000000003E-2</v>
      </c>
      <c r="T431" s="192">
        <f>S431*H431</f>
        <v>0.16400000000000001</v>
      </c>
      <c r="AR431" s="18" t="s">
        <v>167</v>
      </c>
      <c r="AT431" s="18" t="s">
        <v>162</v>
      </c>
      <c r="AU431" s="18" t="s">
        <v>81</v>
      </c>
      <c r="AY431" s="18" t="s">
        <v>160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167</v>
      </c>
      <c r="BM431" s="18" t="s">
        <v>3984</v>
      </c>
    </row>
    <row r="432" spans="2:65" s="11" customFormat="1" x14ac:dyDescent="0.3">
      <c r="B432" s="194"/>
      <c r="C432" s="195"/>
      <c r="D432" s="196" t="s">
        <v>169</v>
      </c>
      <c r="E432" s="197" t="s">
        <v>19</v>
      </c>
      <c r="F432" s="198" t="s">
        <v>3985</v>
      </c>
      <c r="G432" s="195"/>
      <c r="H432" s="199" t="s">
        <v>19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169</v>
      </c>
      <c r="AU432" s="205" t="s">
        <v>81</v>
      </c>
      <c r="AV432" s="11" t="s">
        <v>78</v>
      </c>
      <c r="AW432" s="11" t="s">
        <v>35</v>
      </c>
      <c r="AX432" s="11" t="s">
        <v>71</v>
      </c>
      <c r="AY432" s="205" t="s">
        <v>160</v>
      </c>
    </row>
    <row r="433" spans="2:65" s="12" customFormat="1" x14ac:dyDescent="0.3">
      <c r="B433" s="206"/>
      <c r="C433" s="207"/>
      <c r="D433" s="196" t="s">
        <v>169</v>
      </c>
      <c r="E433" s="208" t="s">
        <v>19</v>
      </c>
      <c r="F433" s="209" t="s">
        <v>81</v>
      </c>
      <c r="G433" s="207"/>
      <c r="H433" s="210">
        <v>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65" s="13" customFormat="1" x14ac:dyDescent="0.3">
      <c r="B434" s="217"/>
      <c r="C434" s="218"/>
      <c r="D434" s="219" t="s">
        <v>169</v>
      </c>
      <c r="E434" s="220" t="s">
        <v>19</v>
      </c>
      <c r="F434" s="221" t="s">
        <v>182</v>
      </c>
      <c r="G434" s="218"/>
      <c r="H434" s="222">
        <v>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169</v>
      </c>
      <c r="AU434" s="228" t="s">
        <v>81</v>
      </c>
      <c r="AV434" s="13" t="s">
        <v>167</v>
      </c>
      <c r="AW434" s="13" t="s">
        <v>35</v>
      </c>
      <c r="AX434" s="13" t="s">
        <v>78</v>
      </c>
      <c r="AY434" s="228" t="s">
        <v>160</v>
      </c>
    </row>
    <row r="435" spans="2:65" s="1" customFormat="1" ht="22.5" customHeight="1" x14ac:dyDescent="0.3">
      <c r="B435" s="35"/>
      <c r="C435" s="182" t="s">
        <v>746</v>
      </c>
      <c r="D435" s="182" t="s">
        <v>162</v>
      </c>
      <c r="E435" s="183" t="s">
        <v>1202</v>
      </c>
      <c r="F435" s="184" t="s">
        <v>1203</v>
      </c>
      <c r="G435" s="185" t="s">
        <v>165</v>
      </c>
      <c r="H435" s="186">
        <v>1</v>
      </c>
      <c r="I435" s="187"/>
      <c r="J435" s="188">
        <f>ROUND(I435*H435,2)</f>
        <v>0</v>
      </c>
      <c r="K435" s="184" t="s">
        <v>166</v>
      </c>
      <c r="L435" s="55"/>
      <c r="M435" s="189" t="s">
        <v>19</v>
      </c>
      <c r="N435" s="190" t="s">
        <v>42</v>
      </c>
      <c r="O435" s="36"/>
      <c r="P435" s="191">
        <f>O435*H435</f>
        <v>0</v>
      </c>
      <c r="Q435" s="191">
        <v>0</v>
      </c>
      <c r="R435" s="191">
        <f>Q435*H435</f>
        <v>0</v>
      </c>
      <c r="S435" s="191">
        <v>4.0000000000000001E-3</v>
      </c>
      <c r="T435" s="192">
        <f>S435*H435</f>
        <v>4.0000000000000001E-3</v>
      </c>
      <c r="AR435" s="18" t="s">
        <v>167</v>
      </c>
      <c r="AT435" s="18" t="s">
        <v>162</v>
      </c>
      <c r="AU435" s="18" t="s">
        <v>81</v>
      </c>
      <c r="AY435" s="18" t="s">
        <v>160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78</v>
      </c>
      <c r="BK435" s="193">
        <f>ROUND(I435*H435,2)</f>
        <v>0</v>
      </c>
      <c r="BL435" s="18" t="s">
        <v>167</v>
      </c>
      <c r="BM435" s="18" t="s">
        <v>3986</v>
      </c>
    </row>
    <row r="436" spans="2:65" s="11" customFormat="1" x14ac:dyDescent="0.3">
      <c r="B436" s="194"/>
      <c r="C436" s="195"/>
      <c r="D436" s="196" t="s">
        <v>169</v>
      </c>
      <c r="E436" s="197" t="s">
        <v>19</v>
      </c>
      <c r="F436" s="198" t="s">
        <v>380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169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160</v>
      </c>
    </row>
    <row r="437" spans="2:65" s="12" customFormat="1" x14ac:dyDescent="0.3">
      <c r="B437" s="206"/>
      <c r="C437" s="207"/>
      <c r="D437" s="196" t="s">
        <v>169</v>
      </c>
      <c r="E437" s="208" t="s">
        <v>19</v>
      </c>
      <c r="F437" s="209" t="s">
        <v>78</v>
      </c>
      <c r="G437" s="207"/>
      <c r="H437" s="210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65" s="13" customFormat="1" x14ac:dyDescent="0.3">
      <c r="B438" s="217"/>
      <c r="C438" s="218"/>
      <c r="D438" s="219" t="s">
        <v>169</v>
      </c>
      <c r="E438" s="220" t="s">
        <v>19</v>
      </c>
      <c r="F438" s="221" t="s">
        <v>182</v>
      </c>
      <c r="G438" s="218"/>
      <c r="H438" s="222">
        <v>1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169</v>
      </c>
      <c r="AU438" s="228" t="s">
        <v>81</v>
      </c>
      <c r="AV438" s="13" t="s">
        <v>167</v>
      </c>
      <c r="AW438" s="13" t="s">
        <v>35</v>
      </c>
      <c r="AX438" s="13" t="s">
        <v>78</v>
      </c>
      <c r="AY438" s="228" t="s">
        <v>160</v>
      </c>
    </row>
    <row r="439" spans="2:65" s="1" customFormat="1" ht="22.5" customHeight="1" x14ac:dyDescent="0.3">
      <c r="B439" s="35"/>
      <c r="C439" s="182" t="s">
        <v>750</v>
      </c>
      <c r="D439" s="182" t="s">
        <v>162</v>
      </c>
      <c r="E439" s="183" t="s">
        <v>1206</v>
      </c>
      <c r="F439" s="184" t="s">
        <v>1207</v>
      </c>
      <c r="G439" s="185" t="s">
        <v>165</v>
      </c>
      <c r="H439" s="186">
        <v>3</v>
      </c>
      <c r="I439" s="187"/>
      <c r="J439" s="188">
        <f>ROUND(I439*H439,2)</f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78</v>
      </c>
      <c r="BK439" s="193">
        <f>ROUND(I439*H439,2)</f>
        <v>0</v>
      </c>
      <c r="BL439" s="18" t="s">
        <v>167</v>
      </c>
      <c r="BM439" s="18" t="s">
        <v>3987</v>
      </c>
    </row>
    <row r="440" spans="2:65" s="11" customFormat="1" x14ac:dyDescent="0.3">
      <c r="B440" s="194"/>
      <c r="C440" s="195"/>
      <c r="D440" s="196" t="s">
        <v>169</v>
      </c>
      <c r="E440" s="197" t="s">
        <v>19</v>
      </c>
      <c r="F440" s="198" t="s">
        <v>3639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169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160</v>
      </c>
    </row>
    <row r="441" spans="2:65" s="12" customFormat="1" x14ac:dyDescent="0.3">
      <c r="B441" s="206"/>
      <c r="C441" s="207"/>
      <c r="D441" s="196" t="s">
        <v>169</v>
      </c>
      <c r="E441" s="208" t="s">
        <v>19</v>
      </c>
      <c r="F441" s="209" t="s">
        <v>186</v>
      </c>
      <c r="G441" s="207"/>
      <c r="H441" s="210">
        <v>3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3" customFormat="1" x14ac:dyDescent="0.3">
      <c r="B442" s="217"/>
      <c r="C442" s="218"/>
      <c r="D442" s="196" t="s">
        <v>169</v>
      </c>
      <c r="E442" s="240" t="s">
        <v>19</v>
      </c>
      <c r="F442" s="241" t="s">
        <v>182</v>
      </c>
      <c r="G442" s="218"/>
      <c r="H442" s="242">
        <v>3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169</v>
      </c>
      <c r="AU442" s="228" t="s">
        <v>81</v>
      </c>
      <c r="AV442" s="13" t="s">
        <v>167</v>
      </c>
      <c r="AW442" s="13" t="s">
        <v>35</v>
      </c>
      <c r="AX442" s="13" t="s">
        <v>78</v>
      </c>
      <c r="AY442" s="228" t="s">
        <v>160</v>
      </c>
    </row>
    <row r="443" spans="2:65" s="10" customFormat="1" ht="29.85" customHeight="1" x14ac:dyDescent="0.3">
      <c r="B443" s="165"/>
      <c r="C443" s="166"/>
      <c r="D443" s="179" t="s">
        <v>70</v>
      </c>
      <c r="E443" s="180" t="s">
        <v>1223</v>
      </c>
      <c r="F443" s="180" t="s">
        <v>1224</v>
      </c>
      <c r="G443" s="166"/>
      <c r="H443" s="166"/>
      <c r="I443" s="169"/>
      <c r="J443" s="181">
        <f>BK443</f>
        <v>0</v>
      </c>
      <c r="K443" s="166"/>
      <c r="L443" s="171"/>
      <c r="M443" s="172"/>
      <c r="N443" s="173"/>
      <c r="O443" s="173"/>
      <c r="P443" s="174">
        <f>SUM(P444:P466)</f>
        <v>0</v>
      </c>
      <c r="Q443" s="173"/>
      <c r="R443" s="174">
        <f>SUM(R444:R466)</f>
        <v>0</v>
      </c>
      <c r="S443" s="173"/>
      <c r="T443" s="175">
        <f>SUM(T444:T466)</f>
        <v>0</v>
      </c>
      <c r="AR443" s="176" t="s">
        <v>78</v>
      </c>
      <c r="AT443" s="177" t="s">
        <v>70</v>
      </c>
      <c r="AU443" s="177" t="s">
        <v>78</v>
      </c>
      <c r="AY443" s="176" t="s">
        <v>160</v>
      </c>
      <c r="BK443" s="178">
        <f>SUM(BK444:BK466)</f>
        <v>0</v>
      </c>
    </row>
    <row r="444" spans="2:65" s="1" customFormat="1" ht="31.5" customHeight="1" x14ac:dyDescent="0.3">
      <c r="B444" s="35"/>
      <c r="C444" s="182" t="s">
        <v>755</v>
      </c>
      <c r="D444" s="182" t="s">
        <v>162</v>
      </c>
      <c r="E444" s="183" t="s">
        <v>1226</v>
      </c>
      <c r="F444" s="184" t="s">
        <v>1227</v>
      </c>
      <c r="G444" s="185" t="s">
        <v>265</v>
      </c>
      <c r="H444" s="186">
        <v>4.0000000000000001E-3</v>
      </c>
      <c r="I444" s="187"/>
      <c r="J444" s="188">
        <f>ROUND(I444*H444,2)</f>
        <v>0</v>
      </c>
      <c r="K444" s="184" t="s">
        <v>19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167</v>
      </c>
      <c r="BM444" s="18" t="s">
        <v>3988</v>
      </c>
    </row>
    <row r="445" spans="2:65" s="1" customFormat="1" ht="31.5" customHeight="1" x14ac:dyDescent="0.3">
      <c r="B445" s="35"/>
      <c r="C445" s="182" t="s">
        <v>759</v>
      </c>
      <c r="D445" s="182" t="s">
        <v>162</v>
      </c>
      <c r="E445" s="183" t="s">
        <v>1231</v>
      </c>
      <c r="F445" s="184" t="s">
        <v>1232</v>
      </c>
      <c r="G445" s="185" t="s">
        <v>265</v>
      </c>
      <c r="H445" s="186">
        <v>8.0000000000000002E-3</v>
      </c>
      <c r="I445" s="187"/>
      <c r="J445" s="188">
        <f>ROUND(I445*H445,2)</f>
        <v>0</v>
      </c>
      <c r="K445" s="184" t="s">
        <v>19</v>
      </c>
      <c r="L445" s="55"/>
      <c r="M445" s="189" t="s">
        <v>19</v>
      </c>
      <c r="N445" s="190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167</v>
      </c>
      <c r="BM445" s="18" t="s">
        <v>3989</v>
      </c>
    </row>
    <row r="446" spans="2:65" s="12" customFormat="1" x14ac:dyDescent="0.3">
      <c r="B446" s="206"/>
      <c r="C446" s="207"/>
      <c r="D446" s="196" t="s">
        <v>169</v>
      </c>
      <c r="E446" s="208" t="s">
        <v>19</v>
      </c>
      <c r="F446" s="209" t="s">
        <v>3990</v>
      </c>
      <c r="G446" s="207"/>
      <c r="H446" s="210">
        <v>8.0000000000000002E-3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3" customFormat="1" x14ac:dyDescent="0.3">
      <c r="B447" s="217"/>
      <c r="C447" s="218"/>
      <c r="D447" s="219" t="s">
        <v>169</v>
      </c>
      <c r="E447" s="220" t="s">
        <v>19</v>
      </c>
      <c r="F447" s="221" t="s">
        <v>182</v>
      </c>
      <c r="G447" s="218"/>
      <c r="H447" s="222">
        <v>8.0000000000000002E-3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169</v>
      </c>
      <c r="AU447" s="228" t="s">
        <v>81</v>
      </c>
      <c r="AV447" s="13" t="s">
        <v>167</v>
      </c>
      <c r="AW447" s="13" t="s">
        <v>35</v>
      </c>
      <c r="AX447" s="13" t="s">
        <v>78</v>
      </c>
      <c r="AY447" s="228" t="s">
        <v>160</v>
      </c>
    </row>
    <row r="448" spans="2:65" s="1" customFormat="1" ht="22.5" customHeight="1" x14ac:dyDescent="0.3">
      <c r="B448" s="35"/>
      <c r="C448" s="182" t="s">
        <v>763</v>
      </c>
      <c r="D448" s="182" t="s">
        <v>162</v>
      </c>
      <c r="E448" s="183" t="s">
        <v>1236</v>
      </c>
      <c r="F448" s="184" t="s">
        <v>1237</v>
      </c>
      <c r="G448" s="185" t="s">
        <v>265</v>
      </c>
      <c r="H448" s="186">
        <v>277.47399999999999</v>
      </c>
      <c r="I448" s="187"/>
      <c r="J448" s="188">
        <f>ROUND(I448*H448,2)</f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167</v>
      </c>
      <c r="BM448" s="18" t="s">
        <v>3991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3992</v>
      </c>
      <c r="G449" s="207"/>
      <c r="H449" s="210">
        <v>277.47399999999999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3" customFormat="1" x14ac:dyDescent="0.3">
      <c r="B450" s="217"/>
      <c r="C450" s="218"/>
      <c r="D450" s="219" t="s">
        <v>169</v>
      </c>
      <c r="E450" s="220" t="s">
        <v>19</v>
      </c>
      <c r="F450" s="221" t="s">
        <v>182</v>
      </c>
      <c r="G450" s="218"/>
      <c r="H450" s="222">
        <v>277.47399999999999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169</v>
      </c>
      <c r="AU450" s="228" t="s">
        <v>81</v>
      </c>
      <c r="AV450" s="13" t="s">
        <v>167</v>
      </c>
      <c r="AW450" s="13" t="s">
        <v>35</v>
      </c>
      <c r="AX450" s="13" t="s">
        <v>78</v>
      </c>
      <c r="AY450" s="228" t="s">
        <v>160</v>
      </c>
    </row>
    <row r="451" spans="2:65" s="1" customFormat="1" ht="22.5" customHeight="1" x14ac:dyDescent="0.3">
      <c r="B451" s="35"/>
      <c r="C451" s="182" t="s">
        <v>767</v>
      </c>
      <c r="D451" s="182" t="s">
        <v>162</v>
      </c>
      <c r="E451" s="183" t="s">
        <v>1243</v>
      </c>
      <c r="F451" s="184" t="s">
        <v>1244</v>
      </c>
      <c r="G451" s="185" t="s">
        <v>265</v>
      </c>
      <c r="H451" s="186">
        <v>5272.0060000000003</v>
      </c>
      <c r="I451" s="187"/>
      <c r="J451" s="188">
        <f>ROUND(I451*H451,2)</f>
        <v>0</v>
      </c>
      <c r="K451" s="184" t="s">
        <v>166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AR451" s="18" t="s">
        <v>167</v>
      </c>
      <c r="AT451" s="18" t="s">
        <v>162</v>
      </c>
      <c r="AU451" s="18" t="s">
        <v>81</v>
      </c>
      <c r="AY451" s="18" t="s">
        <v>160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167</v>
      </c>
      <c r="BM451" s="18" t="s">
        <v>3993</v>
      </c>
    </row>
    <row r="452" spans="2:65" s="12" customFormat="1" x14ac:dyDescent="0.3">
      <c r="B452" s="206"/>
      <c r="C452" s="207"/>
      <c r="D452" s="196" t="s">
        <v>169</v>
      </c>
      <c r="E452" s="208" t="s">
        <v>19</v>
      </c>
      <c r="F452" s="209" t="s">
        <v>3994</v>
      </c>
      <c r="G452" s="207"/>
      <c r="H452" s="210">
        <v>5272.0060000000003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3" customFormat="1" x14ac:dyDescent="0.3">
      <c r="B453" s="217"/>
      <c r="C453" s="218"/>
      <c r="D453" s="219" t="s">
        <v>169</v>
      </c>
      <c r="E453" s="220" t="s">
        <v>19</v>
      </c>
      <c r="F453" s="221" t="s">
        <v>182</v>
      </c>
      <c r="G453" s="218"/>
      <c r="H453" s="222">
        <v>5272.0060000000003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169</v>
      </c>
      <c r="AU453" s="228" t="s">
        <v>81</v>
      </c>
      <c r="AV453" s="13" t="s">
        <v>167</v>
      </c>
      <c r="AW453" s="13" t="s">
        <v>35</v>
      </c>
      <c r="AX453" s="13" t="s">
        <v>78</v>
      </c>
      <c r="AY453" s="228" t="s">
        <v>160</v>
      </c>
    </row>
    <row r="454" spans="2:65" s="1" customFormat="1" ht="22.5" customHeight="1" x14ac:dyDescent="0.3">
      <c r="B454" s="35"/>
      <c r="C454" s="182" t="s">
        <v>771</v>
      </c>
      <c r="D454" s="182" t="s">
        <v>162</v>
      </c>
      <c r="E454" s="183" t="s">
        <v>2154</v>
      </c>
      <c r="F454" s="184" t="s">
        <v>2155</v>
      </c>
      <c r="G454" s="185" t="s">
        <v>265</v>
      </c>
      <c r="H454" s="186">
        <v>31.218</v>
      </c>
      <c r="I454" s="187"/>
      <c r="J454" s="188">
        <f>ROUND(I454*H454,2)</f>
        <v>0</v>
      </c>
      <c r="K454" s="184" t="s">
        <v>166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AR454" s="18" t="s">
        <v>167</v>
      </c>
      <c r="AT454" s="18" t="s">
        <v>162</v>
      </c>
      <c r="AU454" s="18" t="s">
        <v>81</v>
      </c>
      <c r="AY454" s="18" t="s">
        <v>160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167</v>
      </c>
      <c r="BM454" s="18" t="s">
        <v>3995</v>
      </c>
    </row>
    <row r="455" spans="2:65" s="11" customFormat="1" x14ac:dyDescent="0.3">
      <c r="B455" s="194"/>
      <c r="C455" s="195"/>
      <c r="D455" s="196" t="s">
        <v>169</v>
      </c>
      <c r="E455" s="197" t="s">
        <v>19</v>
      </c>
      <c r="F455" s="198" t="s">
        <v>3996</v>
      </c>
      <c r="G455" s="195"/>
      <c r="H455" s="199" t="s">
        <v>19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169</v>
      </c>
      <c r="AU455" s="205" t="s">
        <v>81</v>
      </c>
      <c r="AV455" s="11" t="s">
        <v>78</v>
      </c>
      <c r="AW455" s="11" t="s">
        <v>35</v>
      </c>
      <c r="AX455" s="11" t="s">
        <v>71</v>
      </c>
      <c r="AY455" s="205" t="s">
        <v>160</v>
      </c>
    </row>
    <row r="456" spans="2:65" s="12" customFormat="1" x14ac:dyDescent="0.3">
      <c r="B456" s="206"/>
      <c r="C456" s="207"/>
      <c r="D456" s="196" t="s">
        <v>169</v>
      </c>
      <c r="E456" s="208" t="s">
        <v>19</v>
      </c>
      <c r="F456" s="209" t="s">
        <v>3997</v>
      </c>
      <c r="G456" s="207"/>
      <c r="H456" s="210">
        <v>31.218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65" s="13" customFormat="1" x14ac:dyDescent="0.3">
      <c r="B457" s="217"/>
      <c r="C457" s="218"/>
      <c r="D457" s="219" t="s">
        <v>169</v>
      </c>
      <c r="E457" s="220" t="s">
        <v>19</v>
      </c>
      <c r="F457" s="221" t="s">
        <v>182</v>
      </c>
      <c r="G457" s="218"/>
      <c r="H457" s="222">
        <v>31.218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169</v>
      </c>
      <c r="AU457" s="228" t="s">
        <v>81</v>
      </c>
      <c r="AV457" s="13" t="s">
        <v>167</v>
      </c>
      <c r="AW457" s="13" t="s">
        <v>35</v>
      </c>
      <c r="AX457" s="13" t="s">
        <v>78</v>
      </c>
      <c r="AY457" s="228" t="s">
        <v>160</v>
      </c>
    </row>
    <row r="458" spans="2:65" s="1" customFormat="1" ht="22.5" customHeight="1" x14ac:dyDescent="0.3">
      <c r="B458" s="35"/>
      <c r="C458" s="182" t="s">
        <v>775</v>
      </c>
      <c r="D458" s="182" t="s">
        <v>162</v>
      </c>
      <c r="E458" s="183" t="s">
        <v>2159</v>
      </c>
      <c r="F458" s="184" t="s">
        <v>2160</v>
      </c>
      <c r="G458" s="185" t="s">
        <v>265</v>
      </c>
      <c r="H458" s="186">
        <v>593.14200000000005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3998</v>
      </c>
    </row>
    <row r="459" spans="2:65" s="12" customFormat="1" x14ac:dyDescent="0.3">
      <c r="B459" s="206"/>
      <c r="C459" s="207"/>
      <c r="D459" s="196" t="s">
        <v>169</v>
      </c>
      <c r="E459" s="208" t="s">
        <v>19</v>
      </c>
      <c r="F459" s="209" t="s">
        <v>3999</v>
      </c>
      <c r="G459" s="207"/>
      <c r="H459" s="210">
        <v>593.14200000000005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3" customFormat="1" x14ac:dyDescent="0.3">
      <c r="B460" s="217"/>
      <c r="C460" s="218"/>
      <c r="D460" s="219" t="s">
        <v>169</v>
      </c>
      <c r="E460" s="220" t="s">
        <v>19</v>
      </c>
      <c r="F460" s="221" t="s">
        <v>182</v>
      </c>
      <c r="G460" s="218"/>
      <c r="H460" s="222">
        <v>593.14200000000005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169</v>
      </c>
      <c r="AU460" s="228" t="s">
        <v>81</v>
      </c>
      <c r="AV460" s="13" t="s">
        <v>167</v>
      </c>
      <c r="AW460" s="13" t="s">
        <v>35</v>
      </c>
      <c r="AX460" s="13" t="s">
        <v>78</v>
      </c>
      <c r="AY460" s="228" t="s">
        <v>160</v>
      </c>
    </row>
    <row r="461" spans="2:65" s="1" customFormat="1" ht="22.5" customHeight="1" x14ac:dyDescent="0.3">
      <c r="B461" s="35"/>
      <c r="C461" s="182" t="s">
        <v>781</v>
      </c>
      <c r="D461" s="182" t="s">
        <v>162</v>
      </c>
      <c r="E461" s="183" t="s">
        <v>1248</v>
      </c>
      <c r="F461" s="184" t="s">
        <v>1249</v>
      </c>
      <c r="G461" s="185" t="s">
        <v>265</v>
      </c>
      <c r="H461" s="186">
        <v>6.633</v>
      </c>
      <c r="I461" s="187"/>
      <c r="J461" s="188">
        <f>ROUND(I461*H461,2)</f>
        <v>0</v>
      </c>
      <c r="K461" s="184" t="s">
        <v>166</v>
      </c>
      <c r="L461" s="55"/>
      <c r="M461" s="189" t="s">
        <v>19</v>
      </c>
      <c r="N461" s="190" t="s">
        <v>42</v>
      </c>
      <c r="O461" s="36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AR461" s="18" t="s">
        <v>167</v>
      </c>
      <c r="AT461" s="18" t="s">
        <v>162</v>
      </c>
      <c r="AU461" s="18" t="s">
        <v>81</v>
      </c>
      <c r="AY461" s="18" t="s">
        <v>160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78</v>
      </c>
      <c r="BK461" s="193">
        <f>ROUND(I461*H461,2)</f>
        <v>0</v>
      </c>
      <c r="BL461" s="18" t="s">
        <v>167</v>
      </c>
      <c r="BM461" s="18" t="s">
        <v>4000</v>
      </c>
    </row>
    <row r="462" spans="2:65" s="12" customFormat="1" x14ac:dyDescent="0.3">
      <c r="B462" s="206"/>
      <c r="C462" s="207"/>
      <c r="D462" s="196" t="s">
        <v>169</v>
      </c>
      <c r="E462" s="208" t="s">
        <v>19</v>
      </c>
      <c r="F462" s="209" t="s">
        <v>4001</v>
      </c>
      <c r="G462" s="207"/>
      <c r="H462" s="210">
        <v>6.633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169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160</v>
      </c>
    </row>
    <row r="463" spans="2:65" s="13" customFormat="1" x14ac:dyDescent="0.3">
      <c r="B463" s="217"/>
      <c r="C463" s="218"/>
      <c r="D463" s="219" t="s">
        <v>169</v>
      </c>
      <c r="E463" s="220" t="s">
        <v>19</v>
      </c>
      <c r="F463" s="221" t="s">
        <v>182</v>
      </c>
      <c r="G463" s="218"/>
      <c r="H463" s="222">
        <v>6.633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169</v>
      </c>
      <c r="AU463" s="228" t="s">
        <v>81</v>
      </c>
      <c r="AV463" s="13" t="s">
        <v>167</v>
      </c>
      <c r="AW463" s="13" t="s">
        <v>35</v>
      </c>
      <c r="AX463" s="13" t="s">
        <v>78</v>
      </c>
      <c r="AY463" s="228" t="s">
        <v>160</v>
      </c>
    </row>
    <row r="464" spans="2:65" s="1" customFormat="1" ht="22.5" customHeight="1" x14ac:dyDescent="0.3">
      <c r="B464" s="35"/>
      <c r="C464" s="182" t="s">
        <v>786</v>
      </c>
      <c r="D464" s="182" t="s">
        <v>162</v>
      </c>
      <c r="E464" s="183" t="s">
        <v>1257</v>
      </c>
      <c r="F464" s="184" t="s">
        <v>1258</v>
      </c>
      <c r="G464" s="185" t="s">
        <v>265</v>
      </c>
      <c r="H464" s="186">
        <v>270.84100000000001</v>
      </c>
      <c r="I464" s="187"/>
      <c r="J464" s="188">
        <f>ROUND(I464*H464,2)</f>
        <v>0</v>
      </c>
      <c r="K464" s="184" t="s">
        <v>166</v>
      </c>
      <c r="L464" s="55"/>
      <c r="M464" s="189" t="s">
        <v>19</v>
      </c>
      <c r="N464" s="190" t="s">
        <v>42</v>
      </c>
      <c r="O464" s="36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AR464" s="18" t="s">
        <v>167</v>
      </c>
      <c r="AT464" s="18" t="s">
        <v>162</v>
      </c>
      <c r="AU464" s="18" t="s">
        <v>81</v>
      </c>
      <c r="AY464" s="18" t="s">
        <v>160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78</v>
      </c>
      <c r="BK464" s="193">
        <f>ROUND(I464*H464,2)</f>
        <v>0</v>
      </c>
      <c r="BL464" s="18" t="s">
        <v>167</v>
      </c>
      <c r="BM464" s="18" t="s">
        <v>4002</v>
      </c>
    </row>
    <row r="465" spans="2:65" s="12" customFormat="1" x14ac:dyDescent="0.3">
      <c r="B465" s="206"/>
      <c r="C465" s="207"/>
      <c r="D465" s="196" t="s">
        <v>169</v>
      </c>
      <c r="E465" s="208" t="s">
        <v>19</v>
      </c>
      <c r="F465" s="209" t="s">
        <v>4003</v>
      </c>
      <c r="G465" s="207"/>
      <c r="H465" s="210">
        <v>270.84100000000001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x14ac:dyDescent="0.3">
      <c r="B466" s="217"/>
      <c r="C466" s="218"/>
      <c r="D466" s="196" t="s">
        <v>169</v>
      </c>
      <c r="E466" s="240" t="s">
        <v>19</v>
      </c>
      <c r="F466" s="241" t="s">
        <v>182</v>
      </c>
      <c r="G466" s="218"/>
      <c r="H466" s="242">
        <v>270.84100000000001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260</v>
      </c>
      <c r="F467" s="180" t="s">
        <v>261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P468</f>
        <v>0</v>
      </c>
      <c r="Q467" s="173"/>
      <c r="R467" s="174">
        <f>R468</f>
        <v>0</v>
      </c>
      <c r="S467" s="173"/>
      <c r="T467" s="175">
        <f>T468</f>
        <v>0</v>
      </c>
      <c r="AR467" s="176" t="s">
        <v>78</v>
      </c>
      <c r="AT467" s="177" t="s">
        <v>70</v>
      </c>
      <c r="AU467" s="177" t="s">
        <v>78</v>
      </c>
      <c r="AY467" s="176" t="s">
        <v>160</v>
      </c>
      <c r="BK467" s="178">
        <f>BK468</f>
        <v>0</v>
      </c>
    </row>
    <row r="468" spans="2:65" s="1" customFormat="1" ht="31.5" customHeight="1" x14ac:dyDescent="0.3">
      <c r="B468" s="35"/>
      <c r="C468" s="182" t="s">
        <v>791</v>
      </c>
      <c r="D468" s="182" t="s">
        <v>162</v>
      </c>
      <c r="E468" s="183" t="s">
        <v>263</v>
      </c>
      <c r="F468" s="184" t="s">
        <v>264</v>
      </c>
      <c r="G468" s="185" t="s">
        <v>265</v>
      </c>
      <c r="H468" s="186">
        <v>308.601</v>
      </c>
      <c r="I468" s="187"/>
      <c r="J468" s="188">
        <f>ROUND(I468*H468,2)</f>
        <v>0</v>
      </c>
      <c r="K468" s="184" t="s">
        <v>166</v>
      </c>
      <c r="L468" s="55"/>
      <c r="M468" s="189" t="s">
        <v>19</v>
      </c>
      <c r="N468" s="243" t="s">
        <v>42</v>
      </c>
      <c r="O468" s="244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167</v>
      </c>
      <c r="BM468" s="18" t="s">
        <v>4004</v>
      </c>
    </row>
    <row r="469" spans="2:65" s="1" customFormat="1" ht="6.95" customHeight="1" x14ac:dyDescent="0.3">
      <c r="B469" s="50"/>
      <c r="C469" s="51"/>
      <c r="D469" s="51"/>
      <c r="E469" s="51"/>
      <c r="F469" s="51"/>
      <c r="G469" s="51"/>
      <c r="H469" s="51"/>
      <c r="I469" s="128"/>
      <c r="J469" s="51"/>
      <c r="K469" s="51"/>
      <c r="L469" s="55"/>
    </row>
  </sheetData>
  <sheetProtection algorithmName="SHA-512" hashValue="jCfv5S5S2H9IylnvacvebqmtFG1gcDm18r4jG5dLyzPn1ByGziVfDNjXh+ZerCUMbX6XoFp3sBkL2Q/2yHqGiw==" saltValue="02Nk9gzJX0CvjkcBNBgqKw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0"/>
  <sheetViews>
    <sheetView showGridLines="0" workbookViewId="0">
      <pane ySplit="1" topLeftCell="A2" activePane="bottomLeft" state="frozen"/>
      <selection pane="bottomLeft" activeCell="C2" sqref="C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108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4005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109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389" t="s">
        <v>4006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ROUND(J85,2)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ROUND(SUM(BE85:BE919), 2)</f>
        <v>0</v>
      </c>
      <c r="G30" s="36"/>
      <c r="H30" s="36"/>
      <c r="I30" s="120">
        <v>0.21</v>
      </c>
      <c r="J30" s="119">
        <f>ROUND(ROUND((SUM(BE85:BE919)),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ROUND(SUM(BF85:BF919), 2)</f>
        <v>0</v>
      </c>
      <c r="G31" s="36"/>
      <c r="H31" s="36"/>
      <c r="I31" s="120">
        <v>0.15</v>
      </c>
      <c r="J31" s="119">
        <f>ROUND(ROUND((SUM(BF85:BF919)),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ROUND(SUM(BG85:BG919),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ROUND(SUM(BH85:BH919),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ROUND(SUM(BI85:BI919),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CITY042-10 - SO 301 - Dešťová kanalizace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J85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J86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J87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1320</v>
      </c>
      <c r="E59" s="148"/>
      <c r="F59" s="148"/>
      <c r="G59" s="148"/>
      <c r="H59" s="148"/>
      <c r="I59" s="149"/>
      <c r="J59" s="150">
        <f>J563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J569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4007</v>
      </c>
      <c r="E61" s="148"/>
      <c r="F61" s="148"/>
      <c r="G61" s="148"/>
      <c r="H61" s="148"/>
      <c r="I61" s="149"/>
      <c r="J61" s="150">
        <f>J624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J629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4008</v>
      </c>
      <c r="E63" s="148"/>
      <c r="F63" s="148"/>
      <c r="G63" s="148"/>
      <c r="H63" s="148"/>
      <c r="I63" s="149"/>
      <c r="J63" s="150">
        <f>J826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J903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J918</f>
        <v>0</v>
      </c>
      <c r="K65" s="15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0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2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3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144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96" t="str">
        <f>E7</f>
        <v>II/115 Černošice, rekonstrukce silnice</v>
      </c>
      <c r="F75" s="370"/>
      <c r="G75" s="370"/>
      <c r="H75" s="370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134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367" t="str">
        <f>E9</f>
        <v>CITY042-10 - SO 301 - Dešťová kanalizace</v>
      </c>
      <c r="F77" s="370"/>
      <c r="G77" s="370"/>
      <c r="H77" s="370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8" customHeight="1" x14ac:dyDescent="0.3">
      <c r="B79" s="35"/>
      <c r="C79" s="59" t="s">
        <v>21</v>
      </c>
      <c r="D79" s="57"/>
      <c r="E79" s="57"/>
      <c r="F79" s="153" t="str">
        <f>F12</f>
        <v>Černošice</v>
      </c>
      <c r="G79" s="57"/>
      <c r="H79" s="57"/>
      <c r="I79" s="154" t="s">
        <v>23</v>
      </c>
      <c r="J79" s="67" t="str">
        <f>IF(J12="","",J12)</f>
        <v>1.3.2016</v>
      </c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5" x14ac:dyDescent="0.3">
      <c r="B81" s="35"/>
      <c r="C81" s="59" t="s">
        <v>25</v>
      </c>
      <c r="D81" s="57"/>
      <c r="E81" s="57"/>
      <c r="F81" s="153" t="str">
        <f>E15</f>
        <v>Středočeský kraj, Zborovská 11, Praha 5</v>
      </c>
      <c r="G81" s="57"/>
      <c r="H81" s="57"/>
      <c r="I81" s="154" t="s">
        <v>32</v>
      </c>
      <c r="J81" s="153" t="str">
        <f>E21</f>
        <v>AF-CityPlan s.r.o.,Magistrů 1275/13, 14000 Praha 4</v>
      </c>
      <c r="K81" s="57"/>
      <c r="L81" s="55"/>
    </row>
    <row r="82" spans="2:65" s="1" customFormat="1" ht="14.45" customHeight="1" x14ac:dyDescent="0.3">
      <c r="B82" s="35"/>
      <c r="C82" s="59" t="s">
        <v>30</v>
      </c>
      <c r="D82" s="57"/>
      <c r="E82" s="57"/>
      <c r="F82" s="153" t="str">
        <f>IF(E18="","",E18)</f>
        <v/>
      </c>
      <c r="G82" s="57"/>
      <c r="H82" s="57"/>
      <c r="I82" s="152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9" customFormat="1" ht="29.25" customHeight="1" x14ac:dyDescent="0.3">
      <c r="B84" s="155"/>
      <c r="C84" s="156" t="s">
        <v>145</v>
      </c>
      <c r="D84" s="157" t="s">
        <v>56</v>
      </c>
      <c r="E84" s="157" t="s">
        <v>52</v>
      </c>
      <c r="F84" s="157" t="s">
        <v>146</v>
      </c>
      <c r="G84" s="157" t="s">
        <v>147</v>
      </c>
      <c r="H84" s="157" t="s">
        <v>148</v>
      </c>
      <c r="I84" s="158" t="s">
        <v>149</v>
      </c>
      <c r="J84" s="157" t="s">
        <v>138</v>
      </c>
      <c r="K84" s="159" t="s">
        <v>150</v>
      </c>
      <c r="L84" s="160"/>
      <c r="M84" s="75" t="s">
        <v>151</v>
      </c>
      <c r="N84" s="76" t="s">
        <v>41</v>
      </c>
      <c r="O84" s="76" t="s">
        <v>152</v>
      </c>
      <c r="P84" s="76" t="s">
        <v>153</v>
      </c>
      <c r="Q84" s="76" t="s">
        <v>154</v>
      </c>
      <c r="R84" s="76" t="s">
        <v>155</v>
      </c>
      <c r="S84" s="76" t="s">
        <v>156</v>
      </c>
      <c r="T84" s="77" t="s">
        <v>157</v>
      </c>
    </row>
    <row r="85" spans="2:65" s="1" customFormat="1" ht="29.25" customHeight="1" x14ac:dyDescent="0.35">
      <c r="B85" s="35"/>
      <c r="C85" s="81" t="s">
        <v>139</v>
      </c>
      <c r="D85" s="57"/>
      <c r="E85" s="57"/>
      <c r="F85" s="57"/>
      <c r="G85" s="57"/>
      <c r="H85" s="57"/>
      <c r="I85" s="152"/>
      <c r="J85" s="161">
        <f>BK85</f>
        <v>0</v>
      </c>
      <c r="K85" s="57"/>
      <c r="L85" s="55"/>
      <c r="M85" s="78"/>
      <c r="N85" s="79"/>
      <c r="O85" s="79"/>
      <c r="P85" s="162">
        <f>P86</f>
        <v>0</v>
      </c>
      <c r="Q85" s="79"/>
      <c r="R85" s="162">
        <f>R86</f>
        <v>323.28095429726994</v>
      </c>
      <c r="S85" s="79"/>
      <c r="T85" s="163">
        <f>T86</f>
        <v>77.414683999999994</v>
      </c>
      <c r="AT85" s="18" t="s">
        <v>70</v>
      </c>
      <c r="AU85" s="18" t="s">
        <v>140</v>
      </c>
      <c r="BK85" s="164">
        <f>BK86</f>
        <v>0</v>
      </c>
    </row>
    <row r="86" spans="2:65" s="10" customFormat="1" ht="37.35" customHeight="1" x14ac:dyDescent="0.35">
      <c r="B86" s="165"/>
      <c r="C86" s="166"/>
      <c r="D86" s="167" t="s">
        <v>70</v>
      </c>
      <c r="E86" s="168" t="s">
        <v>158</v>
      </c>
      <c r="F86" s="168" t="s">
        <v>159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P87+P563+P569+P624+P629+P826+P903+P918</f>
        <v>0</v>
      </c>
      <c r="Q86" s="173"/>
      <c r="R86" s="174">
        <f>R87+R563+R569+R624+R629+R826+R903+R918</f>
        <v>323.28095429726994</v>
      </c>
      <c r="S86" s="173"/>
      <c r="T86" s="175">
        <f>T87+T563+T569+T624+T629+T826+T903+T918</f>
        <v>77.414683999999994</v>
      </c>
      <c r="AR86" s="176" t="s">
        <v>78</v>
      </c>
      <c r="AT86" s="177" t="s">
        <v>70</v>
      </c>
      <c r="AU86" s="177" t="s">
        <v>71</v>
      </c>
      <c r="AY86" s="176" t="s">
        <v>160</v>
      </c>
      <c r="BK86" s="178">
        <f>BK87+BK563+BK569+BK624+BK629+BK826+BK903+BK918</f>
        <v>0</v>
      </c>
    </row>
    <row r="87" spans="2:65" s="10" customFormat="1" ht="19.899999999999999" customHeight="1" x14ac:dyDescent="0.3">
      <c r="B87" s="165"/>
      <c r="C87" s="166"/>
      <c r="D87" s="179" t="s">
        <v>70</v>
      </c>
      <c r="E87" s="180" t="s">
        <v>78</v>
      </c>
      <c r="F87" s="180" t="s">
        <v>161</v>
      </c>
      <c r="G87" s="166"/>
      <c r="H87" s="166"/>
      <c r="I87" s="169"/>
      <c r="J87" s="181">
        <f>BK87</f>
        <v>0</v>
      </c>
      <c r="K87" s="166"/>
      <c r="L87" s="171"/>
      <c r="M87" s="172"/>
      <c r="N87" s="173"/>
      <c r="O87" s="173"/>
      <c r="P87" s="174">
        <f>SUM(P88:P562)</f>
        <v>0</v>
      </c>
      <c r="Q87" s="173"/>
      <c r="R87" s="174">
        <f>SUM(R88:R562)</f>
        <v>8.5757180571700005</v>
      </c>
      <c r="S87" s="173"/>
      <c r="T87" s="175">
        <f>SUM(T88:T562)</f>
        <v>0</v>
      </c>
      <c r="AR87" s="176" t="s">
        <v>78</v>
      </c>
      <c r="AT87" s="177" t="s">
        <v>70</v>
      </c>
      <c r="AU87" s="177" t="s">
        <v>78</v>
      </c>
      <c r="AY87" s="176" t="s">
        <v>160</v>
      </c>
      <c r="BK87" s="178">
        <f>SUM(BK88:BK562)</f>
        <v>0</v>
      </c>
    </row>
    <row r="88" spans="2:65" s="1" customFormat="1" ht="22.5" customHeight="1" x14ac:dyDescent="0.3">
      <c r="B88" s="35"/>
      <c r="C88" s="182" t="s">
        <v>78</v>
      </c>
      <c r="D88" s="182" t="s">
        <v>162</v>
      </c>
      <c r="E88" s="183" t="s">
        <v>392</v>
      </c>
      <c r="F88" s="184" t="s">
        <v>393</v>
      </c>
      <c r="G88" s="185" t="s">
        <v>394</v>
      </c>
      <c r="H88" s="186">
        <v>720</v>
      </c>
      <c r="I88" s="187"/>
      <c r="J88" s="188">
        <f>ROUND(I88*H88,2)</f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167</v>
      </c>
      <c r="AT88" s="18" t="s">
        <v>162</v>
      </c>
      <c r="AU88" s="18" t="s">
        <v>81</v>
      </c>
      <c r="AY88" s="18" t="s">
        <v>160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167</v>
      </c>
      <c r="BM88" s="18" t="s">
        <v>4009</v>
      </c>
    </row>
    <row r="89" spans="2:65" s="12" customFormat="1" x14ac:dyDescent="0.3">
      <c r="B89" s="206"/>
      <c r="C89" s="207"/>
      <c r="D89" s="196" t="s">
        <v>169</v>
      </c>
      <c r="E89" s="208" t="s">
        <v>19</v>
      </c>
      <c r="F89" s="209" t="s">
        <v>4010</v>
      </c>
      <c r="G89" s="207"/>
      <c r="H89" s="210">
        <v>720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3" customFormat="1" x14ac:dyDescent="0.3">
      <c r="B90" s="217"/>
      <c r="C90" s="218"/>
      <c r="D90" s="219" t="s">
        <v>169</v>
      </c>
      <c r="E90" s="220" t="s">
        <v>19</v>
      </c>
      <c r="F90" s="221" t="s">
        <v>182</v>
      </c>
      <c r="G90" s="218"/>
      <c r="H90" s="222">
        <v>720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169</v>
      </c>
      <c r="AU90" s="228" t="s">
        <v>81</v>
      </c>
      <c r="AV90" s="13" t="s">
        <v>167</v>
      </c>
      <c r="AW90" s="13" t="s">
        <v>35</v>
      </c>
      <c r="AX90" s="13" t="s">
        <v>78</v>
      </c>
      <c r="AY90" s="228" t="s">
        <v>160</v>
      </c>
    </row>
    <row r="91" spans="2:65" s="1" customFormat="1" ht="22.5" customHeight="1" x14ac:dyDescent="0.3">
      <c r="B91" s="35"/>
      <c r="C91" s="182" t="s">
        <v>81</v>
      </c>
      <c r="D91" s="182" t="s">
        <v>162</v>
      </c>
      <c r="E91" s="183" t="s">
        <v>397</v>
      </c>
      <c r="F91" s="184" t="s">
        <v>398</v>
      </c>
      <c r="G91" s="185" t="s">
        <v>399</v>
      </c>
      <c r="H91" s="186">
        <v>90</v>
      </c>
      <c r="I91" s="187"/>
      <c r="J91" s="188">
        <f>ROUND(I91*H91,2)</f>
        <v>0</v>
      </c>
      <c r="K91" s="184" t="s">
        <v>166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4011</v>
      </c>
    </row>
    <row r="92" spans="2:65" s="12" customFormat="1" x14ac:dyDescent="0.3">
      <c r="B92" s="206"/>
      <c r="C92" s="207"/>
      <c r="D92" s="196" t="s">
        <v>169</v>
      </c>
      <c r="E92" s="208" t="s">
        <v>19</v>
      </c>
      <c r="F92" s="209" t="s">
        <v>4012</v>
      </c>
      <c r="G92" s="207"/>
      <c r="H92" s="210">
        <v>90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3" customFormat="1" x14ac:dyDescent="0.3">
      <c r="B93" s="217"/>
      <c r="C93" s="218"/>
      <c r="D93" s="219" t="s">
        <v>169</v>
      </c>
      <c r="E93" s="220" t="s">
        <v>19</v>
      </c>
      <c r="F93" s="221" t="s">
        <v>182</v>
      </c>
      <c r="G93" s="218"/>
      <c r="H93" s="222">
        <v>90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169</v>
      </c>
      <c r="AU93" s="228" t="s">
        <v>81</v>
      </c>
      <c r="AV93" s="13" t="s">
        <v>167</v>
      </c>
      <c r="AW93" s="13" t="s">
        <v>35</v>
      </c>
      <c r="AX93" s="13" t="s">
        <v>78</v>
      </c>
      <c r="AY93" s="228" t="s">
        <v>160</v>
      </c>
    </row>
    <row r="94" spans="2:65" s="1" customFormat="1" ht="22.5" customHeight="1" x14ac:dyDescent="0.3">
      <c r="B94" s="35"/>
      <c r="C94" s="182" t="s">
        <v>186</v>
      </c>
      <c r="D94" s="182" t="s">
        <v>162</v>
      </c>
      <c r="E94" s="183" t="s">
        <v>1355</v>
      </c>
      <c r="F94" s="184" t="s">
        <v>1356</v>
      </c>
      <c r="G94" s="185" t="s">
        <v>189</v>
      </c>
      <c r="H94" s="186">
        <v>30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8.6767000000000007E-3</v>
      </c>
      <c r="R94" s="191">
        <f>Q94*H94</f>
        <v>0.260301</v>
      </c>
      <c r="S94" s="191">
        <v>0</v>
      </c>
      <c r="T94" s="192">
        <f>S94*H94</f>
        <v>0</v>
      </c>
      <c r="AR94" s="18" t="s">
        <v>167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167</v>
      </c>
      <c r="BM94" s="18" t="s">
        <v>4013</v>
      </c>
    </row>
    <row r="95" spans="2:65" s="11" customFormat="1" x14ac:dyDescent="0.3">
      <c r="B95" s="194"/>
      <c r="C95" s="195"/>
      <c r="D95" s="196" t="s">
        <v>169</v>
      </c>
      <c r="E95" s="197" t="s">
        <v>19</v>
      </c>
      <c r="F95" s="198" t="s">
        <v>4014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169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160</v>
      </c>
    </row>
    <row r="96" spans="2:65" s="12" customFormat="1" x14ac:dyDescent="0.3">
      <c r="B96" s="206"/>
      <c r="C96" s="207"/>
      <c r="D96" s="196" t="s">
        <v>169</v>
      </c>
      <c r="E96" s="208" t="s">
        <v>19</v>
      </c>
      <c r="F96" s="209" t="s">
        <v>4015</v>
      </c>
      <c r="G96" s="207"/>
      <c r="H96" s="210">
        <v>10.8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1" customFormat="1" x14ac:dyDescent="0.3">
      <c r="B97" s="194"/>
      <c r="C97" s="195"/>
      <c r="D97" s="196" t="s">
        <v>169</v>
      </c>
      <c r="E97" s="197" t="s">
        <v>19</v>
      </c>
      <c r="F97" s="198" t="s">
        <v>1358</v>
      </c>
      <c r="G97" s="195"/>
      <c r="H97" s="199" t="s">
        <v>19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169</v>
      </c>
      <c r="AU97" s="205" t="s">
        <v>81</v>
      </c>
      <c r="AV97" s="11" t="s">
        <v>78</v>
      </c>
      <c r="AW97" s="11" t="s">
        <v>35</v>
      </c>
      <c r="AX97" s="11" t="s">
        <v>71</v>
      </c>
      <c r="AY97" s="205" t="s">
        <v>160</v>
      </c>
    </row>
    <row r="98" spans="2:65" s="12" customFormat="1" x14ac:dyDescent="0.3">
      <c r="B98" s="206"/>
      <c r="C98" s="207"/>
      <c r="D98" s="196" t="s">
        <v>169</v>
      </c>
      <c r="E98" s="208" t="s">
        <v>19</v>
      </c>
      <c r="F98" s="209" t="s">
        <v>4016</v>
      </c>
      <c r="G98" s="207"/>
      <c r="H98" s="210">
        <v>19.2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3" customFormat="1" x14ac:dyDescent="0.3">
      <c r="B99" s="217"/>
      <c r="C99" s="218"/>
      <c r="D99" s="219" t="s">
        <v>169</v>
      </c>
      <c r="E99" s="220" t="s">
        <v>19</v>
      </c>
      <c r="F99" s="221" t="s">
        <v>182</v>
      </c>
      <c r="G99" s="218"/>
      <c r="H99" s="222">
        <v>30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169</v>
      </c>
      <c r="AU99" s="228" t="s">
        <v>81</v>
      </c>
      <c r="AV99" s="13" t="s">
        <v>167</v>
      </c>
      <c r="AW99" s="13" t="s">
        <v>35</v>
      </c>
      <c r="AX99" s="13" t="s">
        <v>78</v>
      </c>
      <c r="AY99" s="228" t="s">
        <v>160</v>
      </c>
    </row>
    <row r="100" spans="2:65" s="1" customFormat="1" ht="22.5" customHeight="1" x14ac:dyDescent="0.3">
      <c r="B100" s="35"/>
      <c r="C100" s="182" t="s">
        <v>167</v>
      </c>
      <c r="D100" s="182" t="s">
        <v>162</v>
      </c>
      <c r="E100" s="183" t="s">
        <v>401</v>
      </c>
      <c r="F100" s="184" t="s">
        <v>402</v>
      </c>
      <c r="G100" s="185" t="s">
        <v>189</v>
      </c>
      <c r="H100" s="186">
        <v>4.8</v>
      </c>
      <c r="I100" s="187"/>
      <c r="J100" s="188">
        <f>ROUND(I100*H100,2)</f>
        <v>0</v>
      </c>
      <c r="K100" s="184" t="s">
        <v>166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1.26885E-2</v>
      </c>
      <c r="R100" s="191">
        <f>Q100*H100</f>
        <v>6.0904799999999995E-2</v>
      </c>
      <c r="S100" s="191">
        <v>0</v>
      </c>
      <c r="T100" s="192">
        <f>S100*H100</f>
        <v>0</v>
      </c>
      <c r="AR100" s="18" t="s">
        <v>167</v>
      </c>
      <c r="AT100" s="18" t="s">
        <v>162</v>
      </c>
      <c r="AU100" s="18" t="s">
        <v>81</v>
      </c>
      <c r="AY100" s="18" t="s">
        <v>160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167</v>
      </c>
      <c r="BM100" s="18" t="s">
        <v>4017</v>
      </c>
    </row>
    <row r="101" spans="2:65" s="11" customFormat="1" x14ac:dyDescent="0.3">
      <c r="B101" s="194"/>
      <c r="C101" s="195"/>
      <c r="D101" s="196" t="s">
        <v>169</v>
      </c>
      <c r="E101" s="197" t="s">
        <v>19</v>
      </c>
      <c r="F101" s="198" t="s">
        <v>4018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x14ac:dyDescent="0.3">
      <c r="B102" s="206"/>
      <c r="C102" s="207"/>
      <c r="D102" s="196" t="s">
        <v>169</v>
      </c>
      <c r="E102" s="208" t="s">
        <v>19</v>
      </c>
      <c r="F102" s="209" t="s">
        <v>4019</v>
      </c>
      <c r="G102" s="207"/>
      <c r="H102" s="210">
        <v>4.8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3" customFormat="1" x14ac:dyDescent="0.3">
      <c r="B103" s="217"/>
      <c r="C103" s="218"/>
      <c r="D103" s="219" t="s">
        <v>169</v>
      </c>
      <c r="E103" s="220" t="s">
        <v>19</v>
      </c>
      <c r="F103" s="221" t="s">
        <v>182</v>
      </c>
      <c r="G103" s="218"/>
      <c r="H103" s="222">
        <v>4.8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169</v>
      </c>
      <c r="AU103" s="228" t="s">
        <v>81</v>
      </c>
      <c r="AV103" s="13" t="s">
        <v>167</v>
      </c>
      <c r="AW103" s="13" t="s">
        <v>35</v>
      </c>
      <c r="AX103" s="13" t="s">
        <v>78</v>
      </c>
      <c r="AY103" s="228" t="s">
        <v>160</v>
      </c>
    </row>
    <row r="104" spans="2:65" s="1" customFormat="1" ht="22.5" customHeight="1" x14ac:dyDescent="0.3">
      <c r="B104" s="35"/>
      <c r="C104" s="182" t="s">
        <v>201</v>
      </c>
      <c r="D104" s="182" t="s">
        <v>162</v>
      </c>
      <c r="E104" s="183" t="s">
        <v>405</v>
      </c>
      <c r="F104" s="184" t="s">
        <v>406</v>
      </c>
      <c r="G104" s="185" t="s">
        <v>189</v>
      </c>
      <c r="H104" s="186">
        <v>25.2</v>
      </c>
      <c r="I104" s="187"/>
      <c r="J104" s="188">
        <f>ROUND(I104*H104,2)</f>
        <v>0</v>
      </c>
      <c r="K104" s="184" t="s">
        <v>166</v>
      </c>
      <c r="L104" s="55"/>
      <c r="M104" s="189" t="s">
        <v>19</v>
      </c>
      <c r="N104" s="190" t="s">
        <v>42</v>
      </c>
      <c r="O104" s="36"/>
      <c r="P104" s="191">
        <f>O104*H104</f>
        <v>0</v>
      </c>
      <c r="Q104" s="191">
        <v>3.6904300000000001E-2</v>
      </c>
      <c r="R104" s="191">
        <f>Q104*H104</f>
        <v>0.92998835999999996</v>
      </c>
      <c r="S104" s="191">
        <v>0</v>
      </c>
      <c r="T104" s="192">
        <f>S104*H104</f>
        <v>0</v>
      </c>
      <c r="AR104" s="18" t="s">
        <v>167</v>
      </c>
      <c r="AT104" s="18" t="s">
        <v>162</v>
      </c>
      <c r="AU104" s="18" t="s">
        <v>81</v>
      </c>
      <c r="AY104" s="18" t="s">
        <v>160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78</v>
      </c>
      <c r="BK104" s="193">
        <f>ROUND(I104*H104,2)</f>
        <v>0</v>
      </c>
      <c r="BL104" s="18" t="s">
        <v>167</v>
      </c>
      <c r="BM104" s="18" t="s">
        <v>4020</v>
      </c>
    </row>
    <row r="105" spans="2:65" s="11" customFormat="1" x14ac:dyDescent="0.3">
      <c r="B105" s="194"/>
      <c r="C105" s="195"/>
      <c r="D105" s="196" t="s">
        <v>169</v>
      </c>
      <c r="E105" s="197" t="s">
        <v>19</v>
      </c>
      <c r="F105" s="198" t="s">
        <v>4021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169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160</v>
      </c>
    </row>
    <row r="106" spans="2:65" s="12" customFormat="1" x14ac:dyDescent="0.3">
      <c r="B106" s="206"/>
      <c r="C106" s="207"/>
      <c r="D106" s="196" t="s">
        <v>169</v>
      </c>
      <c r="E106" s="208" t="s">
        <v>19</v>
      </c>
      <c r="F106" s="209" t="s">
        <v>4022</v>
      </c>
      <c r="G106" s="207"/>
      <c r="H106" s="210">
        <v>25.2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3" customFormat="1" x14ac:dyDescent="0.3">
      <c r="B107" s="217"/>
      <c r="C107" s="218"/>
      <c r="D107" s="219" t="s">
        <v>169</v>
      </c>
      <c r="E107" s="220" t="s">
        <v>19</v>
      </c>
      <c r="F107" s="221" t="s">
        <v>182</v>
      </c>
      <c r="G107" s="218"/>
      <c r="H107" s="222">
        <v>25.2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169</v>
      </c>
      <c r="AU107" s="228" t="s">
        <v>81</v>
      </c>
      <c r="AV107" s="13" t="s">
        <v>167</v>
      </c>
      <c r="AW107" s="13" t="s">
        <v>35</v>
      </c>
      <c r="AX107" s="13" t="s">
        <v>78</v>
      </c>
      <c r="AY107" s="228" t="s">
        <v>160</v>
      </c>
    </row>
    <row r="108" spans="2:65" s="1" customFormat="1" ht="22.5" customHeight="1" x14ac:dyDescent="0.3">
      <c r="B108" s="35"/>
      <c r="C108" s="182" t="s">
        <v>205</v>
      </c>
      <c r="D108" s="182" t="s">
        <v>162</v>
      </c>
      <c r="E108" s="183" t="s">
        <v>408</v>
      </c>
      <c r="F108" s="184" t="s">
        <v>409</v>
      </c>
      <c r="G108" s="185" t="s">
        <v>212</v>
      </c>
      <c r="H108" s="186">
        <v>90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4023</v>
      </c>
    </row>
    <row r="109" spans="2:65" s="11" customFormat="1" x14ac:dyDescent="0.3">
      <c r="B109" s="194"/>
      <c r="C109" s="195"/>
      <c r="D109" s="196" t="s">
        <v>169</v>
      </c>
      <c r="E109" s="197" t="s">
        <v>19</v>
      </c>
      <c r="F109" s="198" t="s">
        <v>4014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65" s="12" customFormat="1" x14ac:dyDescent="0.3">
      <c r="B110" s="206"/>
      <c r="C110" s="207"/>
      <c r="D110" s="196" t="s">
        <v>169</v>
      </c>
      <c r="E110" s="208" t="s">
        <v>19</v>
      </c>
      <c r="F110" s="209" t="s">
        <v>4024</v>
      </c>
      <c r="G110" s="207"/>
      <c r="H110" s="210">
        <v>16.2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1" customFormat="1" x14ac:dyDescent="0.3">
      <c r="B111" s="194"/>
      <c r="C111" s="195"/>
      <c r="D111" s="196" t="s">
        <v>169</v>
      </c>
      <c r="E111" s="197" t="s">
        <v>19</v>
      </c>
      <c r="F111" s="198" t="s">
        <v>1358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x14ac:dyDescent="0.3">
      <c r="B112" s="206"/>
      <c r="C112" s="207"/>
      <c r="D112" s="196" t="s">
        <v>169</v>
      </c>
      <c r="E112" s="208" t="s">
        <v>19</v>
      </c>
      <c r="F112" s="209" t="s">
        <v>4025</v>
      </c>
      <c r="G112" s="207"/>
      <c r="H112" s="210">
        <v>28.8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1" customFormat="1" x14ac:dyDescent="0.3">
      <c r="B113" s="194"/>
      <c r="C113" s="195"/>
      <c r="D113" s="196" t="s">
        <v>169</v>
      </c>
      <c r="E113" s="197" t="s">
        <v>19</v>
      </c>
      <c r="F113" s="198" t="s">
        <v>4018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65" s="12" customFormat="1" x14ac:dyDescent="0.3">
      <c r="B114" s="206"/>
      <c r="C114" s="207"/>
      <c r="D114" s="196" t="s">
        <v>169</v>
      </c>
      <c r="E114" s="208" t="s">
        <v>19</v>
      </c>
      <c r="F114" s="209" t="s">
        <v>4026</v>
      </c>
      <c r="G114" s="207"/>
      <c r="H114" s="210">
        <v>7.2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1" customFormat="1" x14ac:dyDescent="0.3">
      <c r="B115" s="194"/>
      <c r="C115" s="195"/>
      <c r="D115" s="196" t="s">
        <v>169</v>
      </c>
      <c r="E115" s="197" t="s">
        <v>19</v>
      </c>
      <c r="F115" s="198" t="s">
        <v>4021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x14ac:dyDescent="0.3">
      <c r="B116" s="206"/>
      <c r="C116" s="207"/>
      <c r="D116" s="196" t="s">
        <v>169</v>
      </c>
      <c r="E116" s="208" t="s">
        <v>19</v>
      </c>
      <c r="F116" s="209" t="s">
        <v>4027</v>
      </c>
      <c r="G116" s="207"/>
      <c r="H116" s="210">
        <v>37.799999999999997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x14ac:dyDescent="0.3">
      <c r="B117" s="217"/>
      <c r="C117" s="218"/>
      <c r="D117" s="219" t="s">
        <v>169</v>
      </c>
      <c r="E117" s="220" t="s">
        <v>19</v>
      </c>
      <c r="F117" s="221" t="s">
        <v>182</v>
      </c>
      <c r="G117" s="218"/>
      <c r="H117" s="222">
        <v>90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" customFormat="1" ht="22.5" customHeight="1" x14ac:dyDescent="0.3">
      <c r="B118" s="35"/>
      <c r="C118" s="182" t="s">
        <v>209</v>
      </c>
      <c r="D118" s="182" t="s">
        <v>162</v>
      </c>
      <c r="E118" s="183" t="s">
        <v>4028</v>
      </c>
      <c r="F118" s="184" t="s">
        <v>4029</v>
      </c>
      <c r="G118" s="185" t="s">
        <v>212</v>
      </c>
      <c r="H118" s="186">
        <v>3634.0889999999999</v>
      </c>
      <c r="I118" s="187"/>
      <c r="J118" s="188">
        <f>ROUND(I118*H118,2)</f>
        <v>0</v>
      </c>
      <c r="K118" s="184" t="s">
        <v>166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167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167</v>
      </c>
      <c r="BM118" s="18" t="s">
        <v>4030</v>
      </c>
    </row>
    <row r="119" spans="2:65" s="11" customFormat="1" x14ac:dyDescent="0.3">
      <c r="B119" s="194"/>
      <c r="C119" s="195"/>
      <c r="D119" s="196" t="s">
        <v>169</v>
      </c>
      <c r="E119" s="197" t="s">
        <v>19</v>
      </c>
      <c r="F119" s="198" t="s">
        <v>4031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169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160</v>
      </c>
    </row>
    <row r="120" spans="2:65" s="12" customFormat="1" x14ac:dyDescent="0.3">
      <c r="B120" s="206"/>
      <c r="C120" s="207"/>
      <c r="D120" s="196" t="s">
        <v>169</v>
      </c>
      <c r="E120" s="208" t="s">
        <v>19</v>
      </c>
      <c r="F120" s="209" t="s">
        <v>4032</v>
      </c>
      <c r="G120" s="207"/>
      <c r="H120" s="210">
        <v>44.447000000000003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4033</v>
      </c>
      <c r="G121" s="207"/>
      <c r="H121" s="210">
        <v>123.65300000000001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4034</v>
      </c>
      <c r="G122" s="207"/>
      <c r="H122" s="210">
        <v>88.828999999999994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4035</v>
      </c>
      <c r="G123" s="207"/>
      <c r="H123" s="210">
        <v>116.773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2" customFormat="1" x14ac:dyDescent="0.3">
      <c r="B124" s="206"/>
      <c r="C124" s="207"/>
      <c r="D124" s="196" t="s">
        <v>169</v>
      </c>
      <c r="E124" s="208" t="s">
        <v>19</v>
      </c>
      <c r="F124" s="209" t="s">
        <v>4036</v>
      </c>
      <c r="G124" s="207"/>
      <c r="H124" s="210">
        <v>78.459999999999994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4037</v>
      </c>
      <c r="G125" s="207"/>
      <c r="H125" s="210">
        <v>15.92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4" customFormat="1" x14ac:dyDescent="0.3">
      <c r="B126" s="229"/>
      <c r="C126" s="230"/>
      <c r="D126" s="196" t="s">
        <v>169</v>
      </c>
      <c r="E126" s="231" t="s">
        <v>19</v>
      </c>
      <c r="F126" s="232" t="s">
        <v>234</v>
      </c>
      <c r="G126" s="230"/>
      <c r="H126" s="233">
        <v>468.08199999999999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169</v>
      </c>
      <c r="AU126" s="239" t="s">
        <v>81</v>
      </c>
      <c r="AV126" s="14" t="s">
        <v>186</v>
      </c>
      <c r="AW126" s="14" t="s">
        <v>35</v>
      </c>
      <c r="AX126" s="14" t="s">
        <v>71</v>
      </c>
      <c r="AY126" s="239" t="s">
        <v>160</v>
      </c>
    </row>
    <row r="127" spans="2:65" s="11" customFormat="1" x14ac:dyDescent="0.3">
      <c r="B127" s="194"/>
      <c r="C127" s="195"/>
      <c r="D127" s="196" t="s">
        <v>169</v>
      </c>
      <c r="E127" s="197" t="s">
        <v>19</v>
      </c>
      <c r="F127" s="198" t="s">
        <v>4038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x14ac:dyDescent="0.3">
      <c r="B128" s="206"/>
      <c r="C128" s="207"/>
      <c r="D128" s="196" t="s">
        <v>169</v>
      </c>
      <c r="E128" s="208" t="s">
        <v>19</v>
      </c>
      <c r="F128" s="209" t="s">
        <v>4039</v>
      </c>
      <c r="G128" s="207"/>
      <c r="H128" s="210">
        <v>63.902000000000001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51" s="12" customFormat="1" x14ac:dyDescent="0.3">
      <c r="B129" s="206"/>
      <c r="C129" s="207"/>
      <c r="D129" s="196" t="s">
        <v>169</v>
      </c>
      <c r="E129" s="208" t="s">
        <v>19</v>
      </c>
      <c r="F129" s="209" t="s">
        <v>4040</v>
      </c>
      <c r="G129" s="207"/>
      <c r="H129" s="210">
        <v>93.097999999999999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51" s="12" customFormat="1" x14ac:dyDescent="0.3">
      <c r="B130" s="206"/>
      <c r="C130" s="207"/>
      <c r="D130" s="196" t="s">
        <v>169</v>
      </c>
      <c r="E130" s="208" t="s">
        <v>19</v>
      </c>
      <c r="F130" s="209" t="s">
        <v>4041</v>
      </c>
      <c r="G130" s="207"/>
      <c r="H130" s="210">
        <v>62.674999999999997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51" s="12" customFormat="1" x14ac:dyDescent="0.3">
      <c r="B131" s="206"/>
      <c r="C131" s="207"/>
      <c r="D131" s="196" t="s">
        <v>169</v>
      </c>
      <c r="E131" s="208" t="s">
        <v>19</v>
      </c>
      <c r="F131" s="209" t="s">
        <v>4042</v>
      </c>
      <c r="G131" s="207"/>
      <c r="H131" s="210">
        <v>60.865000000000002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51" s="12" customFormat="1" x14ac:dyDescent="0.3">
      <c r="B132" s="206"/>
      <c r="C132" s="207"/>
      <c r="D132" s="196" t="s">
        <v>169</v>
      </c>
      <c r="E132" s="208" t="s">
        <v>19</v>
      </c>
      <c r="F132" s="209" t="s">
        <v>4043</v>
      </c>
      <c r="G132" s="207"/>
      <c r="H132" s="210">
        <v>90.605000000000004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51" s="12" customFormat="1" x14ac:dyDescent="0.3">
      <c r="B133" s="206"/>
      <c r="C133" s="207"/>
      <c r="D133" s="196" t="s">
        <v>169</v>
      </c>
      <c r="E133" s="208" t="s">
        <v>19</v>
      </c>
      <c r="F133" s="209" t="s">
        <v>4044</v>
      </c>
      <c r="G133" s="207"/>
      <c r="H133" s="210">
        <v>104.17700000000001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51" s="12" customFormat="1" x14ac:dyDescent="0.3">
      <c r="B134" s="206"/>
      <c r="C134" s="207"/>
      <c r="D134" s="196" t="s">
        <v>169</v>
      </c>
      <c r="E134" s="208" t="s">
        <v>19</v>
      </c>
      <c r="F134" s="209" t="s">
        <v>4045</v>
      </c>
      <c r="G134" s="207"/>
      <c r="H134" s="210">
        <v>43.311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51" s="12" customFormat="1" x14ac:dyDescent="0.3">
      <c r="B135" s="206"/>
      <c r="C135" s="207"/>
      <c r="D135" s="196" t="s">
        <v>169</v>
      </c>
      <c r="E135" s="208" t="s">
        <v>19</v>
      </c>
      <c r="F135" s="209" t="s">
        <v>4046</v>
      </c>
      <c r="G135" s="207"/>
      <c r="H135" s="210">
        <v>44.179000000000002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51" s="12" customFormat="1" x14ac:dyDescent="0.3">
      <c r="B136" s="206"/>
      <c r="C136" s="207"/>
      <c r="D136" s="196" t="s">
        <v>169</v>
      </c>
      <c r="E136" s="208" t="s">
        <v>19</v>
      </c>
      <c r="F136" s="209" t="s">
        <v>4047</v>
      </c>
      <c r="G136" s="207"/>
      <c r="H136" s="210">
        <v>97.013000000000005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51" s="12" customFormat="1" x14ac:dyDescent="0.3">
      <c r="B137" s="206"/>
      <c r="C137" s="207"/>
      <c r="D137" s="196" t="s">
        <v>169</v>
      </c>
      <c r="E137" s="208" t="s">
        <v>19</v>
      </c>
      <c r="F137" s="209" t="s">
        <v>4048</v>
      </c>
      <c r="G137" s="207"/>
      <c r="H137" s="210">
        <v>96.234999999999999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51" s="12" customFormat="1" x14ac:dyDescent="0.3">
      <c r="B138" s="206"/>
      <c r="C138" s="207"/>
      <c r="D138" s="196" t="s">
        <v>169</v>
      </c>
      <c r="E138" s="208" t="s">
        <v>19</v>
      </c>
      <c r="F138" s="209" t="s">
        <v>4049</v>
      </c>
      <c r="G138" s="207"/>
      <c r="H138" s="210">
        <v>39.97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51" s="12" customFormat="1" x14ac:dyDescent="0.3">
      <c r="B139" s="206"/>
      <c r="C139" s="207"/>
      <c r="D139" s="196" t="s">
        <v>169</v>
      </c>
      <c r="E139" s="208" t="s">
        <v>19</v>
      </c>
      <c r="F139" s="209" t="s">
        <v>4050</v>
      </c>
      <c r="G139" s="207"/>
      <c r="H139" s="210">
        <v>65.066000000000003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51" s="12" customFormat="1" x14ac:dyDescent="0.3">
      <c r="B140" s="206"/>
      <c r="C140" s="207"/>
      <c r="D140" s="196" t="s">
        <v>169</v>
      </c>
      <c r="E140" s="208" t="s">
        <v>19</v>
      </c>
      <c r="F140" s="209" t="s">
        <v>4051</v>
      </c>
      <c r="G140" s="207"/>
      <c r="H140" s="210">
        <v>106.857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51" s="12" customFormat="1" x14ac:dyDescent="0.3">
      <c r="B141" s="206"/>
      <c r="C141" s="207"/>
      <c r="D141" s="196" t="s">
        <v>169</v>
      </c>
      <c r="E141" s="208" t="s">
        <v>19</v>
      </c>
      <c r="F141" s="209" t="s">
        <v>4052</v>
      </c>
      <c r="G141" s="207"/>
      <c r="H141" s="210">
        <v>116.892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51" s="12" customFormat="1" x14ac:dyDescent="0.3">
      <c r="B142" s="206"/>
      <c r="C142" s="207"/>
      <c r="D142" s="196" t="s">
        <v>169</v>
      </c>
      <c r="E142" s="208" t="s">
        <v>19</v>
      </c>
      <c r="F142" s="209" t="s">
        <v>4053</v>
      </c>
      <c r="G142" s="207"/>
      <c r="H142" s="210">
        <v>186.751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51" s="12" customFormat="1" x14ac:dyDescent="0.3">
      <c r="B143" s="206"/>
      <c r="C143" s="207"/>
      <c r="D143" s="196" t="s">
        <v>169</v>
      </c>
      <c r="E143" s="208" t="s">
        <v>19</v>
      </c>
      <c r="F143" s="209" t="s">
        <v>4054</v>
      </c>
      <c r="G143" s="207"/>
      <c r="H143" s="210">
        <v>224.68100000000001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51" s="12" customFormat="1" x14ac:dyDescent="0.3">
      <c r="B144" s="206"/>
      <c r="C144" s="207"/>
      <c r="D144" s="196" t="s">
        <v>169</v>
      </c>
      <c r="E144" s="208" t="s">
        <v>19</v>
      </c>
      <c r="F144" s="209" t="s">
        <v>4055</v>
      </c>
      <c r="G144" s="207"/>
      <c r="H144" s="210">
        <v>233.624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51" s="12" customFormat="1" x14ac:dyDescent="0.3">
      <c r="B145" s="206"/>
      <c r="C145" s="207"/>
      <c r="D145" s="196" t="s">
        <v>169</v>
      </c>
      <c r="E145" s="208" t="s">
        <v>19</v>
      </c>
      <c r="F145" s="209" t="s">
        <v>4056</v>
      </c>
      <c r="G145" s="207"/>
      <c r="H145" s="210">
        <v>39.491999999999997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51" s="12" customFormat="1" x14ac:dyDescent="0.3">
      <c r="B146" s="206"/>
      <c r="C146" s="207"/>
      <c r="D146" s="196" t="s">
        <v>169</v>
      </c>
      <c r="E146" s="208" t="s">
        <v>19</v>
      </c>
      <c r="F146" s="209" t="s">
        <v>4057</v>
      </c>
      <c r="G146" s="207"/>
      <c r="H146" s="210">
        <v>29.97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51" s="14" customFormat="1" x14ac:dyDescent="0.3">
      <c r="B147" s="229"/>
      <c r="C147" s="230"/>
      <c r="D147" s="196" t="s">
        <v>169</v>
      </c>
      <c r="E147" s="231" t="s">
        <v>19</v>
      </c>
      <c r="F147" s="232" t="s">
        <v>234</v>
      </c>
      <c r="G147" s="230"/>
      <c r="H147" s="233">
        <v>1799.3630000000001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169</v>
      </c>
      <c r="AU147" s="239" t="s">
        <v>81</v>
      </c>
      <c r="AV147" s="14" t="s">
        <v>186</v>
      </c>
      <c r="AW147" s="14" t="s">
        <v>35</v>
      </c>
      <c r="AX147" s="14" t="s">
        <v>71</v>
      </c>
      <c r="AY147" s="239" t="s">
        <v>160</v>
      </c>
    </row>
    <row r="148" spans="2:51" s="11" customFormat="1" x14ac:dyDescent="0.3">
      <c r="B148" s="194"/>
      <c r="C148" s="195"/>
      <c r="D148" s="196" t="s">
        <v>169</v>
      </c>
      <c r="E148" s="197" t="s">
        <v>19</v>
      </c>
      <c r="F148" s="198" t="s">
        <v>4058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51" s="12" customFormat="1" x14ac:dyDescent="0.3">
      <c r="B149" s="206"/>
      <c r="C149" s="207"/>
      <c r="D149" s="196" t="s">
        <v>169</v>
      </c>
      <c r="E149" s="208" t="s">
        <v>19</v>
      </c>
      <c r="F149" s="209" t="s">
        <v>4059</v>
      </c>
      <c r="G149" s="207"/>
      <c r="H149" s="210">
        <v>166.22200000000001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51" s="12" customFormat="1" x14ac:dyDescent="0.3">
      <c r="B150" s="206"/>
      <c r="C150" s="207"/>
      <c r="D150" s="196" t="s">
        <v>169</v>
      </c>
      <c r="E150" s="208" t="s">
        <v>19</v>
      </c>
      <c r="F150" s="209" t="s">
        <v>4060</v>
      </c>
      <c r="G150" s="207"/>
      <c r="H150" s="210">
        <v>7.52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51" s="14" customFormat="1" x14ac:dyDescent="0.3">
      <c r="B151" s="229"/>
      <c r="C151" s="230"/>
      <c r="D151" s="196" t="s">
        <v>169</v>
      </c>
      <c r="E151" s="231" t="s">
        <v>19</v>
      </c>
      <c r="F151" s="232" t="s">
        <v>234</v>
      </c>
      <c r="G151" s="230"/>
      <c r="H151" s="233">
        <v>173.74199999999999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169</v>
      </c>
      <c r="AU151" s="239" t="s">
        <v>81</v>
      </c>
      <c r="AV151" s="14" t="s">
        <v>186</v>
      </c>
      <c r="AW151" s="14" t="s">
        <v>35</v>
      </c>
      <c r="AX151" s="14" t="s">
        <v>71</v>
      </c>
      <c r="AY151" s="239" t="s">
        <v>160</v>
      </c>
    </row>
    <row r="152" spans="2:51" s="11" customFormat="1" x14ac:dyDescent="0.3">
      <c r="B152" s="194"/>
      <c r="C152" s="195"/>
      <c r="D152" s="196" t="s">
        <v>169</v>
      </c>
      <c r="E152" s="197" t="s">
        <v>19</v>
      </c>
      <c r="F152" s="198" t="s">
        <v>4061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51" s="12" customFormat="1" x14ac:dyDescent="0.3">
      <c r="B153" s="206"/>
      <c r="C153" s="207"/>
      <c r="D153" s="196" t="s">
        <v>169</v>
      </c>
      <c r="E153" s="208" t="s">
        <v>19</v>
      </c>
      <c r="F153" s="209" t="s">
        <v>4062</v>
      </c>
      <c r="G153" s="207"/>
      <c r="H153" s="210">
        <v>171.03399999999999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51" s="12" customFormat="1" x14ac:dyDescent="0.3">
      <c r="B154" s="206"/>
      <c r="C154" s="207"/>
      <c r="D154" s="196" t="s">
        <v>169</v>
      </c>
      <c r="E154" s="208" t="s">
        <v>19</v>
      </c>
      <c r="F154" s="209" t="s">
        <v>4063</v>
      </c>
      <c r="G154" s="207"/>
      <c r="H154" s="210">
        <v>143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51" s="12" customFormat="1" x14ac:dyDescent="0.3">
      <c r="B155" s="206"/>
      <c r="C155" s="207"/>
      <c r="D155" s="196" t="s">
        <v>169</v>
      </c>
      <c r="E155" s="208" t="s">
        <v>19</v>
      </c>
      <c r="F155" s="209" t="s">
        <v>4064</v>
      </c>
      <c r="G155" s="207"/>
      <c r="H155" s="210">
        <v>118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169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160</v>
      </c>
    </row>
    <row r="156" spans="2:51" s="12" customFormat="1" x14ac:dyDescent="0.3">
      <c r="B156" s="206"/>
      <c r="C156" s="207"/>
      <c r="D156" s="196" t="s">
        <v>169</v>
      </c>
      <c r="E156" s="208" t="s">
        <v>19</v>
      </c>
      <c r="F156" s="209" t="s">
        <v>4065</v>
      </c>
      <c r="G156" s="207"/>
      <c r="H156" s="210">
        <v>105.26600000000001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51" s="12" customFormat="1" x14ac:dyDescent="0.3">
      <c r="B157" s="206"/>
      <c r="C157" s="207"/>
      <c r="D157" s="196" t="s">
        <v>169</v>
      </c>
      <c r="E157" s="208" t="s">
        <v>19</v>
      </c>
      <c r="F157" s="209" t="s">
        <v>4066</v>
      </c>
      <c r="G157" s="207"/>
      <c r="H157" s="210">
        <v>18.8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51" s="14" customFormat="1" x14ac:dyDescent="0.3">
      <c r="B158" s="229"/>
      <c r="C158" s="230"/>
      <c r="D158" s="196" t="s">
        <v>169</v>
      </c>
      <c r="E158" s="231" t="s">
        <v>19</v>
      </c>
      <c r="F158" s="232" t="s">
        <v>234</v>
      </c>
      <c r="G158" s="230"/>
      <c r="H158" s="233">
        <v>556.1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169</v>
      </c>
      <c r="AU158" s="239" t="s">
        <v>81</v>
      </c>
      <c r="AV158" s="14" t="s">
        <v>186</v>
      </c>
      <c r="AW158" s="14" t="s">
        <v>35</v>
      </c>
      <c r="AX158" s="14" t="s">
        <v>71</v>
      </c>
      <c r="AY158" s="239" t="s">
        <v>160</v>
      </c>
    </row>
    <row r="159" spans="2:51" s="11" customFormat="1" x14ac:dyDescent="0.3">
      <c r="B159" s="194"/>
      <c r="C159" s="195"/>
      <c r="D159" s="196" t="s">
        <v>169</v>
      </c>
      <c r="E159" s="197" t="s">
        <v>19</v>
      </c>
      <c r="F159" s="198" t="s">
        <v>4067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51" s="12" customFormat="1" x14ac:dyDescent="0.3">
      <c r="B160" s="206"/>
      <c r="C160" s="207"/>
      <c r="D160" s="196" t="s">
        <v>169</v>
      </c>
      <c r="E160" s="208" t="s">
        <v>19</v>
      </c>
      <c r="F160" s="209" t="s">
        <v>4068</v>
      </c>
      <c r="G160" s="207"/>
      <c r="H160" s="210">
        <v>16.428000000000001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51" s="12" customFormat="1" x14ac:dyDescent="0.3">
      <c r="B161" s="206"/>
      <c r="C161" s="207"/>
      <c r="D161" s="196" t="s">
        <v>169</v>
      </c>
      <c r="E161" s="208" t="s">
        <v>19</v>
      </c>
      <c r="F161" s="209" t="s">
        <v>4069</v>
      </c>
      <c r="G161" s="207"/>
      <c r="H161" s="210">
        <v>59.985999999999997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51" s="12" customFormat="1" x14ac:dyDescent="0.3">
      <c r="B162" s="206"/>
      <c r="C162" s="207"/>
      <c r="D162" s="196" t="s">
        <v>169</v>
      </c>
      <c r="E162" s="208" t="s">
        <v>19</v>
      </c>
      <c r="F162" s="209" t="s">
        <v>4070</v>
      </c>
      <c r="G162" s="207"/>
      <c r="H162" s="210">
        <v>60.454000000000001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51" s="12" customFormat="1" x14ac:dyDescent="0.3">
      <c r="B163" s="206"/>
      <c r="C163" s="207"/>
      <c r="D163" s="196" t="s">
        <v>169</v>
      </c>
      <c r="E163" s="208" t="s">
        <v>19</v>
      </c>
      <c r="F163" s="209" t="s">
        <v>4071</v>
      </c>
      <c r="G163" s="207"/>
      <c r="H163" s="210">
        <v>8.7840000000000007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169</v>
      </c>
      <c r="AU163" s="216" t="s">
        <v>81</v>
      </c>
      <c r="AV163" s="12" t="s">
        <v>81</v>
      </c>
      <c r="AW163" s="12" t="s">
        <v>35</v>
      </c>
      <c r="AX163" s="12" t="s">
        <v>71</v>
      </c>
      <c r="AY163" s="216" t="s">
        <v>160</v>
      </c>
    </row>
    <row r="164" spans="2:51" s="14" customFormat="1" x14ac:dyDescent="0.3">
      <c r="B164" s="229"/>
      <c r="C164" s="230"/>
      <c r="D164" s="196" t="s">
        <v>169</v>
      </c>
      <c r="E164" s="231" t="s">
        <v>19</v>
      </c>
      <c r="F164" s="232" t="s">
        <v>234</v>
      </c>
      <c r="G164" s="230"/>
      <c r="H164" s="233">
        <v>145.65199999999999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169</v>
      </c>
      <c r="AU164" s="239" t="s">
        <v>81</v>
      </c>
      <c r="AV164" s="14" t="s">
        <v>186</v>
      </c>
      <c r="AW164" s="14" t="s">
        <v>35</v>
      </c>
      <c r="AX164" s="14" t="s">
        <v>71</v>
      </c>
      <c r="AY164" s="239" t="s">
        <v>160</v>
      </c>
    </row>
    <row r="165" spans="2:51" s="11" customFormat="1" x14ac:dyDescent="0.3">
      <c r="B165" s="194"/>
      <c r="C165" s="195"/>
      <c r="D165" s="196" t="s">
        <v>169</v>
      </c>
      <c r="E165" s="197" t="s">
        <v>19</v>
      </c>
      <c r="F165" s="198" t="s">
        <v>4072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51" s="12" customFormat="1" x14ac:dyDescent="0.3">
      <c r="B166" s="206"/>
      <c r="C166" s="207"/>
      <c r="D166" s="196" t="s">
        <v>169</v>
      </c>
      <c r="E166" s="208" t="s">
        <v>19</v>
      </c>
      <c r="F166" s="209" t="s">
        <v>4073</v>
      </c>
      <c r="G166" s="207"/>
      <c r="H166" s="210">
        <v>15.105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51" s="12" customFormat="1" x14ac:dyDescent="0.3">
      <c r="B167" s="206"/>
      <c r="C167" s="207"/>
      <c r="D167" s="196" t="s">
        <v>169</v>
      </c>
      <c r="E167" s="208" t="s">
        <v>19</v>
      </c>
      <c r="F167" s="209" t="s">
        <v>4074</v>
      </c>
      <c r="G167" s="207"/>
      <c r="H167" s="210">
        <v>4.9400000000000004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51" s="14" customFormat="1" x14ac:dyDescent="0.3">
      <c r="B168" s="229"/>
      <c r="C168" s="230"/>
      <c r="D168" s="196" t="s">
        <v>169</v>
      </c>
      <c r="E168" s="231" t="s">
        <v>19</v>
      </c>
      <c r="F168" s="232" t="s">
        <v>234</v>
      </c>
      <c r="G168" s="230"/>
      <c r="H168" s="233">
        <v>20.045000000000002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169</v>
      </c>
      <c r="AU168" s="239" t="s">
        <v>81</v>
      </c>
      <c r="AV168" s="14" t="s">
        <v>186</v>
      </c>
      <c r="AW168" s="14" t="s">
        <v>35</v>
      </c>
      <c r="AX168" s="14" t="s">
        <v>71</v>
      </c>
      <c r="AY168" s="239" t="s">
        <v>160</v>
      </c>
    </row>
    <row r="169" spans="2:51" s="11" customFormat="1" x14ac:dyDescent="0.3">
      <c r="B169" s="194"/>
      <c r="C169" s="195"/>
      <c r="D169" s="196" t="s">
        <v>169</v>
      </c>
      <c r="E169" s="197" t="s">
        <v>19</v>
      </c>
      <c r="F169" s="198" t="s">
        <v>4075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169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160</v>
      </c>
    </row>
    <row r="170" spans="2:51" s="12" customFormat="1" x14ac:dyDescent="0.3">
      <c r="B170" s="206"/>
      <c r="C170" s="207"/>
      <c r="D170" s="196" t="s">
        <v>169</v>
      </c>
      <c r="E170" s="208" t="s">
        <v>19</v>
      </c>
      <c r="F170" s="209" t="s">
        <v>4076</v>
      </c>
      <c r="G170" s="207"/>
      <c r="H170" s="210">
        <v>12.449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51" s="12" customFormat="1" x14ac:dyDescent="0.3">
      <c r="B171" s="206"/>
      <c r="C171" s="207"/>
      <c r="D171" s="196" t="s">
        <v>169</v>
      </c>
      <c r="E171" s="208" t="s">
        <v>19</v>
      </c>
      <c r="F171" s="209" t="s">
        <v>4074</v>
      </c>
      <c r="G171" s="207"/>
      <c r="H171" s="210">
        <v>4.9400000000000004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51" s="14" customFormat="1" x14ac:dyDescent="0.3">
      <c r="B172" s="229"/>
      <c r="C172" s="230"/>
      <c r="D172" s="196" t="s">
        <v>169</v>
      </c>
      <c r="E172" s="231" t="s">
        <v>19</v>
      </c>
      <c r="F172" s="232" t="s">
        <v>234</v>
      </c>
      <c r="G172" s="230"/>
      <c r="H172" s="233">
        <v>17.388999999999999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169</v>
      </c>
      <c r="AU172" s="239" t="s">
        <v>81</v>
      </c>
      <c r="AV172" s="14" t="s">
        <v>186</v>
      </c>
      <c r="AW172" s="14" t="s">
        <v>35</v>
      </c>
      <c r="AX172" s="14" t="s">
        <v>71</v>
      </c>
      <c r="AY172" s="239" t="s">
        <v>160</v>
      </c>
    </row>
    <row r="173" spans="2:51" s="11" customFormat="1" x14ac:dyDescent="0.3">
      <c r="B173" s="194"/>
      <c r="C173" s="195"/>
      <c r="D173" s="196" t="s">
        <v>169</v>
      </c>
      <c r="E173" s="197" t="s">
        <v>19</v>
      </c>
      <c r="F173" s="198" t="s">
        <v>4077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169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160</v>
      </c>
    </row>
    <row r="174" spans="2:51" s="12" customFormat="1" x14ac:dyDescent="0.3">
      <c r="B174" s="206"/>
      <c r="C174" s="207"/>
      <c r="D174" s="196" t="s">
        <v>169</v>
      </c>
      <c r="E174" s="208" t="s">
        <v>19</v>
      </c>
      <c r="F174" s="209" t="s">
        <v>4078</v>
      </c>
      <c r="G174" s="207"/>
      <c r="H174" s="210">
        <v>12.539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51" s="12" customFormat="1" x14ac:dyDescent="0.3">
      <c r="B175" s="206"/>
      <c r="C175" s="207"/>
      <c r="D175" s="196" t="s">
        <v>169</v>
      </c>
      <c r="E175" s="208" t="s">
        <v>19</v>
      </c>
      <c r="F175" s="209" t="s">
        <v>4079</v>
      </c>
      <c r="G175" s="207"/>
      <c r="H175" s="210">
        <v>4.78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51" s="14" customFormat="1" x14ac:dyDescent="0.3">
      <c r="B176" s="229"/>
      <c r="C176" s="230"/>
      <c r="D176" s="196" t="s">
        <v>169</v>
      </c>
      <c r="E176" s="231" t="s">
        <v>19</v>
      </c>
      <c r="F176" s="232" t="s">
        <v>234</v>
      </c>
      <c r="G176" s="230"/>
      <c r="H176" s="233">
        <v>17.318999999999999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169</v>
      </c>
      <c r="AU176" s="239" t="s">
        <v>81</v>
      </c>
      <c r="AV176" s="14" t="s">
        <v>186</v>
      </c>
      <c r="AW176" s="14" t="s">
        <v>35</v>
      </c>
      <c r="AX176" s="14" t="s">
        <v>71</v>
      </c>
      <c r="AY176" s="239" t="s">
        <v>160</v>
      </c>
    </row>
    <row r="177" spans="2:51" s="11" customFormat="1" x14ac:dyDescent="0.3">
      <c r="B177" s="194"/>
      <c r="C177" s="195"/>
      <c r="D177" s="196" t="s">
        <v>169</v>
      </c>
      <c r="E177" s="197" t="s">
        <v>19</v>
      </c>
      <c r="F177" s="198" t="s">
        <v>4080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169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160</v>
      </c>
    </row>
    <row r="178" spans="2:51" s="12" customFormat="1" x14ac:dyDescent="0.3">
      <c r="B178" s="206"/>
      <c r="C178" s="207"/>
      <c r="D178" s="196" t="s">
        <v>169</v>
      </c>
      <c r="E178" s="208" t="s">
        <v>19</v>
      </c>
      <c r="F178" s="209" t="s">
        <v>4081</v>
      </c>
      <c r="G178" s="207"/>
      <c r="H178" s="210">
        <v>7.2160000000000002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169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160</v>
      </c>
    </row>
    <row r="179" spans="2:51" s="12" customFormat="1" x14ac:dyDescent="0.3">
      <c r="B179" s="206"/>
      <c r="C179" s="207"/>
      <c r="D179" s="196" t="s">
        <v>169</v>
      </c>
      <c r="E179" s="208" t="s">
        <v>19</v>
      </c>
      <c r="F179" s="209" t="s">
        <v>4082</v>
      </c>
      <c r="G179" s="207"/>
      <c r="H179" s="210">
        <v>4.54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4" customFormat="1" x14ac:dyDescent="0.3">
      <c r="B180" s="229"/>
      <c r="C180" s="230"/>
      <c r="D180" s="196" t="s">
        <v>169</v>
      </c>
      <c r="E180" s="231" t="s">
        <v>19</v>
      </c>
      <c r="F180" s="232" t="s">
        <v>234</v>
      </c>
      <c r="G180" s="230"/>
      <c r="H180" s="233">
        <v>11.756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169</v>
      </c>
      <c r="AU180" s="239" t="s">
        <v>81</v>
      </c>
      <c r="AV180" s="14" t="s">
        <v>186</v>
      </c>
      <c r="AW180" s="14" t="s">
        <v>35</v>
      </c>
      <c r="AX180" s="14" t="s">
        <v>71</v>
      </c>
      <c r="AY180" s="239" t="s">
        <v>160</v>
      </c>
    </row>
    <row r="181" spans="2:51" s="11" customFormat="1" x14ac:dyDescent="0.3">
      <c r="B181" s="194"/>
      <c r="C181" s="195"/>
      <c r="D181" s="196" t="s">
        <v>169</v>
      </c>
      <c r="E181" s="197" t="s">
        <v>19</v>
      </c>
      <c r="F181" s="198" t="s">
        <v>4083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51" s="12" customFormat="1" x14ac:dyDescent="0.3">
      <c r="B182" s="206"/>
      <c r="C182" s="207"/>
      <c r="D182" s="196" t="s">
        <v>169</v>
      </c>
      <c r="E182" s="208" t="s">
        <v>19</v>
      </c>
      <c r="F182" s="209" t="s">
        <v>4084</v>
      </c>
      <c r="G182" s="207"/>
      <c r="H182" s="210">
        <v>135.99600000000001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51" s="12" customFormat="1" x14ac:dyDescent="0.3">
      <c r="B183" s="206"/>
      <c r="C183" s="207"/>
      <c r="D183" s="196" t="s">
        <v>169</v>
      </c>
      <c r="E183" s="208" t="s">
        <v>19</v>
      </c>
      <c r="F183" s="209" t="s">
        <v>4085</v>
      </c>
      <c r="G183" s="207"/>
      <c r="H183" s="210">
        <v>7.0380000000000003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51" s="14" customFormat="1" x14ac:dyDescent="0.3">
      <c r="B184" s="229"/>
      <c r="C184" s="230"/>
      <c r="D184" s="196" t="s">
        <v>169</v>
      </c>
      <c r="E184" s="231" t="s">
        <v>19</v>
      </c>
      <c r="F184" s="232" t="s">
        <v>234</v>
      </c>
      <c r="G184" s="230"/>
      <c r="H184" s="233">
        <v>143.03399999999999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169</v>
      </c>
      <c r="AU184" s="239" t="s">
        <v>81</v>
      </c>
      <c r="AV184" s="14" t="s">
        <v>186</v>
      </c>
      <c r="AW184" s="14" t="s">
        <v>35</v>
      </c>
      <c r="AX184" s="14" t="s">
        <v>71</v>
      </c>
      <c r="AY184" s="239" t="s">
        <v>160</v>
      </c>
    </row>
    <row r="185" spans="2:51" s="11" customFormat="1" x14ac:dyDescent="0.3">
      <c r="B185" s="194"/>
      <c r="C185" s="195"/>
      <c r="D185" s="196" t="s">
        <v>169</v>
      </c>
      <c r="E185" s="197" t="s">
        <v>19</v>
      </c>
      <c r="F185" s="198" t="s">
        <v>4086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51" s="12" customFormat="1" x14ac:dyDescent="0.3">
      <c r="B186" s="206"/>
      <c r="C186" s="207"/>
      <c r="D186" s="196" t="s">
        <v>169</v>
      </c>
      <c r="E186" s="208" t="s">
        <v>19</v>
      </c>
      <c r="F186" s="209" t="s">
        <v>4087</v>
      </c>
      <c r="G186" s="207"/>
      <c r="H186" s="210">
        <v>11.6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51" s="12" customFormat="1" x14ac:dyDescent="0.3">
      <c r="B187" s="206"/>
      <c r="C187" s="207"/>
      <c r="D187" s="196" t="s">
        <v>169</v>
      </c>
      <c r="E187" s="208" t="s">
        <v>19</v>
      </c>
      <c r="F187" s="209" t="s">
        <v>4088</v>
      </c>
      <c r="G187" s="207"/>
      <c r="H187" s="210">
        <v>3.84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4" customFormat="1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15.44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51" s="11" customFormat="1" x14ac:dyDescent="0.3">
      <c r="B189" s="194"/>
      <c r="C189" s="195"/>
      <c r="D189" s="196" t="s">
        <v>169</v>
      </c>
      <c r="E189" s="197" t="s">
        <v>19</v>
      </c>
      <c r="F189" s="198" t="s">
        <v>1836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51" s="12" customFormat="1" x14ac:dyDescent="0.3">
      <c r="B190" s="206"/>
      <c r="C190" s="207"/>
      <c r="D190" s="196" t="s">
        <v>169</v>
      </c>
      <c r="E190" s="208" t="s">
        <v>19</v>
      </c>
      <c r="F190" s="209" t="s">
        <v>4089</v>
      </c>
      <c r="G190" s="207"/>
      <c r="H190" s="210">
        <v>22.527999999999999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51" s="12" customFormat="1" x14ac:dyDescent="0.3">
      <c r="B191" s="206"/>
      <c r="C191" s="207"/>
      <c r="D191" s="196" t="s">
        <v>169</v>
      </c>
      <c r="E191" s="208" t="s">
        <v>19</v>
      </c>
      <c r="F191" s="209" t="s">
        <v>4090</v>
      </c>
      <c r="G191" s="207"/>
      <c r="H191" s="210">
        <v>27.341000000000001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51" s="14" customFormat="1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49.869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65" s="11" customFormat="1" x14ac:dyDescent="0.3">
      <c r="B193" s="194"/>
      <c r="C193" s="195"/>
      <c r="D193" s="196" t="s">
        <v>169</v>
      </c>
      <c r="E193" s="197" t="s">
        <v>19</v>
      </c>
      <c r="F193" s="198" t="s">
        <v>4091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65" s="12" customFormat="1" x14ac:dyDescent="0.3">
      <c r="B194" s="206"/>
      <c r="C194" s="207"/>
      <c r="D194" s="196" t="s">
        <v>169</v>
      </c>
      <c r="E194" s="208" t="s">
        <v>19</v>
      </c>
      <c r="F194" s="209" t="s">
        <v>4092</v>
      </c>
      <c r="G194" s="207"/>
      <c r="H194" s="210">
        <v>84.36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65" s="12" customFormat="1" x14ac:dyDescent="0.3">
      <c r="B195" s="206"/>
      <c r="C195" s="207"/>
      <c r="D195" s="196" t="s">
        <v>169</v>
      </c>
      <c r="E195" s="208" t="s">
        <v>19</v>
      </c>
      <c r="F195" s="209" t="s">
        <v>4093</v>
      </c>
      <c r="G195" s="207"/>
      <c r="H195" s="210">
        <v>20.652000000000001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169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160</v>
      </c>
    </row>
    <row r="196" spans="2:65" s="14" customFormat="1" x14ac:dyDescent="0.3">
      <c r="B196" s="229"/>
      <c r="C196" s="230"/>
      <c r="D196" s="196" t="s">
        <v>169</v>
      </c>
      <c r="E196" s="231" t="s">
        <v>19</v>
      </c>
      <c r="F196" s="232" t="s">
        <v>234</v>
      </c>
      <c r="G196" s="230"/>
      <c r="H196" s="233">
        <v>105.012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169</v>
      </c>
      <c r="AU196" s="239" t="s">
        <v>81</v>
      </c>
      <c r="AV196" s="14" t="s">
        <v>186</v>
      </c>
      <c r="AW196" s="14" t="s">
        <v>35</v>
      </c>
      <c r="AX196" s="14" t="s">
        <v>71</v>
      </c>
      <c r="AY196" s="239" t="s">
        <v>160</v>
      </c>
    </row>
    <row r="197" spans="2:65" s="11" customFormat="1" x14ac:dyDescent="0.3">
      <c r="B197" s="194"/>
      <c r="C197" s="195"/>
      <c r="D197" s="196" t="s">
        <v>169</v>
      </c>
      <c r="E197" s="197" t="s">
        <v>19</v>
      </c>
      <c r="F197" s="198" t="s">
        <v>4094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169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160</v>
      </c>
    </row>
    <row r="198" spans="2:65" s="12" customFormat="1" x14ac:dyDescent="0.3">
      <c r="B198" s="206"/>
      <c r="C198" s="207"/>
      <c r="D198" s="196" t="s">
        <v>169</v>
      </c>
      <c r="E198" s="208" t="s">
        <v>19</v>
      </c>
      <c r="F198" s="209" t="s">
        <v>4095</v>
      </c>
      <c r="G198" s="207"/>
      <c r="H198" s="210">
        <v>83.581999999999994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2" customFormat="1" x14ac:dyDescent="0.3">
      <c r="B199" s="206"/>
      <c r="C199" s="207"/>
      <c r="D199" s="196" t="s">
        <v>169</v>
      </c>
      <c r="E199" s="208" t="s">
        <v>19</v>
      </c>
      <c r="F199" s="209" t="s">
        <v>4096</v>
      </c>
      <c r="G199" s="207"/>
      <c r="H199" s="210">
        <v>27.704000000000001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111.286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3" customFormat="1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3634.0889999999999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182" t="s">
        <v>235</v>
      </c>
      <c r="D202" s="182" t="s">
        <v>162</v>
      </c>
      <c r="E202" s="183" t="s">
        <v>457</v>
      </c>
      <c r="F202" s="184" t="s">
        <v>458</v>
      </c>
      <c r="G202" s="185" t="s">
        <v>212</v>
      </c>
      <c r="H202" s="186">
        <v>363.40899999999999</v>
      </c>
      <c r="I202" s="187"/>
      <c r="J202" s="188">
        <f>ROUND(I202*H202,2)</f>
        <v>0</v>
      </c>
      <c r="K202" s="184" t="s">
        <v>166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167</v>
      </c>
      <c r="AT202" s="18" t="s">
        <v>162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4097</v>
      </c>
    </row>
    <row r="203" spans="2:65" s="1" customFormat="1" ht="22.5" customHeight="1" x14ac:dyDescent="0.3">
      <c r="B203" s="35"/>
      <c r="C203" s="182" t="s">
        <v>241</v>
      </c>
      <c r="D203" s="182" t="s">
        <v>162</v>
      </c>
      <c r="E203" s="183" t="s">
        <v>4098</v>
      </c>
      <c r="F203" s="184" t="s">
        <v>4099</v>
      </c>
      <c r="G203" s="185" t="s">
        <v>212</v>
      </c>
      <c r="H203" s="186">
        <v>1252.125</v>
      </c>
      <c r="I203" s="187"/>
      <c r="J203" s="188">
        <f>ROUND(I203*H203,2)</f>
        <v>0</v>
      </c>
      <c r="K203" s="184" t="s">
        <v>166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167</v>
      </c>
      <c r="AT203" s="18" t="s">
        <v>162</v>
      </c>
      <c r="AU203" s="18" t="s">
        <v>81</v>
      </c>
      <c r="AY203" s="18" t="s">
        <v>160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167</v>
      </c>
      <c r="BM203" s="18" t="s">
        <v>4100</v>
      </c>
    </row>
    <row r="204" spans="2:65" s="11" customFormat="1" x14ac:dyDescent="0.3">
      <c r="B204" s="194"/>
      <c r="C204" s="195"/>
      <c r="D204" s="196" t="s">
        <v>169</v>
      </c>
      <c r="E204" s="197" t="s">
        <v>19</v>
      </c>
      <c r="F204" s="198" t="s">
        <v>4101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4102</v>
      </c>
      <c r="G205" s="207"/>
      <c r="H205" s="210">
        <v>104.241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x14ac:dyDescent="0.3">
      <c r="B206" s="206"/>
      <c r="C206" s="207"/>
      <c r="D206" s="196" t="s">
        <v>169</v>
      </c>
      <c r="E206" s="208" t="s">
        <v>19</v>
      </c>
      <c r="F206" s="209" t="s">
        <v>4103</v>
      </c>
      <c r="G206" s="207"/>
      <c r="H206" s="210">
        <v>103.29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2" customFormat="1" x14ac:dyDescent="0.3">
      <c r="B207" s="206"/>
      <c r="C207" s="207"/>
      <c r="D207" s="196" t="s">
        <v>169</v>
      </c>
      <c r="E207" s="208" t="s">
        <v>19</v>
      </c>
      <c r="F207" s="209" t="s">
        <v>4104</v>
      </c>
      <c r="G207" s="207"/>
      <c r="H207" s="210">
        <v>103.455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4105</v>
      </c>
      <c r="G208" s="207"/>
      <c r="H208" s="210">
        <v>59.707999999999998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51" s="12" customFormat="1" x14ac:dyDescent="0.3">
      <c r="B209" s="206"/>
      <c r="C209" s="207"/>
      <c r="D209" s="196" t="s">
        <v>169</v>
      </c>
      <c r="E209" s="208" t="s">
        <v>19</v>
      </c>
      <c r="F209" s="209" t="s">
        <v>4106</v>
      </c>
      <c r="G209" s="207"/>
      <c r="H209" s="210">
        <v>41.634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51" s="12" customFormat="1" x14ac:dyDescent="0.3">
      <c r="B210" s="206"/>
      <c r="C210" s="207"/>
      <c r="D210" s="196" t="s">
        <v>169</v>
      </c>
      <c r="E210" s="208" t="s">
        <v>19</v>
      </c>
      <c r="F210" s="209" t="s">
        <v>4107</v>
      </c>
      <c r="G210" s="207"/>
      <c r="H210" s="210">
        <v>21.782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51" s="12" customFormat="1" x14ac:dyDescent="0.3">
      <c r="B211" s="206"/>
      <c r="C211" s="207"/>
      <c r="D211" s="196" t="s">
        <v>169</v>
      </c>
      <c r="E211" s="208" t="s">
        <v>19</v>
      </c>
      <c r="F211" s="209" t="s">
        <v>4108</v>
      </c>
      <c r="G211" s="207"/>
      <c r="H211" s="210">
        <v>26.35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51" s="12" customFormat="1" x14ac:dyDescent="0.3">
      <c r="B212" s="206"/>
      <c r="C212" s="207"/>
      <c r="D212" s="196" t="s">
        <v>169</v>
      </c>
      <c r="E212" s="208" t="s">
        <v>19</v>
      </c>
      <c r="F212" s="209" t="s">
        <v>4109</v>
      </c>
      <c r="G212" s="207"/>
      <c r="H212" s="210">
        <v>100.44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51" s="12" customFormat="1" x14ac:dyDescent="0.3">
      <c r="B213" s="206"/>
      <c r="C213" s="207"/>
      <c r="D213" s="196" t="s">
        <v>169</v>
      </c>
      <c r="E213" s="208" t="s">
        <v>19</v>
      </c>
      <c r="F213" s="209" t="s">
        <v>4110</v>
      </c>
      <c r="G213" s="207"/>
      <c r="H213" s="210">
        <v>100.1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51" s="12" customFormat="1" x14ac:dyDescent="0.3">
      <c r="B214" s="206"/>
      <c r="C214" s="207"/>
      <c r="D214" s="196" t="s">
        <v>169</v>
      </c>
      <c r="E214" s="208" t="s">
        <v>19</v>
      </c>
      <c r="F214" s="209" t="s">
        <v>4111</v>
      </c>
      <c r="G214" s="207"/>
      <c r="H214" s="210">
        <v>42.024999999999999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51" s="12" customFormat="1" x14ac:dyDescent="0.3">
      <c r="B215" s="206"/>
      <c r="C215" s="207"/>
      <c r="D215" s="196" t="s">
        <v>169</v>
      </c>
      <c r="E215" s="208" t="s">
        <v>19</v>
      </c>
      <c r="F215" s="209" t="s">
        <v>4112</v>
      </c>
      <c r="G215" s="207"/>
      <c r="H215" s="210">
        <v>47.030999999999999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51" s="12" customFormat="1" x14ac:dyDescent="0.3">
      <c r="B216" s="206"/>
      <c r="C216" s="207"/>
      <c r="D216" s="196" t="s">
        <v>169</v>
      </c>
      <c r="E216" s="208" t="s">
        <v>19</v>
      </c>
      <c r="F216" s="209" t="s">
        <v>4113</v>
      </c>
      <c r="G216" s="207"/>
      <c r="H216" s="210">
        <v>42.204000000000001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51" s="12" customFormat="1" x14ac:dyDescent="0.3">
      <c r="B217" s="206"/>
      <c r="C217" s="207"/>
      <c r="D217" s="196" t="s">
        <v>169</v>
      </c>
      <c r="E217" s="208" t="s">
        <v>19</v>
      </c>
      <c r="F217" s="209" t="s">
        <v>4114</v>
      </c>
      <c r="G217" s="207"/>
      <c r="H217" s="210">
        <v>104.6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51" s="12" customFormat="1" x14ac:dyDescent="0.3">
      <c r="B218" s="206"/>
      <c r="C218" s="207"/>
      <c r="D218" s="196" t="s">
        <v>169</v>
      </c>
      <c r="E218" s="208" t="s">
        <v>19</v>
      </c>
      <c r="F218" s="209" t="s">
        <v>4115</v>
      </c>
      <c r="G218" s="207"/>
      <c r="H218" s="210">
        <v>41.451999999999998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51" s="12" customFormat="1" x14ac:dyDescent="0.3">
      <c r="B219" s="206"/>
      <c r="C219" s="207"/>
      <c r="D219" s="196" t="s">
        <v>169</v>
      </c>
      <c r="E219" s="208" t="s">
        <v>19</v>
      </c>
      <c r="F219" s="209" t="s">
        <v>4116</v>
      </c>
      <c r="G219" s="207"/>
      <c r="H219" s="210">
        <v>41.514000000000003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51" s="12" customFormat="1" x14ac:dyDescent="0.3">
      <c r="B220" s="206"/>
      <c r="C220" s="207"/>
      <c r="D220" s="196" t="s">
        <v>169</v>
      </c>
      <c r="E220" s="208" t="s">
        <v>19</v>
      </c>
      <c r="F220" s="209" t="s">
        <v>4117</v>
      </c>
      <c r="G220" s="207"/>
      <c r="H220" s="210">
        <v>114.499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51" s="12" customFormat="1" x14ac:dyDescent="0.3">
      <c r="B221" s="206"/>
      <c r="C221" s="207"/>
      <c r="D221" s="196" t="s">
        <v>169</v>
      </c>
      <c r="E221" s="208" t="s">
        <v>19</v>
      </c>
      <c r="F221" s="209" t="s">
        <v>4118</v>
      </c>
      <c r="G221" s="207"/>
      <c r="H221" s="210">
        <v>45.893000000000001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51" s="12" customFormat="1" ht="27" x14ac:dyDescent="0.3">
      <c r="B222" s="206"/>
      <c r="C222" s="207"/>
      <c r="D222" s="196" t="s">
        <v>169</v>
      </c>
      <c r="E222" s="208" t="s">
        <v>19</v>
      </c>
      <c r="F222" s="209" t="s">
        <v>4119</v>
      </c>
      <c r="G222" s="207"/>
      <c r="H222" s="210">
        <v>58.23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51" s="14" customFormat="1" x14ac:dyDescent="0.3">
      <c r="B223" s="229"/>
      <c r="C223" s="230"/>
      <c r="D223" s="196" t="s">
        <v>169</v>
      </c>
      <c r="E223" s="231" t="s">
        <v>19</v>
      </c>
      <c r="F223" s="232" t="s">
        <v>234</v>
      </c>
      <c r="G223" s="230"/>
      <c r="H223" s="233">
        <v>1198.4480000000001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169</v>
      </c>
      <c r="AU223" s="239" t="s">
        <v>81</v>
      </c>
      <c r="AV223" s="14" t="s">
        <v>186</v>
      </c>
      <c r="AW223" s="14" t="s">
        <v>35</v>
      </c>
      <c r="AX223" s="14" t="s">
        <v>71</v>
      </c>
      <c r="AY223" s="239" t="s">
        <v>160</v>
      </c>
    </row>
    <row r="224" spans="2:51" s="11" customFormat="1" x14ac:dyDescent="0.3">
      <c r="B224" s="194"/>
      <c r="C224" s="195"/>
      <c r="D224" s="196" t="s">
        <v>169</v>
      </c>
      <c r="E224" s="197" t="s">
        <v>19</v>
      </c>
      <c r="F224" s="198" t="s">
        <v>4120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169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160</v>
      </c>
    </row>
    <row r="225" spans="2:65" s="12" customFormat="1" x14ac:dyDescent="0.3">
      <c r="B225" s="206"/>
      <c r="C225" s="207"/>
      <c r="D225" s="196" t="s">
        <v>169</v>
      </c>
      <c r="E225" s="208" t="s">
        <v>19</v>
      </c>
      <c r="F225" s="209" t="s">
        <v>4121</v>
      </c>
      <c r="G225" s="207"/>
      <c r="H225" s="210">
        <v>21.291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4" customFormat="1" x14ac:dyDescent="0.3">
      <c r="B226" s="229"/>
      <c r="C226" s="230"/>
      <c r="D226" s="196" t="s">
        <v>169</v>
      </c>
      <c r="E226" s="231" t="s">
        <v>19</v>
      </c>
      <c r="F226" s="232" t="s">
        <v>234</v>
      </c>
      <c r="G226" s="230"/>
      <c r="H226" s="233">
        <v>21.291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169</v>
      </c>
      <c r="AU226" s="239" t="s">
        <v>81</v>
      </c>
      <c r="AV226" s="14" t="s">
        <v>186</v>
      </c>
      <c r="AW226" s="14" t="s">
        <v>35</v>
      </c>
      <c r="AX226" s="14" t="s">
        <v>71</v>
      </c>
      <c r="AY226" s="239" t="s">
        <v>160</v>
      </c>
    </row>
    <row r="227" spans="2:65" s="11" customFormat="1" x14ac:dyDescent="0.3">
      <c r="B227" s="194"/>
      <c r="C227" s="195"/>
      <c r="D227" s="196" t="s">
        <v>169</v>
      </c>
      <c r="E227" s="197" t="s">
        <v>19</v>
      </c>
      <c r="F227" s="198" t="s">
        <v>4122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4123</v>
      </c>
      <c r="G228" s="207"/>
      <c r="H228" s="210">
        <v>10.867000000000001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4" customFormat="1" x14ac:dyDescent="0.3">
      <c r="B229" s="229"/>
      <c r="C229" s="230"/>
      <c r="D229" s="196" t="s">
        <v>169</v>
      </c>
      <c r="E229" s="231" t="s">
        <v>19</v>
      </c>
      <c r="F229" s="232" t="s">
        <v>234</v>
      </c>
      <c r="G229" s="230"/>
      <c r="H229" s="233">
        <v>10.867000000000001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169</v>
      </c>
      <c r="AU229" s="239" t="s">
        <v>81</v>
      </c>
      <c r="AV229" s="14" t="s">
        <v>186</v>
      </c>
      <c r="AW229" s="14" t="s">
        <v>35</v>
      </c>
      <c r="AX229" s="14" t="s">
        <v>71</v>
      </c>
      <c r="AY229" s="239" t="s">
        <v>160</v>
      </c>
    </row>
    <row r="230" spans="2:65" s="11" customFormat="1" x14ac:dyDescent="0.3">
      <c r="B230" s="194"/>
      <c r="C230" s="195"/>
      <c r="D230" s="196" t="s">
        <v>169</v>
      </c>
      <c r="E230" s="197" t="s">
        <v>19</v>
      </c>
      <c r="F230" s="198" t="s">
        <v>4124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4125</v>
      </c>
      <c r="G231" s="207"/>
      <c r="H231" s="210">
        <v>15.561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x14ac:dyDescent="0.3">
      <c r="B232" s="206"/>
      <c r="C232" s="207"/>
      <c r="D232" s="196" t="s">
        <v>169</v>
      </c>
      <c r="E232" s="208" t="s">
        <v>19</v>
      </c>
      <c r="F232" s="209" t="s">
        <v>4126</v>
      </c>
      <c r="G232" s="207"/>
      <c r="H232" s="210">
        <v>5.9580000000000002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4" customFormat="1" x14ac:dyDescent="0.3">
      <c r="B233" s="229"/>
      <c r="C233" s="230"/>
      <c r="D233" s="196" t="s">
        <v>169</v>
      </c>
      <c r="E233" s="231" t="s">
        <v>19</v>
      </c>
      <c r="F233" s="232" t="s">
        <v>234</v>
      </c>
      <c r="G233" s="230"/>
      <c r="H233" s="233">
        <v>21.518999999999998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169</v>
      </c>
      <c r="AU233" s="239" t="s">
        <v>81</v>
      </c>
      <c r="AV233" s="14" t="s">
        <v>186</v>
      </c>
      <c r="AW233" s="14" t="s">
        <v>35</v>
      </c>
      <c r="AX233" s="14" t="s">
        <v>71</v>
      </c>
      <c r="AY233" s="239" t="s">
        <v>160</v>
      </c>
    </row>
    <row r="234" spans="2:65" s="13" customFormat="1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1252.125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245</v>
      </c>
      <c r="D235" s="182" t="s">
        <v>162</v>
      </c>
      <c r="E235" s="183" t="s">
        <v>1779</v>
      </c>
      <c r="F235" s="184" t="s">
        <v>1780</v>
      </c>
      <c r="G235" s="185" t="s">
        <v>212</v>
      </c>
      <c r="H235" s="186">
        <v>125.212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4127</v>
      </c>
    </row>
    <row r="236" spans="2:65" s="1" customFormat="1" ht="22.5" customHeight="1" x14ac:dyDescent="0.3">
      <c r="B236" s="35"/>
      <c r="C236" s="182" t="s">
        <v>256</v>
      </c>
      <c r="D236" s="182" t="s">
        <v>162</v>
      </c>
      <c r="E236" s="183" t="s">
        <v>473</v>
      </c>
      <c r="F236" s="184" t="s">
        <v>474</v>
      </c>
      <c r="G236" s="185" t="s">
        <v>248</v>
      </c>
      <c r="H236" s="186">
        <v>4767.335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8.3850999999999999E-4</v>
      </c>
      <c r="R236" s="191">
        <f>Q236*H236</f>
        <v>3.99745807085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4128</v>
      </c>
    </row>
    <row r="237" spans="2:65" s="11" customFormat="1" x14ac:dyDescent="0.3">
      <c r="B237" s="194"/>
      <c r="C237" s="195"/>
      <c r="D237" s="196" t="s">
        <v>169</v>
      </c>
      <c r="E237" s="197" t="s">
        <v>19</v>
      </c>
      <c r="F237" s="198" t="s">
        <v>4031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4129</v>
      </c>
      <c r="G238" s="207"/>
      <c r="H238" s="210">
        <v>148.048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4130</v>
      </c>
      <c r="G239" s="207"/>
      <c r="H239" s="210">
        <v>194.62200000000001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2" customFormat="1" x14ac:dyDescent="0.3">
      <c r="B240" s="206"/>
      <c r="C240" s="207"/>
      <c r="D240" s="196" t="s">
        <v>169</v>
      </c>
      <c r="E240" s="208" t="s">
        <v>19</v>
      </c>
      <c r="F240" s="209" t="s">
        <v>4131</v>
      </c>
      <c r="G240" s="207"/>
      <c r="H240" s="210">
        <v>130.767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51" s="12" customFormat="1" x14ac:dyDescent="0.3">
      <c r="B241" s="206"/>
      <c r="C241" s="207"/>
      <c r="D241" s="196" t="s">
        <v>169</v>
      </c>
      <c r="E241" s="208" t="s">
        <v>19</v>
      </c>
      <c r="F241" s="209" t="s">
        <v>4132</v>
      </c>
      <c r="G241" s="207"/>
      <c r="H241" s="210">
        <v>12.32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4" customFormat="1" x14ac:dyDescent="0.3">
      <c r="B242" s="229"/>
      <c r="C242" s="230"/>
      <c r="D242" s="196" t="s">
        <v>169</v>
      </c>
      <c r="E242" s="231" t="s">
        <v>19</v>
      </c>
      <c r="F242" s="232" t="s">
        <v>234</v>
      </c>
      <c r="G242" s="230"/>
      <c r="H242" s="233">
        <v>485.75700000000001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169</v>
      </c>
      <c r="AU242" s="239" t="s">
        <v>81</v>
      </c>
      <c r="AV242" s="14" t="s">
        <v>186</v>
      </c>
      <c r="AW242" s="14" t="s">
        <v>35</v>
      </c>
      <c r="AX242" s="14" t="s">
        <v>71</v>
      </c>
      <c r="AY242" s="239" t="s">
        <v>160</v>
      </c>
    </row>
    <row r="243" spans="2:51" s="11" customFormat="1" x14ac:dyDescent="0.3">
      <c r="B243" s="194"/>
      <c r="C243" s="195"/>
      <c r="D243" s="196" t="s">
        <v>169</v>
      </c>
      <c r="E243" s="197" t="s">
        <v>19</v>
      </c>
      <c r="F243" s="198" t="s">
        <v>4038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169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160</v>
      </c>
    </row>
    <row r="244" spans="2:51" s="12" customFormat="1" x14ac:dyDescent="0.3">
      <c r="B244" s="206"/>
      <c r="C244" s="207"/>
      <c r="D244" s="196" t="s">
        <v>169</v>
      </c>
      <c r="E244" s="208" t="s">
        <v>19</v>
      </c>
      <c r="F244" s="209" t="s">
        <v>4133</v>
      </c>
      <c r="G244" s="207"/>
      <c r="H244" s="210">
        <v>116.18600000000001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2" customFormat="1" x14ac:dyDescent="0.3">
      <c r="B245" s="206"/>
      <c r="C245" s="207"/>
      <c r="D245" s="196" t="s">
        <v>169</v>
      </c>
      <c r="E245" s="208" t="s">
        <v>19</v>
      </c>
      <c r="F245" s="209" t="s">
        <v>4134</v>
      </c>
      <c r="G245" s="207"/>
      <c r="H245" s="210">
        <v>169.26900000000001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51" s="12" customFormat="1" x14ac:dyDescent="0.3">
      <c r="B246" s="206"/>
      <c r="C246" s="207"/>
      <c r="D246" s="196" t="s">
        <v>169</v>
      </c>
      <c r="E246" s="208" t="s">
        <v>19</v>
      </c>
      <c r="F246" s="209" t="s">
        <v>4135</v>
      </c>
      <c r="G246" s="207"/>
      <c r="H246" s="210">
        <v>113.95399999999999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x14ac:dyDescent="0.3">
      <c r="B247" s="206"/>
      <c r="C247" s="207"/>
      <c r="D247" s="196" t="s">
        <v>169</v>
      </c>
      <c r="E247" s="208" t="s">
        <v>19</v>
      </c>
      <c r="F247" s="209" t="s">
        <v>4136</v>
      </c>
      <c r="G247" s="207"/>
      <c r="H247" s="210">
        <v>110.663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2" customFormat="1" x14ac:dyDescent="0.3">
      <c r="B248" s="206"/>
      <c r="C248" s="207"/>
      <c r="D248" s="196" t="s">
        <v>169</v>
      </c>
      <c r="E248" s="208" t="s">
        <v>19</v>
      </c>
      <c r="F248" s="209" t="s">
        <v>4137</v>
      </c>
      <c r="G248" s="207"/>
      <c r="H248" s="210">
        <v>164.73699999999999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51" s="12" customFormat="1" x14ac:dyDescent="0.3">
      <c r="B249" s="206"/>
      <c r="C249" s="207"/>
      <c r="D249" s="196" t="s">
        <v>169</v>
      </c>
      <c r="E249" s="208" t="s">
        <v>19</v>
      </c>
      <c r="F249" s="209" t="s">
        <v>4138</v>
      </c>
      <c r="G249" s="207"/>
      <c r="H249" s="210">
        <v>189.41300000000001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2" customFormat="1" x14ac:dyDescent="0.3">
      <c r="B250" s="206"/>
      <c r="C250" s="207"/>
      <c r="D250" s="196" t="s">
        <v>169</v>
      </c>
      <c r="E250" s="208" t="s">
        <v>19</v>
      </c>
      <c r="F250" s="209" t="s">
        <v>4139</v>
      </c>
      <c r="G250" s="207"/>
      <c r="H250" s="210">
        <v>78.747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51" s="12" customFormat="1" x14ac:dyDescent="0.3">
      <c r="B251" s="206"/>
      <c r="C251" s="207"/>
      <c r="D251" s="196" t="s">
        <v>169</v>
      </c>
      <c r="E251" s="208" t="s">
        <v>19</v>
      </c>
      <c r="F251" s="209" t="s">
        <v>4140</v>
      </c>
      <c r="G251" s="207"/>
      <c r="H251" s="210">
        <v>80.325000000000003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2" customFormat="1" x14ac:dyDescent="0.3">
      <c r="B252" s="206"/>
      <c r="C252" s="207"/>
      <c r="D252" s="196" t="s">
        <v>169</v>
      </c>
      <c r="E252" s="208" t="s">
        <v>19</v>
      </c>
      <c r="F252" s="209" t="s">
        <v>4141</v>
      </c>
      <c r="G252" s="207"/>
      <c r="H252" s="210">
        <v>176.387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51" s="12" customFormat="1" x14ac:dyDescent="0.3">
      <c r="B253" s="206"/>
      <c r="C253" s="207"/>
      <c r="D253" s="196" t="s">
        <v>169</v>
      </c>
      <c r="E253" s="208" t="s">
        <v>19</v>
      </c>
      <c r="F253" s="209" t="s">
        <v>4142</v>
      </c>
      <c r="G253" s="207"/>
      <c r="H253" s="210">
        <v>174.97399999999999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51" s="12" customFormat="1" x14ac:dyDescent="0.3">
      <c r="B254" s="206"/>
      <c r="C254" s="207"/>
      <c r="D254" s="196" t="s">
        <v>169</v>
      </c>
      <c r="E254" s="208" t="s">
        <v>19</v>
      </c>
      <c r="F254" s="209" t="s">
        <v>4143</v>
      </c>
      <c r="G254" s="207"/>
      <c r="H254" s="210">
        <v>72.673000000000002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51" s="12" customFormat="1" x14ac:dyDescent="0.3">
      <c r="B255" s="206"/>
      <c r="C255" s="207"/>
      <c r="D255" s="196" t="s">
        <v>169</v>
      </c>
      <c r="E255" s="208" t="s">
        <v>19</v>
      </c>
      <c r="F255" s="209" t="s">
        <v>4144</v>
      </c>
      <c r="G255" s="207"/>
      <c r="H255" s="210">
        <v>118.30200000000001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x14ac:dyDescent="0.3">
      <c r="B256" s="206"/>
      <c r="C256" s="207"/>
      <c r="D256" s="196" t="s">
        <v>169</v>
      </c>
      <c r="E256" s="208" t="s">
        <v>19</v>
      </c>
      <c r="F256" s="209" t="s">
        <v>4145</v>
      </c>
      <c r="G256" s="207"/>
      <c r="H256" s="210">
        <v>194.285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51" s="12" customFormat="1" x14ac:dyDescent="0.3">
      <c r="B257" s="206"/>
      <c r="C257" s="207"/>
      <c r="D257" s="196" t="s">
        <v>169</v>
      </c>
      <c r="E257" s="208" t="s">
        <v>19</v>
      </c>
      <c r="F257" s="209" t="s">
        <v>4146</v>
      </c>
      <c r="G257" s="207"/>
      <c r="H257" s="210">
        <v>39.491999999999997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51" s="14" customFormat="1" x14ac:dyDescent="0.3">
      <c r="B258" s="229"/>
      <c r="C258" s="230"/>
      <c r="D258" s="196" t="s">
        <v>169</v>
      </c>
      <c r="E258" s="231" t="s">
        <v>19</v>
      </c>
      <c r="F258" s="232" t="s">
        <v>234</v>
      </c>
      <c r="G258" s="230"/>
      <c r="H258" s="233">
        <v>1799.4069999999999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169</v>
      </c>
      <c r="AU258" s="239" t="s">
        <v>81</v>
      </c>
      <c r="AV258" s="14" t="s">
        <v>186</v>
      </c>
      <c r="AW258" s="14" t="s">
        <v>35</v>
      </c>
      <c r="AX258" s="14" t="s">
        <v>71</v>
      </c>
      <c r="AY258" s="239" t="s">
        <v>160</v>
      </c>
    </row>
    <row r="259" spans="2:51" s="11" customFormat="1" x14ac:dyDescent="0.3">
      <c r="B259" s="194"/>
      <c r="C259" s="195"/>
      <c r="D259" s="196" t="s">
        <v>169</v>
      </c>
      <c r="E259" s="197" t="s">
        <v>19</v>
      </c>
      <c r="F259" s="198" t="s">
        <v>4061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169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160</v>
      </c>
    </row>
    <row r="260" spans="2:51" s="12" customFormat="1" x14ac:dyDescent="0.3">
      <c r="B260" s="206"/>
      <c r="C260" s="207"/>
      <c r="D260" s="196" t="s">
        <v>169</v>
      </c>
      <c r="E260" s="208" t="s">
        <v>19</v>
      </c>
      <c r="F260" s="209" t="s">
        <v>4147</v>
      </c>
      <c r="G260" s="207"/>
      <c r="H260" s="210">
        <v>210.53299999999999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51" s="12" customFormat="1" x14ac:dyDescent="0.3">
      <c r="B261" s="206"/>
      <c r="C261" s="207"/>
      <c r="D261" s="196" t="s">
        <v>169</v>
      </c>
      <c r="E261" s="208" t="s">
        <v>19</v>
      </c>
      <c r="F261" s="209" t="s">
        <v>4148</v>
      </c>
      <c r="G261" s="207"/>
      <c r="H261" s="210">
        <v>3.2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51" s="14" customFormat="1" x14ac:dyDescent="0.3">
      <c r="B262" s="229"/>
      <c r="C262" s="230"/>
      <c r="D262" s="196" t="s">
        <v>169</v>
      </c>
      <c r="E262" s="231" t="s">
        <v>19</v>
      </c>
      <c r="F262" s="232" t="s">
        <v>234</v>
      </c>
      <c r="G262" s="230"/>
      <c r="H262" s="233">
        <v>213.733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169</v>
      </c>
      <c r="AU262" s="239" t="s">
        <v>81</v>
      </c>
      <c r="AV262" s="14" t="s">
        <v>186</v>
      </c>
      <c r="AW262" s="14" t="s">
        <v>35</v>
      </c>
      <c r="AX262" s="14" t="s">
        <v>71</v>
      </c>
      <c r="AY262" s="239" t="s">
        <v>160</v>
      </c>
    </row>
    <row r="263" spans="2:51" s="11" customFormat="1" x14ac:dyDescent="0.3">
      <c r="B263" s="194"/>
      <c r="C263" s="195"/>
      <c r="D263" s="196" t="s">
        <v>169</v>
      </c>
      <c r="E263" s="197" t="s">
        <v>19</v>
      </c>
      <c r="F263" s="198" t="s">
        <v>4067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51" s="12" customFormat="1" x14ac:dyDescent="0.3">
      <c r="B264" s="206"/>
      <c r="C264" s="207"/>
      <c r="D264" s="196" t="s">
        <v>169</v>
      </c>
      <c r="E264" s="208" t="s">
        <v>19</v>
      </c>
      <c r="F264" s="209" t="s">
        <v>4149</v>
      </c>
      <c r="G264" s="207"/>
      <c r="H264" s="210">
        <v>29.867999999999999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51" s="12" customFormat="1" x14ac:dyDescent="0.3">
      <c r="B265" s="206"/>
      <c r="C265" s="207"/>
      <c r="D265" s="196" t="s">
        <v>169</v>
      </c>
      <c r="E265" s="208" t="s">
        <v>19</v>
      </c>
      <c r="F265" s="209" t="s">
        <v>4150</v>
      </c>
      <c r="G265" s="207"/>
      <c r="H265" s="210">
        <v>109.065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51" s="12" customFormat="1" x14ac:dyDescent="0.3">
      <c r="B266" s="206"/>
      <c r="C266" s="207"/>
      <c r="D266" s="196" t="s">
        <v>169</v>
      </c>
      <c r="E266" s="208" t="s">
        <v>19</v>
      </c>
      <c r="F266" s="209" t="s">
        <v>4151</v>
      </c>
      <c r="G266" s="207"/>
      <c r="H266" s="210">
        <v>109.917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51" s="12" customFormat="1" x14ac:dyDescent="0.3">
      <c r="B267" s="206"/>
      <c r="C267" s="207"/>
      <c r="D267" s="196" t="s">
        <v>169</v>
      </c>
      <c r="E267" s="208" t="s">
        <v>19</v>
      </c>
      <c r="F267" s="209" t="s">
        <v>4152</v>
      </c>
      <c r="G267" s="207"/>
      <c r="H267" s="210">
        <v>8.7840000000000007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51" s="14" customFormat="1" x14ac:dyDescent="0.3">
      <c r="B268" s="229"/>
      <c r="C268" s="230"/>
      <c r="D268" s="196" t="s">
        <v>169</v>
      </c>
      <c r="E268" s="231" t="s">
        <v>19</v>
      </c>
      <c r="F268" s="232" t="s">
        <v>234</v>
      </c>
      <c r="G268" s="230"/>
      <c r="H268" s="233">
        <v>257.63400000000001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169</v>
      </c>
      <c r="AU268" s="239" t="s">
        <v>81</v>
      </c>
      <c r="AV268" s="14" t="s">
        <v>186</v>
      </c>
      <c r="AW268" s="14" t="s">
        <v>35</v>
      </c>
      <c r="AX268" s="14" t="s">
        <v>71</v>
      </c>
      <c r="AY268" s="239" t="s">
        <v>160</v>
      </c>
    </row>
    <row r="269" spans="2:51" s="11" customFormat="1" x14ac:dyDescent="0.3">
      <c r="B269" s="194"/>
      <c r="C269" s="195"/>
      <c r="D269" s="196" t="s">
        <v>169</v>
      </c>
      <c r="E269" s="197" t="s">
        <v>19</v>
      </c>
      <c r="F269" s="198" t="s">
        <v>4072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169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160</v>
      </c>
    </row>
    <row r="270" spans="2:51" s="12" customFormat="1" x14ac:dyDescent="0.3">
      <c r="B270" s="206"/>
      <c r="C270" s="207"/>
      <c r="D270" s="196" t="s">
        <v>169</v>
      </c>
      <c r="E270" s="208" t="s">
        <v>19</v>
      </c>
      <c r="F270" s="209" t="s">
        <v>4153</v>
      </c>
      <c r="G270" s="207"/>
      <c r="H270" s="210">
        <v>30.21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51" s="12" customFormat="1" x14ac:dyDescent="0.3">
      <c r="B271" s="206"/>
      <c r="C271" s="207"/>
      <c r="D271" s="196" t="s">
        <v>169</v>
      </c>
      <c r="E271" s="208" t="s">
        <v>19</v>
      </c>
      <c r="F271" s="209" t="s">
        <v>4154</v>
      </c>
      <c r="G271" s="207"/>
      <c r="H271" s="210">
        <v>4.9400000000000004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51" s="14" customFormat="1" x14ac:dyDescent="0.3">
      <c r="B272" s="229"/>
      <c r="C272" s="230"/>
      <c r="D272" s="196" t="s">
        <v>169</v>
      </c>
      <c r="E272" s="231" t="s">
        <v>19</v>
      </c>
      <c r="F272" s="232" t="s">
        <v>234</v>
      </c>
      <c r="G272" s="230"/>
      <c r="H272" s="233">
        <v>35.15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169</v>
      </c>
      <c r="AU272" s="239" t="s">
        <v>81</v>
      </c>
      <c r="AV272" s="14" t="s">
        <v>186</v>
      </c>
      <c r="AW272" s="14" t="s">
        <v>35</v>
      </c>
      <c r="AX272" s="14" t="s">
        <v>71</v>
      </c>
      <c r="AY272" s="239" t="s">
        <v>160</v>
      </c>
    </row>
    <row r="273" spans="2:51" s="11" customFormat="1" x14ac:dyDescent="0.3">
      <c r="B273" s="194"/>
      <c r="C273" s="195"/>
      <c r="D273" s="196" t="s">
        <v>169</v>
      </c>
      <c r="E273" s="197" t="s">
        <v>19</v>
      </c>
      <c r="F273" s="198" t="s">
        <v>4077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51" s="12" customFormat="1" x14ac:dyDescent="0.3">
      <c r="B274" s="206"/>
      <c r="C274" s="207"/>
      <c r="D274" s="196" t="s">
        <v>169</v>
      </c>
      <c r="E274" s="208" t="s">
        <v>19</v>
      </c>
      <c r="F274" s="209" t="s">
        <v>4155</v>
      </c>
      <c r="G274" s="207"/>
      <c r="H274" s="210">
        <v>25.077999999999999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x14ac:dyDescent="0.3">
      <c r="B275" s="206"/>
      <c r="C275" s="207"/>
      <c r="D275" s="196" t="s">
        <v>169</v>
      </c>
      <c r="E275" s="208" t="s">
        <v>19</v>
      </c>
      <c r="F275" s="209" t="s">
        <v>4156</v>
      </c>
      <c r="G275" s="207"/>
      <c r="H275" s="210">
        <v>4.78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4" customFormat="1" x14ac:dyDescent="0.3">
      <c r="B276" s="229"/>
      <c r="C276" s="230"/>
      <c r="D276" s="196" t="s">
        <v>169</v>
      </c>
      <c r="E276" s="231" t="s">
        <v>19</v>
      </c>
      <c r="F276" s="232" t="s">
        <v>234</v>
      </c>
      <c r="G276" s="230"/>
      <c r="H276" s="233">
        <v>29.858000000000001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169</v>
      </c>
      <c r="AU276" s="239" t="s">
        <v>81</v>
      </c>
      <c r="AV276" s="14" t="s">
        <v>186</v>
      </c>
      <c r="AW276" s="14" t="s">
        <v>35</v>
      </c>
      <c r="AX276" s="14" t="s">
        <v>71</v>
      </c>
      <c r="AY276" s="239" t="s">
        <v>160</v>
      </c>
    </row>
    <row r="277" spans="2:51" s="11" customFormat="1" x14ac:dyDescent="0.3">
      <c r="B277" s="194"/>
      <c r="C277" s="195"/>
      <c r="D277" s="196" t="s">
        <v>169</v>
      </c>
      <c r="E277" s="197" t="s">
        <v>19</v>
      </c>
      <c r="F277" s="198" t="s">
        <v>4080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169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160</v>
      </c>
    </row>
    <row r="278" spans="2:51" s="12" customFormat="1" x14ac:dyDescent="0.3">
      <c r="B278" s="206"/>
      <c r="C278" s="207"/>
      <c r="D278" s="196" t="s">
        <v>169</v>
      </c>
      <c r="E278" s="208" t="s">
        <v>19</v>
      </c>
      <c r="F278" s="209" t="s">
        <v>4157</v>
      </c>
      <c r="G278" s="207"/>
      <c r="H278" s="210">
        <v>14.432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2" customFormat="1" x14ac:dyDescent="0.3">
      <c r="B279" s="206"/>
      <c r="C279" s="207"/>
      <c r="D279" s="196" t="s">
        <v>169</v>
      </c>
      <c r="E279" s="208" t="s">
        <v>19</v>
      </c>
      <c r="F279" s="209" t="s">
        <v>4158</v>
      </c>
      <c r="G279" s="207"/>
      <c r="H279" s="210">
        <v>4.54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51" s="14" customFormat="1" x14ac:dyDescent="0.3">
      <c r="B280" s="229"/>
      <c r="C280" s="230"/>
      <c r="D280" s="196" t="s">
        <v>169</v>
      </c>
      <c r="E280" s="231" t="s">
        <v>19</v>
      </c>
      <c r="F280" s="232" t="s">
        <v>234</v>
      </c>
      <c r="G280" s="230"/>
      <c r="H280" s="233">
        <v>18.972000000000001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169</v>
      </c>
      <c r="AU280" s="239" t="s">
        <v>81</v>
      </c>
      <c r="AV280" s="14" t="s">
        <v>186</v>
      </c>
      <c r="AW280" s="14" t="s">
        <v>35</v>
      </c>
      <c r="AX280" s="14" t="s">
        <v>71</v>
      </c>
      <c r="AY280" s="239" t="s">
        <v>160</v>
      </c>
    </row>
    <row r="281" spans="2:51" s="11" customFormat="1" x14ac:dyDescent="0.3">
      <c r="B281" s="194"/>
      <c r="C281" s="195"/>
      <c r="D281" s="196" t="s">
        <v>169</v>
      </c>
      <c r="E281" s="197" t="s">
        <v>19</v>
      </c>
      <c r="F281" s="198" t="s">
        <v>4086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51" s="12" customFormat="1" x14ac:dyDescent="0.3">
      <c r="B282" s="206"/>
      <c r="C282" s="207"/>
      <c r="D282" s="196" t="s">
        <v>169</v>
      </c>
      <c r="E282" s="208" t="s">
        <v>19</v>
      </c>
      <c r="F282" s="209" t="s">
        <v>4159</v>
      </c>
      <c r="G282" s="207"/>
      <c r="H282" s="210">
        <v>23.2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x14ac:dyDescent="0.3">
      <c r="B283" s="206"/>
      <c r="C283" s="207"/>
      <c r="D283" s="196" t="s">
        <v>169</v>
      </c>
      <c r="E283" s="208" t="s">
        <v>19</v>
      </c>
      <c r="F283" s="209" t="s">
        <v>4160</v>
      </c>
      <c r="G283" s="207"/>
      <c r="H283" s="210">
        <v>1.92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4" customFormat="1" x14ac:dyDescent="0.3">
      <c r="B284" s="229"/>
      <c r="C284" s="230"/>
      <c r="D284" s="196" t="s">
        <v>169</v>
      </c>
      <c r="E284" s="231" t="s">
        <v>19</v>
      </c>
      <c r="F284" s="232" t="s">
        <v>234</v>
      </c>
      <c r="G284" s="230"/>
      <c r="H284" s="233">
        <v>25.12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169</v>
      </c>
      <c r="AU284" s="239" t="s">
        <v>81</v>
      </c>
      <c r="AV284" s="14" t="s">
        <v>186</v>
      </c>
      <c r="AW284" s="14" t="s">
        <v>35</v>
      </c>
      <c r="AX284" s="14" t="s">
        <v>71</v>
      </c>
      <c r="AY284" s="239" t="s">
        <v>160</v>
      </c>
    </row>
    <row r="285" spans="2:51" s="11" customFormat="1" x14ac:dyDescent="0.3">
      <c r="B285" s="194"/>
      <c r="C285" s="195"/>
      <c r="D285" s="196" t="s">
        <v>169</v>
      </c>
      <c r="E285" s="197" t="s">
        <v>19</v>
      </c>
      <c r="F285" s="198" t="s">
        <v>4101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51" s="12" customFormat="1" x14ac:dyDescent="0.3">
      <c r="B286" s="206"/>
      <c r="C286" s="207"/>
      <c r="D286" s="196" t="s">
        <v>169</v>
      </c>
      <c r="E286" s="208" t="s">
        <v>19</v>
      </c>
      <c r="F286" s="209" t="s">
        <v>4161</v>
      </c>
      <c r="G286" s="207"/>
      <c r="H286" s="210">
        <v>189.529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2" customFormat="1" x14ac:dyDescent="0.3">
      <c r="B287" s="206"/>
      <c r="C287" s="207"/>
      <c r="D287" s="196" t="s">
        <v>169</v>
      </c>
      <c r="E287" s="208" t="s">
        <v>19</v>
      </c>
      <c r="F287" s="209" t="s">
        <v>4162</v>
      </c>
      <c r="G287" s="207"/>
      <c r="H287" s="210">
        <v>187.8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51" s="12" customFormat="1" x14ac:dyDescent="0.3">
      <c r="B288" s="206"/>
      <c r="C288" s="207"/>
      <c r="D288" s="196" t="s">
        <v>169</v>
      </c>
      <c r="E288" s="208" t="s">
        <v>19</v>
      </c>
      <c r="F288" s="209" t="s">
        <v>4163</v>
      </c>
      <c r="G288" s="207"/>
      <c r="H288" s="210">
        <v>188.1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51" s="12" customFormat="1" x14ac:dyDescent="0.3">
      <c r="B289" s="206"/>
      <c r="C289" s="207"/>
      <c r="D289" s="196" t="s">
        <v>169</v>
      </c>
      <c r="E289" s="208" t="s">
        <v>19</v>
      </c>
      <c r="F289" s="209" t="s">
        <v>4164</v>
      </c>
      <c r="G289" s="207"/>
      <c r="H289" s="210">
        <v>108.56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51" s="12" customFormat="1" x14ac:dyDescent="0.3">
      <c r="B290" s="206"/>
      <c r="C290" s="207"/>
      <c r="D290" s="196" t="s">
        <v>169</v>
      </c>
      <c r="E290" s="208" t="s">
        <v>19</v>
      </c>
      <c r="F290" s="209" t="s">
        <v>4165</v>
      </c>
      <c r="G290" s="207"/>
      <c r="H290" s="210">
        <v>75.697999999999993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51" s="12" customFormat="1" x14ac:dyDescent="0.3">
      <c r="B291" s="206"/>
      <c r="C291" s="207"/>
      <c r="D291" s="196" t="s">
        <v>169</v>
      </c>
      <c r="E291" s="208" t="s">
        <v>19</v>
      </c>
      <c r="F291" s="209" t="s">
        <v>4166</v>
      </c>
      <c r="G291" s="207"/>
      <c r="H291" s="210">
        <v>39.603000000000002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51" s="12" customFormat="1" x14ac:dyDescent="0.3">
      <c r="B292" s="206"/>
      <c r="C292" s="207"/>
      <c r="D292" s="196" t="s">
        <v>169</v>
      </c>
      <c r="E292" s="208" t="s">
        <v>19</v>
      </c>
      <c r="F292" s="209" t="s">
        <v>4167</v>
      </c>
      <c r="G292" s="207"/>
      <c r="H292" s="210">
        <v>47.908999999999999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51" s="12" customFormat="1" x14ac:dyDescent="0.3">
      <c r="B293" s="206"/>
      <c r="C293" s="207"/>
      <c r="D293" s="196" t="s">
        <v>169</v>
      </c>
      <c r="E293" s="208" t="s">
        <v>19</v>
      </c>
      <c r="F293" s="209" t="s">
        <v>4168</v>
      </c>
      <c r="G293" s="207"/>
      <c r="H293" s="210">
        <v>182.61799999999999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51" s="12" customFormat="1" x14ac:dyDescent="0.3">
      <c r="B294" s="206"/>
      <c r="C294" s="207"/>
      <c r="D294" s="196" t="s">
        <v>169</v>
      </c>
      <c r="E294" s="208" t="s">
        <v>19</v>
      </c>
      <c r="F294" s="209" t="s">
        <v>4169</v>
      </c>
      <c r="G294" s="207"/>
      <c r="H294" s="210">
        <v>182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51" s="12" customFormat="1" x14ac:dyDescent="0.3">
      <c r="B295" s="206"/>
      <c r="C295" s="207"/>
      <c r="D295" s="196" t="s">
        <v>169</v>
      </c>
      <c r="E295" s="208" t="s">
        <v>19</v>
      </c>
      <c r="F295" s="209" t="s">
        <v>4170</v>
      </c>
      <c r="G295" s="207"/>
      <c r="H295" s="210">
        <v>76.408000000000001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51" s="12" customFormat="1" x14ac:dyDescent="0.3">
      <c r="B296" s="206"/>
      <c r="C296" s="207"/>
      <c r="D296" s="196" t="s">
        <v>169</v>
      </c>
      <c r="E296" s="208" t="s">
        <v>19</v>
      </c>
      <c r="F296" s="209" t="s">
        <v>4171</v>
      </c>
      <c r="G296" s="207"/>
      <c r="H296" s="210">
        <v>85.510999999999996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51" s="12" customFormat="1" x14ac:dyDescent="0.3">
      <c r="B297" s="206"/>
      <c r="C297" s="207"/>
      <c r="D297" s="196" t="s">
        <v>169</v>
      </c>
      <c r="E297" s="208" t="s">
        <v>19</v>
      </c>
      <c r="F297" s="209" t="s">
        <v>4172</v>
      </c>
      <c r="G297" s="207"/>
      <c r="H297" s="210">
        <v>76.733999999999995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51" s="12" customFormat="1" x14ac:dyDescent="0.3">
      <c r="B298" s="206"/>
      <c r="C298" s="207"/>
      <c r="D298" s="196" t="s">
        <v>169</v>
      </c>
      <c r="E298" s="208" t="s">
        <v>19</v>
      </c>
      <c r="F298" s="209" t="s">
        <v>4173</v>
      </c>
      <c r="G298" s="207"/>
      <c r="H298" s="210">
        <v>190.18199999999999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51" s="12" customFormat="1" x14ac:dyDescent="0.3">
      <c r="B299" s="206"/>
      <c r="C299" s="207"/>
      <c r="D299" s="196" t="s">
        <v>169</v>
      </c>
      <c r="E299" s="208" t="s">
        <v>19</v>
      </c>
      <c r="F299" s="209" t="s">
        <v>4174</v>
      </c>
      <c r="G299" s="207"/>
      <c r="H299" s="210">
        <v>75.366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51" s="12" customFormat="1" x14ac:dyDescent="0.3">
      <c r="B300" s="206"/>
      <c r="C300" s="207"/>
      <c r="D300" s="196" t="s">
        <v>169</v>
      </c>
      <c r="E300" s="208" t="s">
        <v>19</v>
      </c>
      <c r="F300" s="209" t="s">
        <v>4175</v>
      </c>
      <c r="G300" s="207"/>
      <c r="H300" s="210">
        <v>75.48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51" s="12" customFormat="1" ht="27" x14ac:dyDescent="0.3">
      <c r="B301" s="206"/>
      <c r="C301" s="207"/>
      <c r="D301" s="196" t="s">
        <v>169</v>
      </c>
      <c r="E301" s="208" t="s">
        <v>19</v>
      </c>
      <c r="F301" s="209" t="s">
        <v>4176</v>
      </c>
      <c r="G301" s="207"/>
      <c r="H301" s="210">
        <v>50.652000000000001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51" s="14" customFormat="1" x14ac:dyDescent="0.3">
      <c r="B302" s="229"/>
      <c r="C302" s="230"/>
      <c r="D302" s="196" t="s">
        <v>169</v>
      </c>
      <c r="E302" s="231" t="s">
        <v>19</v>
      </c>
      <c r="F302" s="232" t="s">
        <v>234</v>
      </c>
      <c r="G302" s="230"/>
      <c r="H302" s="233">
        <v>1832.15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169</v>
      </c>
      <c r="AU302" s="239" t="s">
        <v>81</v>
      </c>
      <c r="AV302" s="14" t="s">
        <v>186</v>
      </c>
      <c r="AW302" s="14" t="s">
        <v>35</v>
      </c>
      <c r="AX302" s="14" t="s">
        <v>71</v>
      </c>
      <c r="AY302" s="239" t="s">
        <v>160</v>
      </c>
    </row>
    <row r="303" spans="2:51" s="11" customFormat="1" x14ac:dyDescent="0.3">
      <c r="B303" s="194"/>
      <c r="C303" s="195"/>
      <c r="D303" s="196" t="s">
        <v>169</v>
      </c>
      <c r="E303" s="197" t="s">
        <v>19</v>
      </c>
      <c r="F303" s="198" t="s">
        <v>4122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51" s="12" customFormat="1" x14ac:dyDescent="0.3">
      <c r="B304" s="206"/>
      <c r="C304" s="207"/>
      <c r="D304" s="196" t="s">
        <v>169</v>
      </c>
      <c r="E304" s="208" t="s">
        <v>19</v>
      </c>
      <c r="F304" s="209" t="s">
        <v>4177</v>
      </c>
      <c r="G304" s="207"/>
      <c r="H304" s="210">
        <v>21.734000000000002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4" customFormat="1" x14ac:dyDescent="0.3">
      <c r="B305" s="229"/>
      <c r="C305" s="230"/>
      <c r="D305" s="196" t="s">
        <v>169</v>
      </c>
      <c r="E305" s="231" t="s">
        <v>19</v>
      </c>
      <c r="F305" s="232" t="s">
        <v>234</v>
      </c>
      <c r="G305" s="230"/>
      <c r="H305" s="233">
        <v>21.734000000000002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169</v>
      </c>
      <c r="AU305" s="239" t="s">
        <v>81</v>
      </c>
      <c r="AV305" s="14" t="s">
        <v>186</v>
      </c>
      <c r="AW305" s="14" t="s">
        <v>35</v>
      </c>
      <c r="AX305" s="14" t="s">
        <v>71</v>
      </c>
      <c r="AY305" s="239" t="s">
        <v>160</v>
      </c>
    </row>
    <row r="306" spans="2:65" s="11" customFormat="1" x14ac:dyDescent="0.3">
      <c r="B306" s="194"/>
      <c r="C306" s="195"/>
      <c r="D306" s="196" t="s">
        <v>169</v>
      </c>
      <c r="E306" s="197" t="s">
        <v>19</v>
      </c>
      <c r="F306" s="198" t="s">
        <v>4124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x14ac:dyDescent="0.3">
      <c r="B307" s="206"/>
      <c r="C307" s="207"/>
      <c r="D307" s="196" t="s">
        <v>169</v>
      </c>
      <c r="E307" s="208" t="s">
        <v>19</v>
      </c>
      <c r="F307" s="209" t="s">
        <v>4178</v>
      </c>
      <c r="G307" s="207"/>
      <c r="H307" s="210">
        <v>34.58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2" customFormat="1" x14ac:dyDescent="0.3">
      <c r="B308" s="206"/>
      <c r="C308" s="207"/>
      <c r="D308" s="196" t="s">
        <v>169</v>
      </c>
      <c r="E308" s="208" t="s">
        <v>19</v>
      </c>
      <c r="F308" s="209" t="s">
        <v>4179</v>
      </c>
      <c r="G308" s="207"/>
      <c r="H308" s="210">
        <v>13.24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169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160</v>
      </c>
    </row>
    <row r="309" spans="2:65" s="14" customFormat="1" x14ac:dyDescent="0.3">
      <c r="B309" s="229"/>
      <c r="C309" s="230"/>
      <c r="D309" s="196" t="s">
        <v>169</v>
      </c>
      <c r="E309" s="231" t="s">
        <v>19</v>
      </c>
      <c r="F309" s="232" t="s">
        <v>234</v>
      </c>
      <c r="G309" s="230"/>
      <c r="H309" s="233">
        <v>47.82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169</v>
      </c>
      <c r="AU309" s="239" t="s">
        <v>81</v>
      </c>
      <c r="AV309" s="14" t="s">
        <v>186</v>
      </c>
      <c r="AW309" s="14" t="s">
        <v>35</v>
      </c>
      <c r="AX309" s="14" t="s">
        <v>71</v>
      </c>
      <c r="AY309" s="239" t="s">
        <v>160</v>
      </c>
    </row>
    <row r="310" spans="2:65" s="13" customFormat="1" x14ac:dyDescent="0.3">
      <c r="B310" s="217"/>
      <c r="C310" s="218"/>
      <c r="D310" s="219" t="s">
        <v>169</v>
      </c>
      <c r="E310" s="220" t="s">
        <v>19</v>
      </c>
      <c r="F310" s="221" t="s">
        <v>182</v>
      </c>
      <c r="G310" s="218"/>
      <c r="H310" s="222">
        <v>4767.335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169</v>
      </c>
      <c r="AU310" s="228" t="s">
        <v>81</v>
      </c>
      <c r="AV310" s="13" t="s">
        <v>167</v>
      </c>
      <c r="AW310" s="13" t="s">
        <v>35</v>
      </c>
      <c r="AX310" s="13" t="s">
        <v>78</v>
      </c>
      <c r="AY310" s="228" t="s">
        <v>160</v>
      </c>
    </row>
    <row r="311" spans="2:65" s="1" customFormat="1" ht="22.5" customHeight="1" x14ac:dyDescent="0.3">
      <c r="B311" s="35"/>
      <c r="C311" s="182" t="s">
        <v>262</v>
      </c>
      <c r="D311" s="182" t="s">
        <v>162</v>
      </c>
      <c r="E311" s="183" t="s">
        <v>481</v>
      </c>
      <c r="F311" s="184" t="s">
        <v>482</v>
      </c>
      <c r="G311" s="185" t="s">
        <v>248</v>
      </c>
      <c r="H311" s="186">
        <v>3908.1260000000002</v>
      </c>
      <c r="I311" s="187"/>
      <c r="J311" s="188">
        <f>ROUND(I311*H311,2)</f>
        <v>0</v>
      </c>
      <c r="K311" s="184" t="s">
        <v>166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8.5132000000000003E-4</v>
      </c>
      <c r="R311" s="191">
        <f>Q311*H311</f>
        <v>3.3270658263200001</v>
      </c>
      <c r="S311" s="191">
        <v>0</v>
      </c>
      <c r="T311" s="192">
        <f>S311*H311</f>
        <v>0</v>
      </c>
      <c r="AR311" s="18" t="s">
        <v>167</v>
      </c>
      <c r="AT311" s="18" t="s">
        <v>162</v>
      </c>
      <c r="AU311" s="18" t="s">
        <v>81</v>
      </c>
      <c r="AY311" s="18" t="s">
        <v>160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167</v>
      </c>
      <c r="BM311" s="18" t="s">
        <v>4180</v>
      </c>
    </row>
    <row r="312" spans="2:65" s="11" customFormat="1" x14ac:dyDescent="0.3">
      <c r="B312" s="194"/>
      <c r="C312" s="195"/>
      <c r="D312" s="196" t="s">
        <v>169</v>
      </c>
      <c r="E312" s="197" t="s">
        <v>19</v>
      </c>
      <c r="F312" s="198" t="s">
        <v>4031</v>
      </c>
      <c r="G312" s="195"/>
      <c r="H312" s="199" t="s">
        <v>19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169</v>
      </c>
      <c r="AU312" s="205" t="s">
        <v>81</v>
      </c>
      <c r="AV312" s="11" t="s">
        <v>78</v>
      </c>
      <c r="AW312" s="11" t="s">
        <v>35</v>
      </c>
      <c r="AX312" s="11" t="s">
        <v>71</v>
      </c>
      <c r="AY312" s="205" t="s">
        <v>160</v>
      </c>
    </row>
    <row r="313" spans="2:65" s="12" customFormat="1" x14ac:dyDescent="0.3">
      <c r="B313" s="206"/>
      <c r="C313" s="207"/>
      <c r="D313" s="196" t="s">
        <v>169</v>
      </c>
      <c r="E313" s="208" t="s">
        <v>19</v>
      </c>
      <c r="F313" s="209" t="s">
        <v>4181</v>
      </c>
      <c r="G313" s="207"/>
      <c r="H313" s="210">
        <v>74.078000000000003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4182</v>
      </c>
      <c r="G314" s="207"/>
      <c r="H314" s="210">
        <v>206.089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4183</v>
      </c>
      <c r="G315" s="207"/>
      <c r="H315" s="210">
        <v>3.6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4" customFormat="1" x14ac:dyDescent="0.3">
      <c r="B316" s="229"/>
      <c r="C316" s="230"/>
      <c r="D316" s="196" t="s">
        <v>169</v>
      </c>
      <c r="E316" s="231" t="s">
        <v>19</v>
      </c>
      <c r="F316" s="232" t="s">
        <v>234</v>
      </c>
      <c r="G316" s="230"/>
      <c r="H316" s="233">
        <v>283.767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169</v>
      </c>
      <c r="AU316" s="239" t="s">
        <v>81</v>
      </c>
      <c r="AV316" s="14" t="s">
        <v>186</v>
      </c>
      <c r="AW316" s="14" t="s">
        <v>35</v>
      </c>
      <c r="AX316" s="14" t="s">
        <v>71</v>
      </c>
      <c r="AY316" s="239" t="s">
        <v>160</v>
      </c>
    </row>
    <row r="317" spans="2:65" s="11" customFormat="1" x14ac:dyDescent="0.3">
      <c r="B317" s="194"/>
      <c r="C317" s="195"/>
      <c r="D317" s="196" t="s">
        <v>169</v>
      </c>
      <c r="E317" s="197" t="s">
        <v>19</v>
      </c>
      <c r="F317" s="198" t="s">
        <v>4038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2" customFormat="1" x14ac:dyDescent="0.3">
      <c r="B318" s="206"/>
      <c r="C318" s="207"/>
      <c r="D318" s="196" t="s">
        <v>169</v>
      </c>
      <c r="E318" s="208" t="s">
        <v>19</v>
      </c>
      <c r="F318" s="209" t="s">
        <v>4184</v>
      </c>
      <c r="G318" s="207"/>
      <c r="H318" s="210">
        <v>212.53100000000001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4185</v>
      </c>
      <c r="G319" s="207"/>
      <c r="H319" s="210">
        <v>339.54700000000003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x14ac:dyDescent="0.3">
      <c r="B320" s="206"/>
      <c r="C320" s="207"/>
      <c r="D320" s="196" t="s">
        <v>169</v>
      </c>
      <c r="E320" s="208" t="s">
        <v>19</v>
      </c>
      <c r="F320" s="209" t="s">
        <v>4186</v>
      </c>
      <c r="G320" s="207"/>
      <c r="H320" s="210">
        <v>408.51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51" s="12" customFormat="1" x14ac:dyDescent="0.3">
      <c r="B321" s="206"/>
      <c r="C321" s="207"/>
      <c r="D321" s="196" t="s">
        <v>169</v>
      </c>
      <c r="E321" s="208" t="s">
        <v>19</v>
      </c>
      <c r="F321" s="209" t="s">
        <v>4187</v>
      </c>
      <c r="G321" s="207"/>
      <c r="H321" s="210">
        <v>424.77100000000002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51" s="12" customFormat="1" x14ac:dyDescent="0.3">
      <c r="B322" s="206"/>
      <c r="C322" s="207"/>
      <c r="D322" s="196" t="s">
        <v>169</v>
      </c>
      <c r="E322" s="208" t="s">
        <v>19</v>
      </c>
      <c r="F322" s="209" t="s">
        <v>4188</v>
      </c>
      <c r="G322" s="207"/>
      <c r="H322" s="210">
        <v>29.97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51" s="14" customFormat="1" x14ac:dyDescent="0.3">
      <c r="B323" s="229"/>
      <c r="C323" s="230"/>
      <c r="D323" s="196" t="s">
        <v>169</v>
      </c>
      <c r="E323" s="231" t="s">
        <v>19</v>
      </c>
      <c r="F323" s="232" t="s">
        <v>234</v>
      </c>
      <c r="G323" s="230"/>
      <c r="H323" s="233">
        <v>1415.329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169</v>
      </c>
      <c r="AU323" s="239" t="s">
        <v>81</v>
      </c>
      <c r="AV323" s="14" t="s">
        <v>186</v>
      </c>
      <c r="AW323" s="14" t="s">
        <v>35</v>
      </c>
      <c r="AX323" s="14" t="s">
        <v>71</v>
      </c>
      <c r="AY323" s="239" t="s">
        <v>160</v>
      </c>
    </row>
    <row r="324" spans="2:51" s="11" customFormat="1" x14ac:dyDescent="0.3">
      <c r="B324" s="194"/>
      <c r="C324" s="195"/>
      <c r="D324" s="196" t="s">
        <v>169</v>
      </c>
      <c r="E324" s="197" t="s">
        <v>19</v>
      </c>
      <c r="F324" s="198" t="s">
        <v>4058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51" s="12" customFormat="1" x14ac:dyDescent="0.3">
      <c r="B325" s="206"/>
      <c r="C325" s="207"/>
      <c r="D325" s="196" t="s">
        <v>169</v>
      </c>
      <c r="E325" s="208" t="s">
        <v>19</v>
      </c>
      <c r="F325" s="209" t="s">
        <v>4189</v>
      </c>
      <c r="G325" s="207"/>
      <c r="H325" s="210">
        <v>332.44400000000002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51" s="12" customFormat="1" x14ac:dyDescent="0.3">
      <c r="B326" s="206"/>
      <c r="C326" s="207"/>
      <c r="D326" s="196" t="s">
        <v>169</v>
      </c>
      <c r="E326" s="208" t="s">
        <v>19</v>
      </c>
      <c r="F326" s="209" t="s">
        <v>4190</v>
      </c>
      <c r="G326" s="207"/>
      <c r="H326" s="210">
        <v>7.52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51" s="14" customFormat="1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339.964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51" s="11" customFormat="1" x14ac:dyDescent="0.3">
      <c r="B328" s="194"/>
      <c r="C328" s="195"/>
      <c r="D328" s="196" t="s">
        <v>169</v>
      </c>
      <c r="E328" s="197" t="s">
        <v>19</v>
      </c>
      <c r="F328" s="198" t="s">
        <v>4061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51" s="12" customFormat="1" x14ac:dyDescent="0.3">
      <c r="B329" s="206"/>
      <c r="C329" s="207"/>
      <c r="D329" s="196" t="s">
        <v>169</v>
      </c>
      <c r="E329" s="208" t="s">
        <v>19</v>
      </c>
      <c r="F329" s="209" t="s">
        <v>4191</v>
      </c>
      <c r="G329" s="207"/>
      <c r="H329" s="210">
        <v>342.06799999999998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51" s="12" customFormat="1" x14ac:dyDescent="0.3">
      <c r="B330" s="206"/>
      <c r="C330" s="207"/>
      <c r="D330" s="196" t="s">
        <v>169</v>
      </c>
      <c r="E330" s="208" t="s">
        <v>19</v>
      </c>
      <c r="F330" s="209" t="s">
        <v>4192</v>
      </c>
      <c r="G330" s="207"/>
      <c r="H330" s="210">
        <v>286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51" s="12" customFormat="1" x14ac:dyDescent="0.3">
      <c r="B331" s="206"/>
      <c r="C331" s="207"/>
      <c r="D331" s="196" t="s">
        <v>169</v>
      </c>
      <c r="E331" s="208" t="s">
        <v>19</v>
      </c>
      <c r="F331" s="209" t="s">
        <v>4193</v>
      </c>
      <c r="G331" s="207"/>
      <c r="H331" s="210">
        <v>236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51" s="12" customFormat="1" x14ac:dyDescent="0.3">
      <c r="B332" s="206"/>
      <c r="C332" s="207"/>
      <c r="D332" s="196" t="s">
        <v>169</v>
      </c>
      <c r="E332" s="208" t="s">
        <v>19</v>
      </c>
      <c r="F332" s="209" t="s">
        <v>4194</v>
      </c>
      <c r="G332" s="207"/>
      <c r="H332" s="210">
        <v>15.6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51" s="14" customFormat="1" x14ac:dyDescent="0.3">
      <c r="B333" s="229"/>
      <c r="C333" s="230"/>
      <c r="D333" s="196" t="s">
        <v>169</v>
      </c>
      <c r="E333" s="231" t="s">
        <v>19</v>
      </c>
      <c r="F333" s="232" t="s">
        <v>234</v>
      </c>
      <c r="G333" s="230"/>
      <c r="H333" s="233">
        <v>879.66800000000001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169</v>
      </c>
      <c r="AU333" s="239" t="s">
        <v>81</v>
      </c>
      <c r="AV333" s="14" t="s">
        <v>186</v>
      </c>
      <c r="AW333" s="14" t="s">
        <v>35</v>
      </c>
      <c r="AX333" s="14" t="s">
        <v>71</v>
      </c>
      <c r="AY333" s="239" t="s">
        <v>160</v>
      </c>
    </row>
    <row r="334" spans="2:51" s="11" customFormat="1" x14ac:dyDescent="0.3">
      <c r="B334" s="194"/>
      <c r="C334" s="195"/>
      <c r="D334" s="196" t="s">
        <v>169</v>
      </c>
      <c r="E334" s="197" t="s">
        <v>19</v>
      </c>
      <c r="F334" s="198" t="s">
        <v>4075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51" s="12" customFormat="1" x14ac:dyDescent="0.3">
      <c r="B335" s="206"/>
      <c r="C335" s="207"/>
      <c r="D335" s="196" t="s">
        <v>169</v>
      </c>
      <c r="E335" s="208" t="s">
        <v>19</v>
      </c>
      <c r="F335" s="209" t="s">
        <v>4195</v>
      </c>
      <c r="G335" s="207"/>
      <c r="H335" s="210">
        <v>24.896999999999998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51" s="12" customFormat="1" x14ac:dyDescent="0.3">
      <c r="B336" s="206"/>
      <c r="C336" s="207"/>
      <c r="D336" s="196" t="s">
        <v>169</v>
      </c>
      <c r="E336" s="208" t="s">
        <v>19</v>
      </c>
      <c r="F336" s="209" t="s">
        <v>4154</v>
      </c>
      <c r="G336" s="207"/>
      <c r="H336" s="210">
        <v>4.9400000000000004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51" s="14" customFormat="1" x14ac:dyDescent="0.3">
      <c r="B337" s="229"/>
      <c r="C337" s="230"/>
      <c r="D337" s="196" t="s">
        <v>169</v>
      </c>
      <c r="E337" s="231" t="s">
        <v>19</v>
      </c>
      <c r="F337" s="232" t="s">
        <v>234</v>
      </c>
      <c r="G337" s="230"/>
      <c r="H337" s="233">
        <v>29.837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169</v>
      </c>
      <c r="AU337" s="239" t="s">
        <v>81</v>
      </c>
      <c r="AV337" s="14" t="s">
        <v>186</v>
      </c>
      <c r="AW337" s="14" t="s">
        <v>35</v>
      </c>
      <c r="AX337" s="14" t="s">
        <v>71</v>
      </c>
      <c r="AY337" s="239" t="s">
        <v>160</v>
      </c>
    </row>
    <row r="338" spans="2:51" s="11" customFormat="1" x14ac:dyDescent="0.3">
      <c r="B338" s="194"/>
      <c r="C338" s="195"/>
      <c r="D338" s="196" t="s">
        <v>169</v>
      </c>
      <c r="E338" s="197" t="s">
        <v>19</v>
      </c>
      <c r="F338" s="198" t="s">
        <v>4083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51" s="12" customFormat="1" x14ac:dyDescent="0.3">
      <c r="B339" s="206"/>
      <c r="C339" s="207"/>
      <c r="D339" s="196" t="s">
        <v>169</v>
      </c>
      <c r="E339" s="208" t="s">
        <v>19</v>
      </c>
      <c r="F339" s="209" t="s">
        <v>4196</v>
      </c>
      <c r="G339" s="207"/>
      <c r="H339" s="210">
        <v>247.26499999999999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51" s="12" customFormat="1" x14ac:dyDescent="0.3">
      <c r="B340" s="206"/>
      <c r="C340" s="207"/>
      <c r="D340" s="196" t="s">
        <v>169</v>
      </c>
      <c r="E340" s="208" t="s">
        <v>19</v>
      </c>
      <c r="F340" s="209" t="s">
        <v>4197</v>
      </c>
      <c r="G340" s="207"/>
      <c r="H340" s="210">
        <v>7.0380000000000003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51" s="14" customFormat="1" x14ac:dyDescent="0.3">
      <c r="B341" s="229"/>
      <c r="C341" s="230"/>
      <c r="D341" s="196" t="s">
        <v>169</v>
      </c>
      <c r="E341" s="231" t="s">
        <v>19</v>
      </c>
      <c r="F341" s="232" t="s">
        <v>234</v>
      </c>
      <c r="G341" s="230"/>
      <c r="H341" s="233">
        <v>254.303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169</v>
      </c>
      <c r="AU341" s="239" t="s">
        <v>81</v>
      </c>
      <c r="AV341" s="14" t="s">
        <v>186</v>
      </c>
      <c r="AW341" s="14" t="s">
        <v>35</v>
      </c>
      <c r="AX341" s="14" t="s">
        <v>71</v>
      </c>
      <c r="AY341" s="239" t="s">
        <v>160</v>
      </c>
    </row>
    <row r="342" spans="2:51" s="11" customFormat="1" x14ac:dyDescent="0.3">
      <c r="B342" s="194"/>
      <c r="C342" s="195"/>
      <c r="D342" s="196" t="s">
        <v>169</v>
      </c>
      <c r="E342" s="197" t="s">
        <v>19</v>
      </c>
      <c r="F342" s="198" t="s">
        <v>4101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169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160</v>
      </c>
    </row>
    <row r="343" spans="2:51" s="12" customFormat="1" x14ac:dyDescent="0.3">
      <c r="B343" s="206"/>
      <c r="C343" s="207"/>
      <c r="D343" s="196" t="s">
        <v>169</v>
      </c>
      <c r="E343" s="208" t="s">
        <v>19</v>
      </c>
      <c r="F343" s="209" t="s">
        <v>4198</v>
      </c>
      <c r="G343" s="207"/>
      <c r="H343" s="210">
        <v>208.18100000000001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51" s="12" customFormat="1" x14ac:dyDescent="0.3">
      <c r="B344" s="206"/>
      <c r="C344" s="207"/>
      <c r="D344" s="196" t="s">
        <v>169</v>
      </c>
      <c r="E344" s="208" t="s">
        <v>19</v>
      </c>
      <c r="F344" s="209" t="s">
        <v>4199</v>
      </c>
      <c r="G344" s="207"/>
      <c r="H344" s="210">
        <v>83.441999999999993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51" s="12" customFormat="1" x14ac:dyDescent="0.3">
      <c r="B345" s="206"/>
      <c r="C345" s="207"/>
      <c r="D345" s="196" t="s">
        <v>169</v>
      </c>
      <c r="E345" s="208" t="s">
        <v>19</v>
      </c>
      <c r="F345" s="209" t="s">
        <v>4200</v>
      </c>
      <c r="G345" s="207"/>
      <c r="H345" s="210">
        <v>7.5780000000000003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51" s="14" customFormat="1" x14ac:dyDescent="0.3">
      <c r="B346" s="229"/>
      <c r="C346" s="230"/>
      <c r="D346" s="196" t="s">
        <v>169</v>
      </c>
      <c r="E346" s="231" t="s">
        <v>19</v>
      </c>
      <c r="F346" s="232" t="s">
        <v>234</v>
      </c>
      <c r="G346" s="230"/>
      <c r="H346" s="233">
        <v>299.20100000000002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169</v>
      </c>
      <c r="AU346" s="239" t="s">
        <v>81</v>
      </c>
      <c r="AV346" s="14" t="s">
        <v>186</v>
      </c>
      <c r="AW346" s="14" t="s">
        <v>35</v>
      </c>
      <c r="AX346" s="14" t="s">
        <v>71</v>
      </c>
      <c r="AY346" s="239" t="s">
        <v>160</v>
      </c>
    </row>
    <row r="347" spans="2:51" s="11" customFormat="1" x14ac:dyDescent="0.3">
      <c r="B347" s="194"/>
      <c r="C347" s="195"/>
      <c r="D347" s="196" t="s">
        <v>169</v>
      </c>
      <c r="E347" s="197" t="s">
        <v>19</v>
      </c>
      <c r="F347" s="198" t="s">
        <v>4120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51" s="12" customFormat="1" x14ac:dyDescent="0.3">
      <c r="B348" s="206"/>
      <c r="C348" s="207"/>
      <c r="D348" s="196" t="s">
        <v>169</v>
      </c>
      <c r="E348" s="208" t="s">
        <v>19</v>
      </c>
      <c r="F348" s="209" t="s">
        <v>4201</v>
      </c>
      <c r="G348" s="207"/>
      <c r="H348" s="210">
        <v>42.582000000000001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51" s="14" customFormat="1" x14ac:dyDescent="0.3">
      <c r="B349" s="229"/>
      <c r="C349" s="230"/>
      <c r="D349" s="196" t="s">
        <v>169</v>
      </c>
      <c r="E349" s="231" t="s">
        <v>19</v>
      </c>
      <c r="F349" s="232" t="s">
        <v>234</v>
      </c>
      <c r="G349" s="230"/>
      <c r="H349" s="233">
        <v>42.582000000000001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169</v>
      </c>
      <c r="AU349" s="239" t="s">
        <v>81</v>
      </c>
      <c r="AV349" s="14" t="s">
        <v>186</v>
      </c>
      <c r="AW349" s="14" t="s">
        <v>35</v>
      </c>
      <c r="AX349" s="14" t="s">
        <v>71</v>
      </c>
      <c r="AY349" s="239" t="s">
        <v>160</v>
      </c>
    </row>
    <row r="350" spans="2:51" s="11" customFormat="1" x14ac:dyDescent="0.3">
      <c r="B350" s="194"/>
      <c r="C350" s="195"/>
      <c r="D350" s="196" t="s">
        <v>169</v>
      </c>
      <c r="E350" s="197" t="s">
        <v>19</v>
      </c>
      <c r="F350" s="198" t="s">
        <v>1836</v>
      </c>
      <c r="G350" s="195"/>
      <c r="H350" s="199" t="s">
        <v>19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169</v>
      </c>
      <c r="AU350" s="205" t="s">
        <v>81</v>
      </c>
      <c r="AV350" s="11" t="s">
        <v>78</v>
      </c>
      <c r="AW350" s="11" t="s">
        <v>35</v>
      </c>
      <c r="AX350" s="11" t="s">
        <v>71</v>
      </c>
      <c r="AY350" s="205" t="s">
        <v>160</v>
      </c>
    </row>
    <row r="351" spans="2:51" s="12" customFormat="1" x14ac:dyDescent="0.3">
      <c r="B351" s="206"/>
      <c r="C351" s="207"/>
      <c r="D351" s="196" t="s">
        <v>169</v>
      </c>
      <c r="E351" s="208" t="s">
        <v>19</v>
      </c>
      <c r="F351" s="209" t="s">
        <v>4202</v>
      </c>
      <c r="G351" s="207"/>
      <c r="H351" s="210">
        <v>28.16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51" s="12" customFormat="1" x14ac:dyDescent="0.3">
      <c r="B352" s="206"/>
      <c r="C352" s="207"/>
      <c r="D352" s="196" t="s">
        <v>169</v>
      </c>
      <c r="E352" s="208" t="s">
        <v>19</v>
      </c>
      <c r="F352" s="209" t="s">
        <v>4203</v>
      </c>
      <c r="G352" s="207"/>
      <c r="H352" s="210">
        <v>34.176000000000002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62.335999999999999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1" customFormat="1" x14ac:dyDescent="0.3">
      <c r="B354" s="194"/>
      <c r="C354" s="195"/>
      <c r="D354" s="196" t="s">
        <v>169</v>
      </c>
      <c r="E354" s="197" t="s">
        <v>19</v>
      </c>
      <c r="F354" s="198" t="s">
        <v>4091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169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160</v>
      </c>
    </row>
    <row r="355" spans="2:65" s="12" customFormat="1" x14ac:dyDescent="0.3">
      <c r="B355" s="206"/>
      <c r="C355" s="207"/>
      <c r="D355" s="196" t="s">
        <v>169</v>
      </c>
      <c r="E355" s="208" t="s">
        <v>19</v>
      </c>
      <c r="F355" s="209" t="s">
        <v>4204</v>
      </c>
      <c r="G355" s="207"/>
      <c r="H355" s="210">
        <v>70.3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169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4205</v>
      </c>
      <c r="G356" s="207"/>
      <c r="H356" s="210">
        <v>68.840999999999994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4" customFormat="1" x14ac:dyDescent="0.3">
      <c r="B357" s="229"/>
      <c r="C357" s="230"/>
      <c r="D357" s="196" t="s">
        <v>169</v>
      </c>
      <c r="E357" s="231" t="s">
        <v>19</v>
      </c>
      <c r="F357" s="232" t="s">
        <v>234</v>
      </c>
      <c r="G357" s="230"/>
      <c r="H357" s="233">
        <v>139.14099999999999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169</v>
      </c>
      <c r="AU357" s="239" t="s">
        <v>81</v>
      </c>
      <c r="AV357" s="14" t="s">
        <v>186</v>
      </c>
      <c r="AW357" s="14" t="s">
        <v>35</v>
      </c>
      <c r="AX357" s="14" t="s">
        <v>71</v>
      </c>
      <c r="AY357" s="239" t="s">
        <v>160</v>
      </c>
    </row>
    <row r="358" spans="2:65" s="11" customFormat="1" x14ac:dyDescent="0.3">
      <c r="B358" s="194"/>
      <c r="C358" s="195"/>
      <c r="D358" s="196" t="s">
        <v>169</v>
      </c>
      <c r="E358" s="197" t="s">
        <v>19</v>
      </c>
      <c r="F358" s="198" t="s">
        <v>4094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169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160</v>
      </c>
    </row>
    <row r="359" spans="2:65" s="12" customFormat="1" x14ac:dyDescent="0.3">
      <c r="B359" s="206"/>
      <c r="C359" s="207"/>
      <c r="D359" s="196" t="s">
        <v>169</v>
      </c>
      <c r="E359" s="208" t="s">
        <v>19</v>
      </c>
      <c r="F359" s="209" t="s">
        <v>4206</v>
      </c>
      <c r="G359" s="207"/>
      <c r="H359" s="210">
        <v>69.650999999999996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4207</v>
      </c>
      <c r="G360" s="207"/>
      <c r="H360" s="210">
        <v>92.346999999999994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4" customFormat="1" x14ac:dyDescent="0.3">
      <c r="B361" s="229"/>
      <c r="C361" s="230"/>
      <c r="D361" s="196" t="s">
        <v>169</v>
      </c>
      <c r="E361" s="231" t="s">
        <v>19</v>
      </c>
      <c r="F361" s="232" t="s">
        <v>234</v>
      </c>
      <c r="G361" s="230"/>
      <c r="H361" s="233">
        <v>161.99799999999999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169</v>
      </c>
      <c r="AU361" s="239" t="s">
        <v>81</v>
      </c>
      <c r="AV361" s="14" t="s">
        <v>186</v>
      </c>
      <c r="AW361" s="14" t="s">
        <v>35</v>
      </c>
      <c r="AX361" s="14" t="s">
        <v>71</v>
      </c>
      <c r="AY361" s="239" t="s">
        <v>160</v>
      </c>
    </row>
    <row r="362" spans="2:65" s="13" customFormat="1" x14ac:dyDescent="0.3">
      <c r="B362" s="217"/>
      <c r="C362" s="218"/>
      <c r="D362" s="219" t="s">
        <v>169</v>
      </c>
      <c r="E362" s="220" t="s">
        <v>19</v>
      </c>
      <c r="F362" s="221" t="s">
        <v>182</v>
      </c>
      <c r="G362" s="218"/>
      <c r="H362" s="222">
        <v>3908.1260000000002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169</v>
      </c>
      <c r="AU362" s="228" t="s">
        <v>81</v>
      </c>
      <c r="AV362" s="13" t="s">
        <v>167</v>
      </c>
      <c r="AW362" s="13" t="s">
        <v>35</v>
      </c>
      <c r="AX362" s="13" t="s">
        <v>78</v>
      </c>
      <c r="AY362" s="228" t="s">
        <v>160</v>
      </c>
    </row>
    <row r="363" spans="2:65" s="1" customFormat="1" ht="22.5" customHeight="1" x14ac:dyDescent="0.3">
      <c r="B363" s="35"/>
      <c r="C363" s="182" t="s">
        <v>308</v>
      </c>
      <c r="D363" s="182" t="s">
        <v>162</v>
      </c>
      <c r="E363" s="183" t="s">
        <v>490</v>
      </c>
      <c r="F363" s="184" t="s">
        <v>491</v>
      </c>
      <c r="G363" s="185" t="s">
        <v>248</v>
      </c>
      <c r="H363" s="186">
        <v>4767.335</v>
      </c>
      <c r="I363" s="187"/>
      <c r="J363" s="188">
        <f>ROUND(I363*H363,2)</f>
        <v>0</v>
      </c>
      <c r="K363" s="184" t="s">
        <v>166</v>
      </c>
      <c r="L363" s="55"/>
      <c r="M363" s="189" t="s">
        <v>19</v>
      </c>
      <c r="N363" s="190" t="s">
        <v>42</v>
      </c>
      <c r="O363" s="36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AR363" s="18" t="s">
        <v>167</v>
      </c>
      <c r="AT363" s="18" t="s">
        <v>162</v>
      </c>
      <c r="AU363" s="18" t="s">
        <v>81</v>
      </c>
      <c r="AY363" s="18" t="s">
        <v>160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78</v>
      </c>
      <c r="BK363" s="193">
        <f>ROUND(I363*H363,2)</f>
        <v>0</v>
      </c>
      <c r="BL363" s="18" t="s">
        <v>167</v>
      </c>
      <c r="BM363" s="18" t="s">
        <v>4208</v>
      </c>
    </row>
    <row r="364" spans="2:65" s="1" customFormat="1" ht="22.5" customHeight="1" x14ac:dyDescent="0.3">
      <c r="B364" s="35"/>
      <c r="C364" s="182" t="s">
        <v>312</v>
      </c>
      <c r="D364" s="182" t="s">
        <v>162</v>
      </c>
      <c r="E364" s="183" t="s">
        <v>494</v>
      </c>
      <c r="F364" s="184" t="s">
        <v>495</v>
      </c>
      <c r="G364" s="185" t="s">
        <v>248</v>
      </c>
      <c r="H364" s="186">
        <v>3908.1260000000002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4209</v>
      </c>
    </row>
    <row r="365" spans="2:65" s="1" customFormat="1" ht="22.5" customHeight="1" x14ac:dyDescent="0.3">
      <c r="B365" s="35"/>
      <c r="C365" s="182" t="s">
        <v>8</v>
      </c>
      <c r="D365" s="182" t="s">
        <v>162</v>
      </c>
      <c r="E365" s="183" t="s">
        <v>498</v>
      </c>
      <c r="F365" s="184" t="s">
        <v>499</v>
      </c>
      <c r="G365" s="185" t="s">
        <v>212</v>
      </c>
      <c r="H365" s="186">
        <v>3424.7049999999999</v>
      </c>
      <c r="I365" s="187"/>
      <c r="J365" s="188">
        <f>ROUND(I365*H365,2)</f>
        <v>0</v>
      </c>
      <c r="K365" s="184" t="s">
        <v>166</v>
      </c>
      <c r="L365" s="55"/>
      <c r="M365" s="189" t="s">
        <v>19</v>
      </c>
      <c r="N365" s="190" t="s">
        <v>42</v>
      </c>
      <c r="O365" s="36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8" t="s">
        <v>167</v>
      </c>
      <c r="AT365" s="18" t="s">
        <v>162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4210</v>
      </c>
    </row>
    <row r="366" spans="2:65" s="11" customFormat="1" x14ac:dyDescent="0.3">
      <c r="B366" s="194"/>
      <c r="C366" s="195"/>
      <c r="D366" s="196" t="s">
        <v>169</v>
      </c>
      <c r="E366" s="197" t="s">
        <v>19</v>
      </c>
      <c r="F366" s="198" t="s">
        <v>4031</v>
      </c>
      <c r="G366" s="195"/>
      <c r="H366" s="199" t="s">
        <v>19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169</v>
      </c>
      <c r="AU366" s="205" t="s">
        <v>81</v>
      </c>
      <c r="AV366" s="11" t="s">
        <v>78</v>
      </c>
      <c r="AW366" s="11" t="s">
        <v>35</v>
      </c>
      <c r="AX366" s="11" t="s">
        <v>71</v>
      </c>
      <c r="AY366" s="205" t="s">
        <v>160</v>
      </c>
    </row>
    <row r="367" spans="2:65" s="12" customFormat="1" x14ac:dyDescent="0.3">
      <c r="B367" s="206"/>
      <c r="C367" s="207"/>
      <c r="D367" s="196" t="s">
        <v>169</v>
      </c>
      <c r="E367" s="208" t="s">
        <v>19</v>
      </c>
      <c r="F367" s="209" t="s">
        <v>4032</v>
      </c>
      <c r="G367" s="207"/>
      <c r="H367" s="210">
        <v>44.447000000000003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x14ac:dyDescent="0.3">
      <c r="B368" s="206"/>
      <c r="C368" s="207"/>
      <c r="D368" s="196" t="s">
        <v>169</v>
      </c>
      <c r="E368" s="208" t="s">
        <v>19</v>
      </c>
      <c r="F368" s="209" t="s">
        <v>4033</v>
      </c>
      <c r="G368" s="207"/>
      <c r="H368" s="210">
        <v>123.65300000000001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51" s="12" customFormat="1" x14ac:dyDescent="0.3">
      <c r="B369" s="206"/>
      <c r="C369" s="207"/>
      <c r="D369" s="196" t="s">
        <v>169</v>
      </c>
      <c r="E369" s="208" t="s">
        <v>19</v>
      </c>
      <c r="F369" s="209" t="s">
        <v>4034</v>
      </c>
      <c r="G369" s="207"/>
      <c r="H369" s="210">
        <v>88.828999999999994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51" s="12" customFormat="1" x14ac:dyDescent="0.3">
      <c r="B370" s="206"/>
      <c r="C370" s="207"/>
      <c r="D370" s="196" t="s">
        <v>169</v>
      </c>
      <c r="E370" s="208" t="s">
        <v>19</v>
      </c>
      <c r="F370" s="209" t="s">
        <v>4035</v>
      </c>
      <c r="G370" s="207"/>
      <c r="H370" s="210">
        <v>116.773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51" s="12" customFormat="1" x14ac:dyDescent="0.3">
      <c r="B371" s="206"/>
      <c r="C371" s="207"/>
      <c r="D371" s="196" t="s">
        <v>169</v>
      </c>
      <c r="E371" s="208" t="s">
        <v>19</v>
      </c>
      <c r="F371" s="209" t="s">
        <v>4036</v>
      </c>
      <c r="G371" s="207"/>
      <c r="H371" s="210">
        <v>78.459999999999994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51" s="12" customFormat="1" x14ac:dyDescent="0.3">
      <c r="B372" s="206"/>
      <c r="C372" s="207"/>
      <c r="D372" s="196" t="s">
        <v>169</v>
      </c>
      <c r="E372" s="208" t="s">
        <v>19</v>
      </c>
      <c r="F372" s="209" t="s">
        <v>4037</v>
      </c>
      <c r="G372" s="207"/>
      <c r="H372" s="210">
        <v>15.92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51" s="14" customFormat="1" x14ac:dyDescent="0.3">
      <c r="B373" s="229"/>
      <c r="C373" s="230"/>
      <c r="D373" s="196" t="s">
        <v>169</v>
      </c>
      <c r="E373" s="231" t="s">
        <v>19</v>
      </c>
      <c r="F373" s="232" t="s">
        <v>234</v>
      </c>
      <c r="G373" s="230"/>
      <c r="H373" s="233">
        <v>468.08199999999999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169</v>
      </c>
      <c r="AU373" s="239" t="s">
        <v>81</v>
      </c>
      <c r="AV373" s="14" t="s">
        <v>186</v>
      </c>
      <c r="AW373" s="14" t="s">
        <v>35</v>
      </c>
      <c r="AX373" s="14" t="s">
        <v>71</v>
      </c>
      <c r="AY373" s="239" t="s">
        <v>160</v>
      </c>
    </row>
    <row r="374" spans="2:51" s="11" customFormat="1" x14ac:dyDescent="0.3">
      <c r="B374" s="194"/>
      <c r="C374" s="195"/>
      <c r="D374" s="196" t="s">
        <v>169</v>
      </c>
      <c r="E374" s="197" t="s">
        <v>19</v>
      </c>
      <c r="F374" s="198" t="s">
        <v>4038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169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160</v>
      </c>
    </row>
    <row r="375" spans="2:51" s="12" customFormat="1" x14ac:dyDescent="0.3">
      <c r="B375" s="206"/>
      <c r="C375" s="207"/>
      <c r="D375" s="196" t="s">
        <v>169</v>
      </c>
      <c r="E375" s="208" t="s">
        <v>19</v>
      </c>
      <c r="F375" s="209" t="s">
        <v>4039</v>
      </c>
      <c r="G375" s="207"/>
      <c r="H375" s="210">
        <v>63.902000000000001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51" s="12" customFormat="1" x14ac:dyDescent="0.3">
      <c r="B376" s="206"/>
      <c r="C376" s="207"/>
      <c r="D376" s="196" t="s">
        <v>169</v>
      </c>
      <c r="E376" s="208" t="s">
        <v>19</v>
      </c>
      <c r="F376" s="209" t="s">
        <v>4040</v>
      </c>
      <c r="G376" s="207"/>
      <c r="H376" s="210">
        <v>93.097999999999999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51" s="12" customFormat="1" x14ac:dyDescent="0.3">
      <c r="B377" s="206"/>
      <c r="C377" s="207"/>
      <c r="D377" s="196" t="s">
        <v>169</v>
      </c>
      <c r="E377" s="208" t="s">
        <v>19</v>
      </c>
      <c r="F377" s="209" t="s">
        <v>4041</v>
      </c>
      <c r="G377" s="207"/>
      <c r="H377" s="210">
        <v>62.674999999999997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51" s="12" customFormat="1" x14ac:dyDescent="0.3">
      <c r="B378" s="206"/>
      <c r="C378" s="207"/>
      <c r="D378" s="196" t="s">
        <v>169</v>
      </c>
      <c r="E378" s="208" t="s">
        <v>19</v>
      </c>
      <c r="F378" s="209" t="s">
        <v>4042</v>
      </c>
      <c r="G378" s="207"/>
      <c r="H378" s="210">
        <v>60.865000000000002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51" s="12" customFormat="1" x14ac:dyDescent="0.3">
      <c r="B379" s="206"/>
      <c r="C379" s="207"/>
      <c r="D379" s="196" t="s">
        <v>169</v>
      </c>
      <c r="E379" s="208" t="s">
        <v>19</v>
      </c>
      <c r="F379" s="209" t="s">
        <v>4043</v>
      </c>
      <c r="G379" s="207"/>
      <c r="H379" s="210">
        <v>90.605000000000004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51" s="12" customFormat="1" x14ac:dyDescent="0.3">
      <c r="B380" s="206"/>
      <c r="C380" s="207"/>
      <c r="D380" s="196" t="s">
        <v>169</v>
      </c>
      <c r="E380" s="208" t="s">
        <v>19</v>
      </c>
      <c r="F380" s="209" t="s">
        <v>4044</v>
      </c>
      <c r="G380" s="207"/>
      <c r="H380" s="210">
        <v>104.17700000000001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51" s="12" customFormat="1" x14ac:dyDescent="0.3">
      <c r="B381" s="206"/>
      <c r="C381" s="207"/>
      <c r="D381" s="196" t="s">
        <v>169</v>
      </c>
      <c r="E381" s="208" t="s">
        <v>19</v>
      </c>
      <c r="F381" s="209" t="s">
        <v>4045</v>
      </c>
      <c r="G381" s="207"/>
      <c r="H381" s="210">
        <v>43.311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51" s="12" customFormat="1" x14ac:dyDescent="0.3">
      <c r="B382" s="206"/>
      <c r="C382" s="207"/>
      <c r="D382" s="196" t="s">
        <v>169</v>
      </c>
      <c r="E382" s="208" t="s">
        <v>19</v>
      </c>
      <c r="F382" s="209" t="s">
        <v>4046</v>
      </c>
      <c r="G382" s="207"/>
      <c r="H382" s="210">
        <v>44.179000000000002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51" s="12" customFormat="1" x14ac:dyDescent="0.3">
      <c r="B383" s="206"/>
      <c r="C383" s="207"/>
      <c r="D383" s="196" t="s">
        <v>169</v>
      </c>
      <c r="E383" s="208" t="s">
        <v>19</v>
      </c>
      <c r="F383" s="209" t="s">
        <v>4047</v>
      </c>
      <c r="G383" s="207"/>
      <c r="H383" s="210">
        <v>97.013000000000005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51" s="12" customFormat="1" x14ac:dyDescent="0.3">
      <c r="B384" s="206"/>
      <c r="C384" s="207"/>
      <c r="D384" s="196" t="s">
        <v>169</v>
      </c>
      <c r="E384" s="208" t="s">
        <v>19</v>
      </c>
      <c r="F384" s="209" t="s">
        <v>4048</v>
      </c>
      <c r="G384" s="207"/>
      <c r="H384" s="210">
        <v>96.234999999999999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51" s="12" customFormat="1" x14ac:dyDescent="0.3">
      <c r="B385" s="206"/>
      <c r="C385" s="207"/>
      <c r="D385" s="196" t="s">
        <v>169</v>
      </c>
      <c r="E385" s="208" t="s">
        <v>19</v>
      </c>
      <c r="F385" s="209" t="s">
        <v>4049</v>
      </c>
      <c r="G385" s="207"/>
      <c r="H385" s="210">
        <v>39.97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51" s="12" customFormat="1" x14ac:dyDescent="0.3">
      <c r="B386" s="206"/>
      <c r="C386" s="207"/>
      <c r="D386" s="196" t="s">
        <v>169</v>
      </c>
      <c r="E386" s="208" t="s">
        <v>19</v>
      </c>
      <c r="F386" s="209" t="s">
        <v>4050</v>
      </c>
      <c r="G386" s="207"/>
      <c r="H386" s="210">
        <v>65.066000000000003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51" s="12" customFormat="1" x14ac:dyDescent="0.3">
      <c r="B387" s="206"/>
      <c r="C387" s="207"/>
      <c r="D387" s="196" t="s">
        <v>169</v>
      </c>
      <c r="E387" s="208" t="s">
        <v>19</v>
      </c>
      <c r="F387" s="209" t="s">
        <v>4051</v>
      </c>
      <c r="G387" s="207"/>
      <c r="H387" s="210">
        <v>106.857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51" s="12" customFormat="1" x14ac:dyDescent="0.3">
      <c r="B388" s="206"/>
      <c r="C388" s="207"/>
      <c r="D388" s="196" t="s">
        <v>169</v>
      </c>
      <c r="E388" s="208" t="s">
        <v>19</v>
      </c>
      <c r="F388" s="209" t="s">
        <v>4056</v>
      </c>
      <c r="G388" s="207"/>
      <c r="H388" s="210">
        <v>39.491999999999997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51" s="14" customFormat="1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1007.4450000000001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51" s="11" customFormat="1" x14ac:dyDescent="0.3">
      <c r="B390" s="194"/>
      <c r="C390" s="195"/>
      <c r="D390" s="196" t="s">
        <v>169</v>
      </c>
      <c r="E390" s="197" t="s">
        <v>19</v>
      </c>
      <c r="F390" s="198" t="s">
        <v>4061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169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160</v>
      </c>
    </row>
    <row r="391" spans="2:51" s="12" customFormat="1" x14ac:dyDescent="0.3">
      <c r="B391" s="206"/>
      <c r="C391" s="207"/>
      <c r="D391" s="196" t="s">
        <v>169</v>
      </c>
      <c r="E391" s="208" t="s">
        <v>19</v>
      </c>
      <c r="F391" s="209" t="s">
        <v>4064</v>
      </c>
      <c r="G391" s="207"/>
      <c r="H391" s="210">
        <v>118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51" s="12" customFormat="1" x14ac:dyDescent="0.3">
      <c r="B392" s="206"/>
      <c r="C392" s="207"/>
      <c r="D392" s="196" t="s">
        <v>169</v>
      </c>
      <c r="E392" s="208" t="s">
        <v>19</v>
      </c>
      <c r="F392" s="209" t="s">
        <v>4065</v>
      </c>
      <c r="G392" s="207"/>
      <c r="H392" s="210">
        <v>105.26600000000001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51" s="12" customFormat="1" x14ac:dyDescent="0.3">
      <c r="B393" s="206"/>
      <c r="C393" s="207"/>
      <c r="D393" s="196" t="s">
        <v>169</v>
      </c>
      <c r="E393" s="208" t="s">
        <v>19</v>
      </c>
      <c r="F393" s="209" t="s">
        <v>4211</v>
      </c>
      <c r="G393" s="207"/>
      <c r="H393" s="210">
        <v>7.36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51" s="14" customFormat="1" x14ac:dyDescent="0.3">
      <c r="B394" s="229"/>
      <c r="C394" s="230"/>
      <c r="D394" s="196" t="s">
        <v>169</v>
      </c>
      <c r="E394" s="231" t="s">
        <v>19</v>
      </c>
      <c r="F394" s="232" t="s">
        <v>234</v>
      </c>
      <c r="G394" s="230"/>
      <c r="H394" s="233">
        <v>230.626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169</v>
      </c>
      <c r="AU394" s="239" t="s">
        <v>81</v>
      </c>
      <c r="AV394" s="14" t="s">
        <v>186</v>
      </c>
      <c r="AW394" s="14" t="s">
        <v>35</v>
      </c>
      <c r="AX394" s="14" t="s">
        <v>71</v>
      </c>
      <c r="AY394" s="239" t="s">
        <v>160</v>
      </c>
    </row>
    <row r="395" spans="2:51" s="11" customFormat="1" x14ac:dyDescent="0.3">
      <c r="B395" s="194"/>
      <c r="C395" s="195"/>
      <c r="D395" s="196" t="s">
        <v>169</v>
      </c>
      <c r="E395" s="197" t="s">
        <v>19</v>
      </c>
      <c r="F395" s="198" t="s">
        <v>4067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169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160</v>
      </c>
    </row>
    <row r="396" spans="2:51" s="12" customFormat="1" x14ac:dyDescent="0.3">
      <c r="B396" s="206"/>
      <c r="C396" s="207"/>
      <c r="D396" s="196" t="s">
        <v>169</v>
      </c>
      <c r="E396" s="208" t="s">
        <v>19</v>
      </c>
      <c r="F396" s="209" t="s">
        <v>4068</v>
      </c>
      <c r="G396" s="207"/>
      <c r="H396" s="210">
        <v>16.428000000000001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51" s="12" customFormat="1" x14ac:dyDescent="0.3">
      <c r="B397" s="206"/>
      <c r="C397" s="207"/>
      <c r="D397" s="196" t="s">
        <v>169</v>
      </c>
      <c r="E397" s="208" t="s">
        <v>19</v>
      </c>
      <c r="F397" s="209" t="s">
        <v>4069</v>
      </c>
      <c r="G397" s="207"/>
      <c r="H397" s="210">
        <v>59.985999999999997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51" s="12" customFormat="1" x14ac:dyDescent="0.3">
      <c r="B398" s="206"/>
      <c r="C398" s="207"/>
      <c r="D398" s="196" t="s">
        <v>169</v>
      </c>
      <c r="E398" s="208" t="s">
        <v>19</v>
      </c>
      <c r="F398" s="209" t="s">
        <v>4070</v>
      </c>
      <c r="G398" s="207"/>
      <c r="H398" s="210">
        <v>60.454000000000001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51" s="12" customFormat="1" x14ac:dyDescent="0.3">
      <c r="B399" s="206"/>
      <c r="C399" s="207"/>
      <c r="D399" s="196" t="s">
        <v>169</v>
      </c>
      <c r="E399" s="208" t="s">
        <v>19</v>
      </c>
      <c r="F399" s="209" t="s">
        <v>4071</v>
      </c>
      <c r="G399" s="207"/>
      <c r="H399" s="210">
        <v>8.7840000000000007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51" s="14" customFormat="1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145.65199999999999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51" s="11" customFormat="1" x14ac:dyDescent="0.3">
      <c r="B401" s="194"/>
      <c r="C401" s="195"/>
      <c r="D401" s="196" t="s">
        <v>169</v>
      </c>
      <c r="E401" s="197" t="s">
        <v>19</v>
      </c>
      <c r="F401" s="198" t="s">
        <v>4072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51" s="12" customFormat="1" x14ac:dyDescent="0.3">
      <c r="B402" s="206"/>
      <c r="C402" s="207"/>
      <c r="D402" s="196" t="s">
        <v>169</v>
      </c>
      <c r="E402" s="208" t="s">
        <v>19</v>
      </c>
      <c r="F402" s="209" t="s">
        <v>4073</v>
      </c>
      <c r="G402" s="207"/>
      <c r="H402" s="210">
        <v>15.105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51" s="12" customFormat="1" x14ac:dyDescent="0.3">
      <c r="B403" s="206"/>
      <c r="C403" s="207"/>
      <c r="D403" s="196" t="s">
        <v>169</v>
      </c>
      <c r="E403" s="208" t="s">
        <v>19</v>
      </c>
      <c r="F403" s="209" t="s">
        <v>4074</v>
      </c>
      <c r="G403" s="207"/>
      <c r="H403" s="210">
        <v>4.9400000000000004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169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160</v>
      </c>
    </row>
    <row r="404" spans="2:51" s="14" customFormat="1" x14ac:dyDescent="0.3">
      <c r="B404" s="229"/>
      <c r="C404" s="230"/>
      <c r="D404" s="196" t="s">
        <v>169</v>
      </c>
      <c r="E404" s="231" t="s">
        <v>19</v>
      </c>
      <c r="F404" s="232" t="s">
        <v>234</v>
      </c>
      <c r="G404" s="230"/>
      <c r="H404" s="233">
        <v>20.045000000000002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169</v>
      </c>
      <c r="AU404" s="239" t="s">
        <v>81</v>
      </c>
      <c r="AV404" s="14" t="s">
        <v>186</v>
      </c>
      <c r="AW404" s="14" t="s">
        <v>35</v>
      </c>
      <c r="AX404" s="14" t="s">
        <v>71</v>
      </c>
      <c r="AY404" s="239" t="s">
        <v>160</v>
      </c>
    </row>
    <row r="405" spans="2:51" s="11" customFormat="1" x14ac:dyDescent="0.3">
      <c r="B405" s="194"/>
      <c r="C405" s="195"/>
      <c r="D405" s="196" t="s">
        <v>169</v>
      </c>
      <c r="E405" s="197" t="s">
        <v>19</v>
      </c>
      <c r="F405" s="198" t="s">
        <v>4075</v>
      </c>
      <c r="G405" s="195"/>
      <c r="H405" s="199" t="s">
        <v>19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169</v>
      </c>
      <c r="AU405" s="205" t="s">
        <v>81</v>
      </c>
      <c r="AV405" s="11" t="s">
        <v>78</v>
      </c>
      <c r="AW405" s="11" t="s">
        <v>35</v>
      </c>
      <c r="AX405" s="11" t="s">
        <v>71</v>
      </c>
      <c r="AY405" s="205" t="s">
        <v>160</v>
      </c>
    </row>
    <row r="406" spans="2:51" s="12" customFormat="1" x14ac:dyDescent="0.3">
      <c r="B406" s="206"/>
      <c r="C406" s="207"/>
      <c r="D406" s="196" t="s">
        <v>169</v>
      </c>
      <c r="E406" s="208" t="s">
        <v>19</v>
      </c>
      <c r="F406" s="209" t="s">
        <v>4076</v>
      </c>
      <c r="G406" s="207"/>
      <c r="H406" s="210">
        <v>12.449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51" s="12" customFormat="1" x14ac:dyDescent="0.3">
      <c r="B407" s="206"/>
      <c r="C407" s="207"/>
      <c r="D407" s="196" t="s">
        <v>169</v>
      </c>
      <c r="E407" s="208" t="s">
        <v>19</v>
      </c>
      <c r="F407" s="209" t="s">
        <v>4074</v>
      </c>
      <c r="G407" s="207"/>
      <c r="H407" s="210">
        <v>4.9400000000000004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51" s="14" customFormat="1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17.388999999999999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51" s="11" customFormat="1" x14ac:dyDescent="0.3">
      <c r="B409" s="194"/>
      <c r="C409" s="195"/>
      <c r="D409" s="196" t="s">
        <v>169</v>
      </c>
      <c r="E409" s="197" t="s">
        <v>19</v>
      </c>
      <c r="F409" s="198" t="s">
        <v>4077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51" s="12" customFormat="1" x14ac:dyDescent="0.3">
      <c r="B410" s="206"/>
      <c r="C410" s="207"/>
      <c r="D410" s="196" t="s">
        <v>169</v>
      </c>
      <c r="E410" s="208" t="s">
        <v>19</v>
      </c>
      <c r="F410" s="209" t="s">
        <v>4078</v>
      </c>
      <c r="G410" s="207"/>
      <c r="H410" s="210">
        <v>12.539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51" s="12" customFormat="1" x14ac:dyDescent="0.3">
      <c r="B411" s="206"/>
      <c r="C411" s="207"/>
      <c r="D411" s="196" t="s">
        <v>169</v>
      </c>
      <c r="E411" s="208" t="s">
        <v>19</v>
      </c>
      <c r="F411" s="209" t="s">
        <v>4079</v>
      </c>
      <c r="G411" s="207"/>
      <c r="H411" s="210">
        <v>4.78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51" s="14" customFormat="1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17.318999999999999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51" s="11" customFormat="1" x14ac:dyDescent="0.3">
      <c r="B413" s="194"/>
      <c r="C413" s="195"/>
      <c r="D413" s="196" t="s">
        <v>169</v>
      </c>
      <c r="E413" s="197" t="s">
        <v>19</v>
      </c>
      <c r="F413" s="198" t="s">
        <v>4080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51" s="12" customFormat="1" x14ac:dyDescent="0.3">
      <c r="B414" s="206"/>
      <c r="C414" s="207"/>
      <c r="D414" s="196" t="s">
        <v>169</v>
      </c>
      <c r="E414" s="208" t="s">
        <v>19</v>
      </c>
      <c r="F414" s="209" t="s">
        <v>4081</v>
      </c>
      <c r="G414" s="207"/>
      <c r="H414" s="210">
        <v>7.2160000000000002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51" s="12" customFormat="1" x14ac:dyDescent="0.3">
      <c r="B415" s="206"/>
      <c r="C415" s="207"/>
      <c r="D415" s="196" t="s">
        <v>169</v>
      </c>
      <c r="E415" s="208" t="s">
        <v>19</v>
      </c>
      <c r="F415" s="209" t="s">
        <v>4082</v>
      </c>
      <c r="G415" s="207"/>
      <c r="H415" s="210">
        <v>4.54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51" s="14" customFormat="1" x14ac:dyDescent="0.3">
      <c r="B416" s="229"/>
      <c r="C416" s="230"/>
      <c r="D416" s="196" t="s">
        <v>169</v>
      </c>
      <c r="E416" s="231" t="s">
        <v>19</v>
      </c>
      <c r="F416" s="232" t="s">
        <v>234</v>
      </c>
      <c r="G416" s="230"/>
      <c r="H416" s="233">
        <v>11.756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169</v>
      </c>
      <c r="AU416" s="239" t="s">
        <v>81</v>
      </c>
      <c r="AV416" s="14" t="s">
        <v>186</v>
      </c>
      <c r="AW416" s="14" t="s">
        <v>35</v>
      </c>
      <c r="AX416" s="14" t="s">
        <v>71</v>
      </c>
      <c r="AY416" s="239" t="s">
        <v>160</v>
      </c>
    </row>
    <row r="417" spans="2:51" s="11" customFormat="1" x14ac:dyDescent="0.3">
      <c r="B417" s="194"/>
      <c r="C417" s="195"/>
      <c r="D417" s="196" t="s">
        <v>169</v>
      </c>
      <c r="E417" s="197" t="s">
        <v>19</v>
      </c>
      <c r="F417" s="198" t="s">
        <v>4086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169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160</v>
      </c>
    </row>
    <row r="418" spans="2:51" s="12" customFormat="1" x14ac:dyDescent="0.3">
      <c r="B418" s="206"/>
      <c r="C418" s="207"/>
      <c r="D418" s="196" t="s">
        <v>169</v>
      </c>
      <c r="E418" s="208" t="s">
        <v>19</v>
      </c>
      <c r="F418" s="209" t="s">
        <v>4087</v>
      </c>
      <c r="G418" s="207"/>
      <c r="H418" s="210">
        <v>11.6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51" s="12" customFormat="1" x14ac:dyDescent="0.3">
      <c r="B419" s="206"/>
      <c r="C419" s="207"/>
      <c r="D419" s="196" t="s">
        <v>169</v>
      </c>
      <c r="E419" s="208" t="s">
        <v>19</v>
      </c>
      <c r="F419" s="209" t="s">
        <v>4088</v>
      </c>
      <c r="G419" s="207"/>
      <c r="H419" s="210">
        <v>3.84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51" s="14" customFormat="1" x14ac:dyDescent="0.3">
      <c r="B420" s="229"/>
      <c r="C420" s="230"/>
      <c r="D420" s="196" t="s">
        <v>169</v>
      </c>
      <c r="E420" s="231" t="s">
        <v>19</v>
      </c>
      <c r="F420" s="232" t="s">
        <v>234</v>
      </c>
      <c r="G420" s="230"/>
      <c r="H420" s="233">
        <v>15.44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169</v>
      </c>
      <c r="AU420" s="239" t="s">
        <v>81</v>
      </c>
      <c r="AV420" s="14" t="s">
        <v>186</v>
      </c>
      <c r="AW420" s="14" t="s">
        <v>35</v>
      </c>
      <c r="AX420" s="14" t="s">
        <v>71</v>
      </c>
      <c r="AY420" s="239" t="s">
        <v>160</v>
      </c>
    </row>
    <row r="421" spans="2:51" s="11" customFormat="1" x14ac:dyDescent="0.3">
      <c r="B421" s="194"/>
      <c r="C421" s="195"/>
      <c r="D421" s="196" t="s">
        <v>169</v>
      </c>
      <c r="E421" s="197" t="s">
        <v>19</v>
      </c>
      <c r="F421" s="198" t="s">
        <v>4101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51" s="12" customFormat="1" x14ac:dyDescent="0.3">
      <c r="B422" s="206"/>
      <c r="C422" s="207"/>
      <c r="D422" s="196" t="s">
        <v>169</v>
      </c>
      <c r="E422" s="208" t="s">
        <v>19</v>
      </c>
      <c r="F422" s="209" t="s">
        <v>4102</v>
      </c>
      <c r="G422" s="207"/>
      <c r="H422" s="210">
        <v>104.241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51" s="12" customFormat="1" x14ac:dyDescent="0.3">
      <c r="B423" s="206"/>
      <c r="C423" s="207"/>
      <c r="D423" s="196" t="s">
        <v>169</v>
      </c>
      <c r="E423" s="208" t="s">
        <v>19</v>
      </c>
      <c r="F423" s="209" t="s">
        <v>4103</v>
      </c>
      <c r="G423" s="207"/>
      <c r="H423" s="210">
        <v>103.29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51" s="12" customFormat="1" x14ac:dyDescent="0.3">
      <c r="B424" s="206"/>
      <c r="C424" s="207"/>
      <c r="D424" s="196" t="s">
        <v>169</v>
      </c>
      <c r="E424" s="208" t="s">
        <v>19</v>
      </c>
      <c r="F424" s="209" t="s">
        <v>4104</v>
      </c>
      <c r="G424" s="207"/>
      <c r="H424" s="210">
        <v>103.455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169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160</v>
      </c>
    </row>
    <row r="425" spans="2:51" s="12" customFormat="1" x14ac:dyDescent="0.3">
      <c r="B425" s="206"/>
      <c r="C425" s="207"/>
      <c r="D425" s="196" t="s">
        <v>169</v>
      </c>
      <c r="E425" s="208" t="s">
        <v>19</v>
      </c>
      <c r="F425" s="209" t="s">
        <v>4105</v>
      </c>
      <c r="G425" s="207"/>
      <c r="H425" s="210">
        <v>59.707999999999998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169</v>
      </c>
      <c r="AU425" s="216" t="s">
        <v>81</v>
      </c>
      <c r="AV425" s="12" t="s">
        <v>81</v>
      </c>
      <c r="AW425" s="12" t="s">
        <v>35</v>
      </c>
      <c r="AX425" s="12" t="s">
        <v>71</v>
      </c>
      <c r="AY425" s="216" t="s">
        <v>160</v>
      </c>
    </row>
    <row r="426" spans="2:51" s="12" customFormat="1" x14ac:dyDescent="0.3">
      <c r="B426" s="206"/>
      <c r="C426" s="207"/>
      <c r="D426" s="196" t="s">
        <v>169</v>
      </c>
      <c r="E426" s="208" t="s">
        <v>19</v>
      </c>
      <c r="F426" s="209" t="s">
        <v>4106</v>
      </c>
      <c r="G426" s="207"/>
      <c r="H426" s="210">
        <v>41.634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51" s="12" customFormat="1" x14ac:dyDescent="0.3">
      <c r="B427" s="206"/>
      <c r="C427" s="207"/>
      <c r="D427" s="196" t="s">
        <v>169</v>
      </c>
      <c r="E427" s="208" t="s">
        <v>19</v>
      </c>
      <c r="F427" s="209" t="s">
        <v>4107</v>
      </c>
      <c r="G427" s="207"/>
      <c r="H427" s="210">
        <v>21.782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51" s="12" customFormat="1" x14ac:dyDescent="0.3">
      <c r="B428" s="206"/>
      <c r="C428" s="207"/>
      <c r="D428" s="196" t="s">
        <v>169</v>
      </c>
      <c r="E428" s="208" t="s">
        <v>19</v>
      </c>
      <c r="F428" s="209" t="s">
        <v>4108</v>
      </c>
      <c r="G428" s="207"/>
      <c r="H428" s="210">
        <v>26.35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51" s="12" customFormat="1" x14ac:dyDescent="0.3">
      <c r="B429" s="206"/>
      <c r="C429" s="207"/>
      <c r="D429" s="196" t="s">
        <v>169</v>
      </c>
      <c r="E429" s="208" t="s">
        <v>19</v>
      </c>
      <c r="F429" s="209" t="s">
        <v>4109</v>
      </c>
      <c r="G429" s="207"/>
      <c r="H429" s="210">
        <v>100.44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51" s="12" customFormat="1" x14ac:dyDescent="0.3">
      <c r="B430" s="206"/>
      <c r="C430" s="207"/>
      <c r="D430" s="196" t="s">
        <v>169</v>
      </c>
      <c r="E430" s="208" t="s">
        <v>19</v>
      </c>
      <c r="F430" s="209" t="s">
        <v>4110</v>
      </c>
      <c r="G430" s="207"/>
      <c r="H430" s="210">
        <v>100.1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51" s="12" customFormat="1" x14ac:dyDescent="0.3">
      <c r="B431" s="206"/>
      <c r="C431" s="207"/>
      <c r="D431" s="196" t="s">
        <v>169</v>
      </c>
      <c r="E431" s="208" t="s">
        <v>19</v>
      </c>
      <c r="F431" s="209" t="s">
        <v>4111</v>
      </c>
      <c r="G431" s="207"/>
      <c r="H431" s="210">
        <v>42.024999999999999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51" s="12" customFormat="1" x14ac:dyDescent="0.3">
      <c r="B432" s="206"/>
      <c r="C432" s="207"/>
      <c r="D432" s="196" t="s">
        <v>169</v>
      </c>
      <c r="E432" s="208" t="s">
        <v>19</v>
      </c>
      <c r="F432" s="209" t="s">
        <v>4112</v>
      </c>
      <c r="G432" s="207"/>
      <c r="H432" s="210">
        <v>47.030999999999999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51" s="12" customFormat="1" x14ac:dyDescent="0.3">
      <c r="B433" s="206"/>
      <c r="C433" s="207"/>
      <c r="D433" s="196" t="s">
        <v>169</v>
      </c>
      <c r="E433" s="208" t="s">
        <v>19</v>
      </c>
      <c r="F433" s="209" t="s">
        <v>4113</v>
      </c>
      <c r="G433" s="207"/>
      <c r="H433" s="210">
        <v>42.204000000000001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51" s="12" customFormat="1" x14ac:dyDescent="0.3">
      <c r="B434" s="206"/>
      <c r="C434" s="207"/>
      <c r="D434" s="196" t="s">
        <v>169</v>
      </c>
      <c r="E434" s="208" t="s">
        <v>19</v>
      </c>
      <c r="F434" s="209" t="s">
        <v>4114</v>
      </c>
      <c r="G434" s="207"/>
      <c r="H434" s="210">
        <v>104.6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51" s="12" customFormat="1" x14ac:dyDescent="0.3">
      <c r="B435" s="206"/>
      <c r="C435" s="207"/>
      <c r="D435" s="196" t="s">
        <v>169</v>
      </c>
      <c r="E435" s="208" t="s">
        <v>19</v>
      </c>
      <c r="F435" s="209" t="s">
        <v>4115</v>
      </c>
      <c r="G435" s="207"/>
      <c r="H435" s="210">
        <v>41.451999999999998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51" s="12" customFormat="1" x14ac:dyDescent="0.3">
      <c r="B436" s="206"/>
      <c r="C436" s="207"/>
      <c r="D436" s="196" t="s">
        <v>169</v>
      </c>
      <c r="E436" s="208" t="s">
        <v>19</v>
      </c>
      <c r="F436" s="209" t="s">
        <v>4116</v>
      </c>
      <c r="G436" s="207"/>
      <c r="H436" s="210">
        <v>41.514000000000003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51" s="12" customFormat="1" x14ac:dyDescent="0.3">
      <c r="B437" s="206"/>
      <c r="C437" s="207"/>
      <c r="D437" s="196" t="s">
        <v>169</v>
      </c>
      <c r="E437" s="208" t="s">
        <v>19</v>
      </c>
      <c r="F437" s="209" t="s">
        <v>4117</v>
      </c>
      <c r="G437" s="207"/>
      <c r="H437" s="210">
        <v>114.499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51" s="12" customFormat="1" x14ac:dyDescent="0.3">
      <c r="B438" s="206"/>
      <c r="C438" s="207"/>
      <c r="D438" s="196" t="s">
        <v>169</v>
      </c>
      <c r="E438" s="208" t="s">
        <v>19</v>
      </c>
      <c r="F438" s="209" t="s">
        <v>4118</v>
      </c>
      <c r="G438" s="207"/>
      <c r="H438" s="210">
        <v>45.893000000000001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51" s="12" customFormat="1" ht="27" x14ac:dyDescent="0.3">
      <c r="B439" s="206"/>
      <c r="C439" s="207"/>
      <c r="D439" s="196" t="s">
        <v>169</v>
      </c>
      <c r="E439" s="208" t="s">
        <v>19</v>
      </c>
      <c r="F439" s="209" t="s">
        <v>4119</v>
      </c>
      <c r="G439" s="207"/>
      <c r="H439" s="210">
        <v>58.23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51" s="14" customFormat="1" x14ac:dyDescent="0.3">
      <c r="B440" s="229"/>
      <c r="C440" s="230"/>
      <c r="D440" s="196" t="s">
        <v>169</v>
      </c>
      <c r="E440" s="231" t="s">
        <v>19</v>
      </c>
      <c r="F440" s="232" t="s">
        <v>234</v>
      </c>
      <c r="G440" s="230"/>
      <c r="H440" s="233">
        <v>1198.4480000000001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169</v>
      </c>
      <c r="AU440" s="239" t="s">
        <v>81</v>
      </c>
      <c r="AV440" s="14" t="s">
        <v>186</v>
      </c>
      <c r="AW440" s="14" t="s">
        <v>35</v>
      </c>
      <c r="AX440" s="14" t="s">
        <v>71</v>
      </c>
      <c r="AY440" s="239" t="s">
        <v>160</v>
      </c>
    </row>
    <row r="441" spans="2:51" s="11" customFormat="1" x14ac:dyDescent="0.3">
      <c r="B441" s="194"/>
      <c r="C441" s="195"/>
      <c r="D441" s="196" t="s">
        <v>169</v>
      </c>
      <c r="E441" s="197" t="s">
        <v>19</v>
      </c>
      <c r="F441" s="198" t="s">
        <v>4120</v>
      </c>
      <c r="G441" s="195"/>
      <c r="H441" s="199" t="s">
        <v>19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169</v>
      </c>
      <c r="AU441" s="205" t="s">
        <v>81</v>
      </c>
      <c r="AV441" s="11" t="s">
        <v>78</v>
      </c>
      <c r="AW441" s="11" t="s">
        <v>35</v>
      </c>
      <c r="AX441" s="11" t="s">
        <v>71</v>
      </c>
      <c r="AY441" s="205" t="s">
        <v>160</v>
      </c>
    </row>
    <row r="442" spans="2:51" s="12" customFormat="1" x14ac:dyDescent="0.3">
      <c r="B442" s="206"/>
      <c r="C442" s="207"/>
      <c r="D442" s="196" t="s">
        <v>169</v>
      </c>
      <c r="E442" s="208" t="s">
        <v>19</v>
      </c>
      <c r="F442" s="209" t="s">
        <v>4121</v>
      </c>
      <c r="G442" s="207"/>
      <c r="H442" s="210">
        <v>21.291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169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160</v>
      </c>
    </row>
    <row r="443" spans="2:51" s="14" customFormat="1" x14ac:dyDescent="0.3">
      <c r="B443" s="229"/>
      <c r="C443" s="230"/>
      <c r="D443" s="196" t="s">
        <v>169</v>
      </c>
      <c r="E443" s="231" t="s">
        <v>19</v>
      </c>
      <c r="F443" s="232" t="s">
        <v>234</v>
      </c>
      <c r="G443" s="230"/>
      <c r="H443" s="233">
        <v>21.291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169</v>
      </c>
      <c r="AU443" s="239" t="s">
        <v>81</v>
      </c>
      <c r="AV443" s="14" t="s">
        <v>186</v>
      </c>
      <c r="AW443" s="14" t="s">
        <v>35</v>
      </c>
      <c r="AX443" s="14" t="s">
        <v>71</v>
      </c>
      <c r="AY443" s="239" t="s">
        <v>160</v>
      </c>
    </row>
    <row r="444" spans="2:51" s="11" customFormat="1" x14ac:dyDescent="0.3">
      <c r="B444" s="194"/>
      <c r="C444" s="195"/>
      <c r="D444" s="196" t="s">
        <v>169</v>
      </c>
      <c r="E444" s="197" t="s">
        <v>19</v>
      </c>
      <c r="F444" s="198" t="s">
        <v>4122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169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160</v>
      </c>
    </row>
    <row r="445" spans="2:51" s="12" customFormat="1" x14ac:dyDescent="0.3">
      <c r="B445" s="206"/>
      <c r="C445" s="207"/>
      <c r="D445" s="196" t="s">
        <v>169</v>
      </c>
      <c r="E445" s="208" t="s">
        <v>19</v>
      </c>
      <c r="F445" s="209" t="s">
        <v>4123</v>
      </c>
      <c r="G445" s="207"/>
      <c r="H445" s="210">
        <v>10.867000000000001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51" s="14" customFormat="1" x14ac:dyDescent="0.3">
      <c r="B446" s="229"/>
      <c r="C446" s="230"/>
      <c r="D446" s="196" t="s">
        <v>169</v>
      </c>
      <c r="E446" s="231" t="s">
        <v>19</v>
      </c>
      <c r="F446" s="232" t="s">
        <v>234</v>
      </c>
      <c r="G446" s="230"/>
      <c r="H446" s="233">
        <v>10.867000000000001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169</v>
      </c>
      <c r="AU446" s="239" t="s">
        <v>81</v>
      </c>
      <c r="AV446" s="14" t="s">
        <v>186</v>
      </c>
      <c r="AW446" s="14" t="s">
        <v>35</v>
      </c>
      <c r="AX446" s="14" t="s">
        <v>71</v>
      </c>
      <c r="AY446" s="239" t="s">
        <v>160</v>
      </c>
    </row>
    <row r="447" spans="2:51" s="11" customFormat="1" x14ac:dyDescent="0.3">
      <c r="B447" s="194"/>
      <c r="C447" s="195"/>
      <c r="D447" s="196" t="s">
        <v>169</v>
      </c>
      <c r="E447" s="197" t="s">
        <v>19</v>
      </c>
      <c r="F447" s="198" t="s">
        <v>4124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169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160</v>
      </c>
    </row>
    <row r="448" spans="2:51" s="12" customFormat="1" x14ac:dyDescent="0.3">
      <c r="B448" s="206"/>
      <c r="C448" s="207"/>
      <c r="D448" s="196" t="s">
        <v>169</v>
      </c>
      <c r="E448" s="208" t="s">
        <v>19</v>
      </c>
      <c r="F448" s="209" t="s">
        <v>4125</v>
      </c>
      <c r="G448" s="207"/>
      <c r="H448" s="210">
        <v>15.561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4126</v>
      </c>
      <c r="G449" s="207"/>
      <c r="H449" s="210">
        <v>5.9580000000000002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21.518999999999998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1" customFormat="1" x14ac:dyDescent="0.3">
      <c r="B451" s="194"/>
      <c r="C451" s="195"/>
      <c r="D451" s="196" t="s">
        <v>169</v>
      </c>
      <c r="E451" s="197" t="s">
        <v>19</v>
      </c>
      <c r="F451" s="198" t="s">
        <v>1836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x14ac:dyDescent="0.3">
      <c r="B452" s="206"/>
      <c r="C452" s="207"/>
      <c r="D452" s="196" t="s">
        <v>169</v>
      </c>
      <c r="E452" s="208" t="s">
        <v>19</v>
      </c>
      <c r="F452" s="209" t="s">
        <v>4089</v>
      </c>
      <c r="G452" s="207"/>
      <c r="H452" s="210">
        <v>22.527999999999999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4" customFormat="1" x14ac:dyDescent="0.3">
      <c r="B453" s="229"/>
      <c r="C453" s="230"/>
      <c r="D453" s="196" t="s">
        <v>169</v>
      </c>
      <c r="E453" s="231" t="s">
        <v>19</v>
      </c>
      <c r="F453" s="232" t="s">
        <v>234</v>
      </c>
      <c r="G453" s="230"/>
      <c r="H453" s="233">
        <v>22.527999999999999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169</v>
      </c>
      <c r="AU453" s="239" t="s">
        <v>81</v>
      </c>
      <c r="AV453" s="14" t="s">
        <v>186</v>
      </c>
      <c r="AW453" s="14" t="s">
        <v>35</v>
      </c>
      <c r="AX453" s="14" t="s">
        <v>71</v>
      </c>
      <c r="AY453" s="239" t="s">
        <v>160</v>
      </c>
    </row>
    <row r="454" spans="2:65" s="11" customFormat="1" x14ac:dyDescent="0.3">
      <c r="B454" s="194"/>
      <c r="C454" s="195"/>
      <c r="D454" s="196" t="s">
        <v>169</v>
      </c>
      <c r="E454" s="197" t="s">
        <v>19</v>
      </c>
      <c r="F454" s="198" t="s">
        <v>4091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x14ac:dyDescent="0.3">
      <c r="B455" s="206"/>
      <c r="C455" s="207"/>
      <c r="D455" s="196" t="s">
        <v>169</v>
      </c>
      <c r="E455" s="208" t="s">
        <v>19</v>
      </c>
      <c r="F455" s="209" t="s">
        <v>4092</v>
      </c>
      <c r="G455" s="207"/>
      <c r="H455" s="210">
        <v>84.36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2" customFormat="1" x14ac:dyDescent="0.3">
      <c r="B456" s="206"/>
      <c r="C456" s="207"/>
      <c r="D456" s="196" t="s">
        <v>169</v>
      </c>
      <c r="E456" s="208" t="s">
        <v>19</v>
      </c>
      <c r="F456" s="209" t="s">
        <v>4093</v>
      </c>
      <c r="G456" s="207"/>
      <c r="H456" s="210">
        <v>20.652000000000001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65" s="14" customFormat="1" x14ac:dyDescent="0.3">
      <c r="B457" s="229"/>
      <c r="C457" s="230"/>
      <c r="D457" s="196" t="s">
        <v>169</v>
      </c>
      <c r="E457" s="231" t="s">
        <v>19</v>
      </c>
      <c r="F457" s="232" t="s">
        <v>234</v>
      </c>
      <c r="G457" s="230"/>
      <c r="H457" s="233">
        <v>105.012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169</v>
      </c>
      <c r="AU457" s="239" t="s">
        <v>81</v>
      </c>
      <c r="AV457" s="14" t="s">
        <v>186</v>
      </c>
      <c r="AW457" s="14" t="s">
        <v>35</v>
      </c>
      <c r="AX457" s="14" t="s">
        <v>71</v>
      </c>
      <c r="AY457" s="239" t="s">
        <v>160</v>
      </c>
    </row>
    <row r="458" spans="2:65" s="11" customFormat="1" x14ac:dyDescent="0.3">
      <c r="B458" s="194"/>
      <c r="C458" s="195"/>
      <c r="D458" s="196" t="s">
        <v>169</v>
      </c>
      <c r="E458" s="197" t="s">
        <v>19</v>
      </c>
      <c r="F458" s="198" t="s">
        <v>4094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169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160</v>
      </c>
    </row>
    <row r="459" spans="2:65" s="12" customFormat="1" x14ac:dyDescent="0.3">
      <c r="B459" s="206"/>
      <c r="C459" s="207"/>
      <c r="D459" s="196" t="s">
        <v>169</v>
      </c>
      <c r="E459" s="208" t="s">
        <v>19</v>
      </c>
      <c r="F459" s="209" t="s">
        <v>4095</v>
      </c>
      <c r="G459" s="207"/>
      <c r="H459" s="210">
        <v>83.581999999999994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2" customFormat="1" x14ac:dyDescent="0.3">
      <c r="B460" s="206"/>
      <c r="C460" s="207"/>
      <c r="D460" s="196" t="s">
        <v>169</v>
      </c>
      <c r="E460" s="208" t="s">
        <v>19</v>
      </c>
      <c r="F460" s="209" t="s">
        <v>4096</v>
      </c>
      <c r="G460" s="207"/>
      <c r="H460" s="210">
        <v>27.704000000000001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4" customFormat="1" x14ac:dyDescent="0.3">
      <c r="B461" s="229"/>
      <c r="C461" s="230"/>
      <c r="D461" s="196" t="s">
        <v>169</v>
      </c>
      <c r="E461" s="231" t="s">
        <v>19</v>
      </c>
      <c r="F461" s="232" t="s">
        <v>234</v>
      </c>
      <c r="G461" s="230"/>
      <c r="H461" s="233">
        <v>111.286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169</v>
      </c>
      <c r="AU461" s="239" t="s">
        <v>81</v>
      </c>
      <c r="AV461" s="14" t="s">
        <v>186</v>
      </c>
      <c r="AW461" s="14" t="s">
        <v>35</v>
      </c>
      <c r="AX461" s="14" t="s">
        <v>71</v>
      </c>
      <c r="AY461" s="239" t="s">
        <v>160</v>
      </c>
    </row>
    <row r="462" spans="2:65" s="13" customFormat="1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3424.7049999999999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182" t="s">
        <v>319</v>
      </c>
      <c r="D463" s="182" t="s">
        <v>162</v>
      </c>
      <c r="E463" s="183" t="s">
        <v>502</v>
      </c>
      <c r="F463" s="184" t="s">
        <v>503</v>
      </c>
      <c r="G463" s="185" t="s">
        <v>212</v>
      </c>
      <c r="H463" s="186">
        <v>1461.509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4212</v>
      </c>
    </row>
    <row r="464" spans="2:65" s="11" customFormat="1" x14ac:dyDescent="0.3">
      <c r="B464" s="194"/>
      <c r="C464" s="195"/>
      <c r="D464" s="196" t="s">
        <v>169</v>
      </c>
      <c r="E464" s="197" t="s">
        <v>19</v>
      </c>
      <c r="F464" s="198" t="s">
        <v>4038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51" s="12" customFormat="1" x14ac:dyDescent="0.3">
      <c r="B465" s="206"/>
      <c r="C465" s="207"/>
      <c r="D465" s="196" t="s">
        <v>169</v>
      </c>
      <c r="E465" s="208" t="s">
        <v>19</v>
      </c>
      <c r="F465" s="209" t="s">
        <v>4052</v>
      </c>
      <c r="G465" s="207"/>
      <c r="H465" s="210">
        <v>116.892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51" s="12" customFormat="1" x14ac:dyDescent="0.3">
      <c r="B466" s="206"/>
      <c r="C466" s="207"/>
      <c r="D466" s="196" t="s">
        <v>169</v>
      </c>
      <c r="E466" s="208" t="s">
        <v>19</v>
      </c>
      <c r="F466" s="209" t="s">
        <v>4053</v>
      </c>
      <c r="G466" s="207"/>
      <c r="H466" s="210">
        <v>186.751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51" s="12" customFormat="1" x14ac:dyDescent="0.3">
      <c r="B467" s="206"/>
      <c r="C467" s="207"/>
      <c r="D467" s="196" t="s">
        <v>169</v>
      </c>
      <c r="E467" s="208" t="s">
        <v>19</v>
      </c>
      <c r="F467" s="209" t="s">
        <v>4054</v>
      </c>
      <c r="G467" s="207"/>
      <c r="H467" s="210">
        <v>224.68100000000001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51" s="12" customFormat="1" x14ac:dyDescent="0.3">
      <c r="B468" s="206"/>
      <c r="C468" s="207"/>
      <c r="D468" s="196" t="s">
        <v>169</v>
      </c>
      <c r="E468" s="208" t="s">
        <v>19</v>
      </c>
      <c r="F468" s="209" t="s">
        <v>4055</v>
      </c>
      <c r="G468" s="207"/>
      <c r="H468" s="210">
        <v>233.624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51" s="12" customFormat="1" x14ac:dyDescent="0.3">
      <c r="B469" s="206"/>
      <c r="C469" s="207"/>
      <c r="D469" s="196" t="s">
        <v>169</v>
      </c>
      <c r="E469" s="208" t="s">
        <v>19</v>
      </c>
      <c r="F469" s="209" t="s">
        <v>4057</v>
      </c>
      <c r="G469" s="207"/>
      <c r="H469" s="210">
        <v>29.97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51" s="14" customFormat="1" x14ac:dyDescent="0.3">
      <c r="B470" s="229"/>
      <c r="C470" s="230"/>
      <c r="D470" s="196" t="s">
        <v>169</v>
      </c>
      <c r="E470" s="231" t="s">
        <v>19</v>
      </c>
      <c r="F470" s="232" t="s">
        <v>234</v>
      </c>
      <c r="G470" s="230"/>
      <c r="H470" s="233">
        <v>791.91800000000001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169</v>
      </c>
      <c r="AU470" s="239" t="s">
        <v>81</v>
      </c>
      <c r="AV470" s="14" t="s">
        <v>186</v>
      </c>
      <c r="AW470" s="14" t="s">
        <v>35</v>
      </c>
      <c r="AX470" s="14" t="s">
        <v>71</v>
      </c>
      <c r="AY470" s="239" t="s">
        <v>160</v>
      </c>
    </row>
    <row r="471" spans="2:51" s="11" customFormat="1" x14ac:dyDescent="0.3">
      <c r="B471" s="194"/>
      <c r="C471" s="195"/>
      <c r="D471" s="196" t="s">
        <v>169</v>
      </c>
      <c r="E471" s="197" t="s">
        <v>19</v>
      </c>
      <c r="F471" s="198" t="s">
        <v>4058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169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160</v>
      </c>
    </row>
    <row r="472" spans="2:51" s="12" customFormat="1" x14ac:dyDescent="0.3">
      <c r="B472" s="206"/>
      <c r="C472" s="207"/>
      <c r="D472" s="196" t="s">
        <v>169</v>
      </c>
      <c r="E472" s="208" t="s">
        <v>19</v>
      </c>
      <c r="F472" s="209" t="s">
        <v>4059</v>
      </c>
      <c r="G472" s="207"/>
      <c r="H472" s="210">
        <v>166.22200000000001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51" s="12" customFormat="1" x14ac:dyDescent="0.3">
      <c r="B473" s="206"/>
      <c r="C473" s="207"/>
      <c r="D473" s="196" t="s">
        <v>169</v>
      </c>
      <c r="E473" s="208" t="s">
        <v>19</v>
      </c>
      <c r="F473" s="209" t="s">
        <v>4060</v>
      </c>
      <c r="G473" s="207"/>
      <c r="H473" s="210">
        <v>7.52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51" s="14" customFormat="1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173.74199999999999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51" s="11" customFormat="1" x14ac:dyDescent="0.3">
      <c r="B475" s="194"/>
      <c r="C475" s="195"/>
      <c r="D475" s="196" t="s">
        <v>169</v>
      </c>
      <c r="E475" s="197" t="s">
        <v>19</v>
      </c>
      <c r="F475" s="198" t="s">
        <v>4061</v>
      </c>
      <c r="G475" s="195"/>
      <c r="H475" s="199" t="s">
        <v>19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169</v>
      </c>
      <c r="AU475" s="205" t="s">
        <v>81</v>
      </c>
      <c r="AV475" s="11" t="s">
        <v>78</v>
      </c>
      <c r="AW475" s="11" t="s">
        <v>35</v>
      </c>
      <c r="AX475" s="11" t="s">
        <v>71</v>
      </c>
      <c r="AY475" s="205" t="s">
        <v>160</v>
      </c>
    </row>
    <row r="476" spans="2:51" s="12" customFormat="1" x14ac:dyDescent="0.3">
      <c r="B476" s="206"/>
      <c r="C476" s="207"/>
      <c r="D476" s="196" t="s">
        <v>169</v>
      </c>
      <c r="E476" s="208" t="s">
        <v>19</v>
      </c>
      <c r="F476" s="209" t="s">
        <v>4062</v>
      </c>
      <c r="G476" s="207"/>
      <c r="H476" s="210">
        <v>171.03399999999999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51" s="12" customFormat="1" x14ac:dyDescent="0.3">
      <c r="B477" s="206"/>
      <c r="C477" s="207"/>
      <c r="D477" s="196" t="s">
        <v>169</v>
      </c>
      <c r="E477" s="208" t="s">
        <v>19</v>
      </c>
      <c r="F477" s="209" t="s">
        <v>4063</v>
      </c>
      <c r="G477" s="207"/>
      <c r="H477" s="210">
        <v>143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51" s="12" customFormat="1" x14ac:dyDescent="0.3">
      <c r="B478" s="206"/>
      <c r="C478" s="207"/>
      <c r="D478" s="196" t="s">
        <v>169</v>
      </c>
      <c r="E478" s="208" t="s">
        <v>19</v>
      </c>
      <c r="F478" s="209" t="s">
        <v>4213</v>
      </c>
      <c r="G478" s="207"/>
      <c r="H478" s="210">
        <v>11.44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51" s="14" customFormat="1" x14ac:dyDescent="0.3">
      <c r="B479" s="229"/>
      <c r="C479" s="230"/>
      <c r="D479" s="196" t="s">
        <v>169</v>
      </c>
      <c r="E479" s="231" t="s">
        <v>19</v>
      </c>
      <c r="F479" s="232" t="s">
        <v>234</v>
      </c>
      <c r="G479" s="230"/>
      <c r="H479" s="233">
        <v>325.47399999999999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169</v>
      </c>
      <c r="AU479" s="239" t="s">
        <v>81</v>
      </c>
      <c r="AV479" s="14" t="s">
        <v>186</v>
      </c>
      <c r="AW479" s="14" t="s">
        <v>35</v>
      </c>
      <c r="AX479" s="14" t="s">
        <v>71</v>
      </c>
      <c r="AY479" s="239" t="s">
        <v>160</v>
      </c>
    </row>
    <row r="480" spans="2:51" s="11" customFormat="1" x14ac:dyDescent="0.3">
      <c r="B480" s="194"/>
      <c r="C480" s="195"/>
      <c r="D480" s="196" t="s">
        <v>169</v>
      </c>
      <c r="E480" s="197" t="s">
        <v>19</v>
      </c>
      <c r="F480" s="198" t="s">
        <v>4083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169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160</v>
      </c>
    </row>
    <row r="481" spans="2:65" s="12" customFormat="1" x14ac:dyDescent="0.3">
      <c r="B481" s="206"/>
      <c r="C481" s="207"/>
      <c r="D481" s="196" t="s">
        <v>169</v>
      </c>
      <c r="E481" s="208" t="s">
        <v>19</v>
      </c>
      <c r="F481" s="209" t="s">
        <v>4084</v>
      </c>
      <c r="G481" s="207"/>
      <c r="H481" s="210">
        <v>135.99600000000001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2" customFormat="1" x14ac:dyDescent="0.3">
      <c r="B482" s="206"/>
      <c r="C482" s="207"/>
      <c r="D482" s="196" t="s">
        <v>169</v>
      </c>
      <c r="E482" s="208" t="s">
        <v>19</v>
      </c>
      <c r="F482" s="209" t="s">
        <v>4085</v>
      </c>
      <c r="G482" s="207"/>
      <c r="H482" s="210">
        <v>7.0380000000000003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169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160</v>
      </c>
    </row>
    <row r="483" spans="2:65" s="14" customFormat="1" x14ac:dyDescent="0.3">
      <c r="B483" s="229"/>
      <c r="C483" s="230"/>
      <c r="D483" s="196" t="s">
        <v>169</v>
      </c>
      <c r="E483" s="231" t="s">
        <v>19</v>
      </c>
      <c r="F483" s="232" t="s">
        <v>234</v>
      </c>
      <c r="G483" s="230"/>
      <c r="H483" s="233">
        <v>143.03399999999999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169</v>
      </c>
      <c r="AU483" s="239" t="s">
        <v>81</v>
      </c>
      <c r="AV483" s="14" t="s">
        <v>186</v>
      </c>
      <c r="AW483" s="14" t="s">
        <v>35</v>
      </c>
      <c r="AX483" s="14" t="s">
        <v>71</v>
      </c>
      <c r="AY483" s="239" t="s">
        <v>160</v>
      </c>
    </row>
    <row r="484" spans="2:65" s="11" customFormat="1" x14ac:dyDescent="0.3">
      <c r="B484" s="194"/>
      <c r="C484" s="195"/>
      <c r="D484" s="196" t="s">
        <v>169</v>
      </c>
      <c r="E484" s="197" t="s">
        <v>19</v>
      </c>
      <c r="F484" s="198" t="s">
        <v>1836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169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160</v>
      </c>
    </row>
    <row r="485" spans="2:65" s="12" customFormat="1" x14ac:dyDescent="0.3">
      <c r="B485" s="206"/>
      <c r="C485" s="207"/>
      <c r="D485" s="196" t="s">
        <v>169</v>
      </c>
      <c r="E485" s="208" t="s">
        <v>19</v>
      </c>
      <c r="F485" s="209" t="s">
        <v>4090</v>
      </c>
      <c r="G485" s="207"/>
      <c r="H485" s="210">
        <v>27.341000000000001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169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160</v>
      </c>
    </row>
    <row r="486" spans="2:65" s="14" customFormat="1" x14ac:dyDescent="0.3">
      <c r="B486" s="229"/>
      <c r="C486" s="230"/>
      <c r="D486" s="196" t="s">
        <v>169</v>
      </c>
      <c r="E486" s="231" t="s">
        <v>19</v>
      </c>
      <c r="F486" s="232" t="s">
        <v>234</v>
      </c>
      <c r="G486" s="230"/>
      <c r="H486" s="233">
        <v>27.341000000000001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169</v>
      </c>
      <c r="AU486" s="239" t="s">
        <v>81</v>
      </c>
      <c r="AV486" s="14" t="s">
        <v>186</v>
      </c>
      <c r="AW486" s="14" t="s">
        <v>35</v>
      </c>
      <c r="AX486" s="14" t="s">
        <v>71</v>
      </c>
      <c r="AY486" s="239" t="s">
        <v>160</v>
      </c>
    </row>
    <row r="487" spans="2:65" s="13" customFormat="1" x14ac:dyDescent="0.3">
      <c r="B487" s="217"/>
      <c r="C487" s="218"/>
      <c r="D487" s="219" t="s">
        <v>169</v>
      </c>
      <c r="E487" s="220" t="s">
        <v>19</v>
      </c>
      <c r="F487" s="221" t="s">
        <v>182</v>
      </c>
      <c r="G487" s="218"/>
      <c r="H487" s="222">
        <v>1461.509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169</v>
      </c>
      <c r="AU487" s="228" t="s">
        <v>81</v>
      </c>
      <c r="AV487" s="13" t="s">
        <v>167</v>
      </c>
      <c r="AW487" s="13" t="s">
        <v>35</v>
      </c>
      <c r="AX487" s="13" t="s">
        <v>78</v>
      </c>
      <c r="AY487" s="228" t="s">
        <v>160</v>
      </c>
    </row>
    <row r="488" spans="2:65" s="1" customFormat="1" ht="22.5" customHeight="1" x14ac:dyDescent="0.3">
      <c r="B488" s="35"/>
      <c r="C488" s="182" t="s">
        <v>429</v>
      </c>
      <c r="D488" s="182" t="s">
        <v>162</v>
      </c>
      <c r="E488" s="183" t="s">
        <v>506</v>
      </c>
      <c r="F488" s="184" t="s">
        <v>507</v>
      </c>
      <c r="G488" s="185" t="s">
        <v>212</v>
      </c>
      <c r="H488" s="186">
        <v>4886.2139999999999</v>
      </c>
      <c r="I488" s="187"/>
      <c r="J488" s="188">
        <f>ROUND(I488*H488,2)</f>
        <v>0</v>
      </c>
      <c r="K488" s="184" t="s">
        <v>166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AR488" s="18" t="s">
        <v>167</v>
      </c>
      <c r="AT488" s="18" t="s">
        <v>162</v>
      </c>
      <c r="AU488" s="18" t="s">
        <v>81</v>
      </c>
      <c r="AY488" s="18" t="s">
        <v>160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167</v>
      </c>
      <c r="BM488" s="18" t="s">
        <v>4214</v>
      </c>
    </row>
    <row r="489" spans="2:65" s="12" customFormat="1" x14ac:dyDescent="0.3">
      <c r="B489" s="206"/>
      <c r="C489" s="207"/>
      <c r="D489" s="196" t="s">
        <v>169</v>
      </c>
      <c r="E489" s="208" t="s">
        <v>19</v>
      </c>
      <c r="F489" s="209" t="s">
        <v>4215</v>
      </c>
      <c r="G489" s="207"/>
      <c r="H489" s="210">
        <v>4886.2139999999999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3" customFormat="1" x14ac:dyDescent="0.3">
      <c r="B490" s="217"/>
      <c r="C490" s="218"/>
      <c r="D490" s="219" t="s">
        <v>169</v>
      </c>
      <c r="E490" s="220" t="s">
        <v>19</v>
      </c>
      <c r="F490" s="221" t="s">
        <v>182</v>
      </c>
      <c r="G490" s="218"/>
      <c r="H490" s="222">
        <v>4886.2139999999999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169</v>
      </c>
      <c r="AU490" s="228" t="s">
        <v>81</v>
      </c>
      <c r="AV490" s="13" t="s">
        <v>167</v>
      </c>
      <c r="AW490" s="13" t="s">
        <v>35</v>
      </c>
      <c r="AX490" s="13" t="s">
        <v>78</v>
      </c>
      <c r="AY490" s="228" t="s">
        <v>160</v>
      </c>
    </row>
    <row r="491" spans="2:65" s="1" customFormat="1" ht="31.5" customHeight="1" x14ac:dyDescent="0.3">
      <c r="B491" s="35"/>
      <c r="C491" s="182" t="s">
        <v>433</v>
      </c>
      <c r="D491" s="182" t="s">
        <v>162</v>
      </c>
      <c r="E491" s="183" t="s">
        <v>511</v>
      </c>
      <c r="F491" s="184" t="s">
        <v>512</v>
      </c>
      <c r="G491" s="185" t="s">
        <v>212</v>
      </c>
      <c r="H491" s="186">
        <v>48862.14</v>
      </c>
      <c r="I491" s="187"/>
      <c r="J491" s="188">
        <f>ROUND(I491*H491,2)</f>
        <v>0</v>
      </c>
      <c r="K491" s="184" t="s">
        <v>166</v>
      </c>
      <c r="L491" s="55"/>
      <c r="M491" s="189" t="s">
        <v>19</v>
      </c>
      <c r="N491" s="190" t="s">
        <v>42</v>
      </c>
      <c r="O491" s="36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AR491" s="18" t="s">
        <v>167</v>
      </c>
      <c r="AT491" s="18" t="s">
        <v>162</v>
      </c>
      <c r="AU491" s="18" t="s">
        <v>81</v>
      </c>
      <c r="AY491" s="18" t="s">
        <v>160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78</v>
      </c>
      <c r="BK491" s="193">
        <f>ROUND(I491*H491,2)</f>
        <v>0</v>
      </c>
      <c r="BL491" s="18" t="s">
        <v>167</v>
      </c>
      <c r="BM491" s="18" t="s">
        <v>4216</v>
      </c>
    </row>
    <row r="492" spans="2:65" s="12" customFormat="1" x14ac:dyDescent="0.3">
      <c r="B492" s="206"/>
      <c r="C492" s="207"/>
      <c r="D492" s="196" t="s">
        <v>169</v>
      </c>
      <c r="E492" s="208" t="s">
        <v>19</v>
      </c>
      <c r="F492" s="209" t="s">
        <v>4217</v>
      </c>
      <c r="G492" s="207"/>
      <c r="H492" s="210">
        <v>48862.14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3" customFormat="1" x14ac:dyDescent="0.3">
      <c r="B493" s="217"/>
      <c r="C493" s="218"/>
      <c r="D493" s="219" t="s">
        <v>169</v>
      </c>
      <c r="E493" s="220" t="s">
        <v>19</v>
      </c>
      <c r="F493" s="221" t="s">
        <v>182</v>
      </c>
      <c r="G493" s="218"/>
      <c r="H493" s="222">
        <v>48862.14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169</v>
      </c>
      <c r="AU493" s="228" t="s">
        <v>81</v>
      </c>
      <c r="AV493" s="13" t="s">
        <v>167</v>
      </c>
      <c r="AW493" s="13" t="s">
        <v>35</v>
      </c>
      <c r="AX493" s="13" t="s">
        <v>78</v>
      </c>
      <c r="AY493" s="228" t="s">
        <v>160</v>
      </c>
    </row>
    <row r="494" spans="2:65" s="1" customFormat="1" ht="22.5" customHeight="1" x14ac:dyDescent="0.3">
      <c r="B494" s="35"/>
      <c r="C494" s="182" t="s">
        <v>437</v>
      </c>
      <c r="D494" s="182" t="s">
        <v>162</v>
      </c>
      <c r="E494" s="183" t="s">
        <v>532</v>
      </c>
      <c r="F494" s="184" t="s">
        <v>533</v>
      </c>
      <c r="G494" s="185" t="s">
        <v>265</v>
      </c>
      <c r="H494" s="186">
        <v>8795.1849999999995</v>
      </c>
      <c r="I494" s="187"/>
      <c r="J494" s="188">
        <f>ROUND(I494*H494,2)</f>
        <v>0</v>
      </c>
      <c r="K494" s="184" t="s">
        <v>166</v>
      </c>
      <c r="L494" s="55"/>
      <c r="M494" s="189" t="s">
        <v>19</v>
      </c>
      <c r="N494" s="190" t="s">
        <v>42</v>
      </c>
      <c r="O494" s="36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AR494" s="18" t="s">
        <v>167</v>
      </c>
      <c r="AT494" s="18" t="s">
        <v>162</v>
      </c>
      <c r="AU494" s="18" t="s">
        <v>81</v>
      </c>
      <c r="AY494" s="18" t="s">
        <v>160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78</v>
      </c>
      <c r="BK494" s="193">
        <f>ROUND(I494*H494,2)</f>
        <v>0</v>
      </c>
      <c r="BL494" s="18" t="s">
        <v>167</v>
      </c>
      <c r="BM494" s="18" t="s">
        <v>4218</v>
      </c>
    </row>
    <row r="495" spans="2:65" s="12" customFormat="1" x14ac:dyDescent="0.3">
      <c r="B495" s="206"/>
      <c r="C495" s="207"/>
      <c r="D495" s="196" t="s">
        <v>169</v>
      </c>
      <c r="E495" s="208" t="s">
        <v>19</v>
      </c>
      <c r="F495" s="209" t="s">
        <v>4219</v>
      </c>
      <c r="G495" s="207"/>
      <c r="H495" s="210">
        <v>8795.1849999999995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3" customFormat="1" x14ac:dyDescent="0.3">
      <c r="B496" s="217"/>
      <c r="C496" s="218"/>
      <c r="D496" s="219" t="s">
        <v>169</v>
      </c>
      <c r="E496" s="220" t="s">
        <v>19</v>
      </c>
      <c r="F496" s="221" t="s">
        <v>182</v>
      </c>
      <c r="G496" s="218"/>
      <c r="H496" s="222">
        <v>8795.1849999999995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169</v>
      </c>
      <c r="AU496" s="228" t="s">
        <v>81</v>
      </c>
      <c r="AV496" s="13" t="s">
        <v>167</v>
      </c>
      <c r="AW496" s="13" t="s">
        <v>35</v>
      </c>
      <c r="AX496" s="13" t="s">
        <v>78</v>
      </c>
      <c r="AY496" s="228" t="s">
        <v>160</v>
      </c>
    </row>
    <row r="497" spans="2:65" s="1" customFormat="1" ht="22.5" customHeight="1" x14ac:dyDescent="0.3">
      <c r="B497" s="35"/>
      <c r="C497" s="182" t="s">
        <v>443</v>
      </c>
      <c r="D497" s="182" t="s">
        <v>162</v>
      </c>
      <c r="E497" s="183" t="s">
        <v>538</v>
      </c>
      <c r="F497" s="184" t="s">
        <v>539</v>
      </c>
      <c r="G497" s="185" t="s">
        <v>212</v>
      </c>
      <c r="H497" s="186">
        <v>3381.605</v>
      </c>
      <c r="I497" s="187"/>
      <c r="J497" s="188">
        <f>ROUND(I497*H497,2)</f>
        <v>0</v>
      </c>
      <c r="K497" s="184" t="s">
        <v>166</v>
      </c>
      <c r="L497" s="55"/>
      <c r="M497" s="189" t="s">
        <v>19</v>
      </c>
      <c r="N497" s="190" t="s">
        <v>42</v>
      </c>
      <c r="O497" s="3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AR497" s="18" t="s">
        <v>167</v>
      </c>
      <c r="AT497" s="18" t="s">
        <v>162</v>
      </c>
      <c r="AU497" s="18" t="s">
        <v>81</v>
      </c>
      <c r="AY497" s="18" t="s">
        <v>160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167</v>
      </c>
      <c r="BM497" s="18" t="s">
        <v>4220</v>
      </c>
    </row>
    <row r="498" spans="2:65" s="12" customFormat="1" x14ac:dyDescent="0.3">
      <c r="B498" s="206"/>
      <c r="C498" s="207"/>
      <c r="D498" s="196" t="s">
        <v>169</v>
      </c>
      <c r="E498" s="208" t="s">
        <v>19</v>
      </c>
      <c r="F498" s="209" t="s">
        <v>4215</v>
      </c>
      <c r="G498" s="207"/>
      <c r="H498" s="210">
        <v>4886.2139999999999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65" s="14" customFormat="1" x14ac:dyDescent="0.3">
      <c r="B499" s="229"/>
      <c r="C499" s="230"/>
      <c r="D499" s="196" t="s">
        <v>169</v>
      </c>
      <c r="E499" s="231" t="s">
        <v>19</v>
      </c>
      <c r="F499" s="232" t="s">
        <v>234</v>
      </c>
      <c r="G499" s="230"/>
      <c r="H499" s="233">
        <v>4886.2139999999999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169</v>
      </c>
      <c r="AU499" s="239" t="s">
        <v>81</v>
      </c>
      <c r="AV499" s="14" t="s">
        <v>186</v>
      </c>
      <c r="AW499" s="14" t="s">
        <v>35</v>
      </c>
      <c r="AX499" s="14" t="s">
        <v>71</v>
      </c>
      <c r="AY499" s="239" t="s">
        <v>160</v>
      </c>
    </row>
    <row r="500" spans="2:65" s="12" customFormat="1" x14ac:dyDescent="0.3">
      <c r="B500" s="206"/>
      <c r="C500" s="207"/>
      <c r="D500" s="196" t="s">
        <v>169</v>
      </c>
      <c r="E500" s="208" t="s">
        <v>19</v>
      </c>
      <c r="F500" s="209" t="s">
        <v>4221</v>
      </c>
      <c r="G500" s="207"/>
      <c r="H500" s="210">
        <v>-198.69200000000001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65" s="12" customFormat="1" x14ac:dyDescent="0.3">
      <c r="B501" s="206"/>
      <c r="C501" s="207"/>
      <c r="D501" s="196" t="s">
        <v>169</v>
      </c>
      <c r="E501" s="208" t="s">
        <v>19</v>
      </c>
      <c r="F501" s="209" t="s">
        <v>4222</v>
      </c>
      <c r="G501" s="207"/>
      <c r="H501" s="210">
        <v>-1172.25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2" customFormat="1" x14ac:dyDescent="0.3">
      <c r="B502" s="206"/>
      <c r="C502" s="207"/>
      <c r="D502" s="196" t="s">
        <v>169</v>
      </c>
      <c r="E502" s="208" t="s">
        <v>19</v>
      </c>
      <c r="F502" s="209" t="s">
        <v>4223</v>
      </c>
      <c r="G502" s="207"/>
      <c r="H502" s="210">
        <v>-3.617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65" s="12" customFormat="1" x14ac:dyDescent="0.3">
      <c r="B503" s="206"/>
      <c r="C503" s="207"/>
      <c r="D503" s="196" t="s">
        <v>169</v>
      </c>
      <c r="E503" s="208" t="s">
        <v>19</v>
      </c>
      <c r="F503" s="209" t="s">
        <v>4224</v>
      </c>
      <c r="G503" s="207"/>
      <c r="H503" s="210">
        <v>-7.6870000000000003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169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160</v>
      </c>
    </row>
    <row r="504" spans="2:65" s="12" customFormat="1" x14ac:dyDescent="0.3">
      <c r="B504" s="206"/>
      <c r="C504" s="207"/>
      <c r="D504" s="196" t="s">
        <v>169</v>
      </c>
      <c r="E504" s="208" t="s">
        <v>19</v>
      </c>
      <c r="F504" s="209" t="s">
        <v>4225</v>
      </c>
      <c r="G504" s="207"/>
      <c r="H504" s="210">
        <v>-40.807000000000002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2" customFormat="1" x14ac:dyDescent="0.3">
      <c r="B505" s="206"/>
      <c r="C505" s="207"/>
      <c r="D505" s="196" t="s">
        <v>169</v>
      </c>
      <c r="E505" s="208" t="s">
        <v>19</v>
      </c>
      <c r="F505" s="209" t="s">
        <v>4226</v>
      </c>
      <c r="G505" s="207"/>
      <c r="H505" s="210">
        <v>-6.5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2" customFormat="1" x14ac:dyDescent="0.3">
      <c r="B506" s="206"/>
      <c r="C506" s="207"/>
      <c r="D506" s="196" t="s">
        <v>169</v>
      </c>
      <c r="E506" s="208" t="s">
        <v>19</v>
      </c>
      <c r="F506" s="209" t="s">
        <v>4227</v>
      </c>
      <c r="G506" s="207"/>
      <c r="H506" s="210">
        <v>-1.823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65" s="12" customFormat="1" x14ac:dyDescent="0.3">
      <c r="B507" s="206"/>
      <c r="C507" s="207"/>
      <c r="D507" s="196" t="s">
        <v>169</v>
      </c>
      <c r="E507" s="208" t="s">
        <v>19</v>
      </c>
      <c r="F507" s="209" t="s">
        <v>4228</v>
      </c>
      <c r="G507" s="207"/>
      <c r="H507" s="210">
        <v>-9.9600000000000009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65" s="12" customFormat="1" x14ac:dyDescent="0.3">
      <c r="B508" s="206"/>
      <c r="C508" s="207"/>
      <c r="D508" s="196" t="s">
        <v>169</v>
      </c>
      <c r="E508" s="208" t="s">
        <v>19</v>
      </c>
      <c r="F508" s="209" t="s">
        <v>4229</v>
      </c>
      <c r="G508" s="207"/>
      <c r="H508" s="210">
        <v>-11.84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65" s="12" customFormat="1" x14ac:dyDescent="0.3">
      <c r="B509" s="206"/>
      <c r="C509" s="207"/>
      <c r="D509" s="196" t="s">
        <v>169</v>
      </c>
      <c r="E509" s="208" t="s">
        <v>19</v>
      </c>
      <c r="F509" s="209" t="s">
        <v>4230</v>
      </c>
      <c r="G509" s="207"/>
      <c r="H509" s="210">
        <v>-19.216999999999999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65" s="12" customFormat="1" x14ac:dyDescent="0.3">
      <c r="B510" s="206"/>
      <c r="C510" s="207"/>
      <c r="D510" s="196" t="s">
        <v>169</v>
      </c>
      <c r="E510" s="208" t="s">
        <v>19</v>
      </c>
      <c r="F510" s="209" t="s">
        <v>4231</v>
      </c>
      <c r="G510" s="207"/>
      <c r="H510" s="210">
        <v>-28.26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2" customFormat="1" x14ac:dyDescent="0.3">
      <c r="B511" s="206"/>
      <c r="C511" s="207"/>
      <c r="D511" s="196" t="s">
        <v>169</v>
      </c>
      <c r="E511" s="208" t="s">
        <v>19</v>
      </c>
      <c r="F511" s="209" t="s">
        <v>4232</v>
      </c>
      <c r="G511" s="207"/>
      <c r="H511" s="210">
        <v>-3.956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65" s="14" customFormat="1" x14ac:dyDescent="0.3">
      <c r="B512" s="229"/>
      <c r="C512" s="230"/>
      <c r="D512" s="196" t="s">
        <v>169</v>
      </c>
      <c r="E512" s="231" t="s">
        <v>19</v>
      </c>
      <c r="F512" s="232" t="s">
        <v>234</v>
      </c>
      <c r="G512" s="230"/>
      <c r="H512" s="233">
        <v>-1504.6089999999999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169</v>
      </c>
      <c r="AU512" s="239" t="s">
        <v>81</v>
      </c>
      <c r="AV512" s="14" t="s">
        <v>186</v>
      </c>
      <c r="AW512" s="14" t="s">
        <v>35</v>
      </c>
      <c r="AX512" s="14" t="s">
        <v>71</v>
      </c>
      <c r="AY512" s="239" t="s">
        <v>160</v>
      </c>
    </row>
    <row r="513" spans="2:65" s="13" customFormat="1" x14ac:dyDescent="0.3">
      <c r="B513" s="217"/>
      <c r="C513" s="218"/>
      <c r="D513" s="219" t="s">
        <v>169</v>
      </c>
      <c r="E513" s="220" t="s">
        <v>19</v>
      </c>
      <c r="F513" s="221" t="s">
        <v>182</v>
      </c>
      <c r="G513" s="218"/>
      <c r="H513" s="222">
        <v>3381.605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169</v>
      </c>
      <c r="AU513" s="228" t="s">
        <v>81</v>
      </c>
      <c r="AV513" s="13" t="s">
        <v>167</v>
      </c>
      <c r="AW513" s="13" t="s">
        <v>35</v>
      </c>
      <c r="AX513" s="13" t="s">
        <v>78</v>
      </c>
      <c r="AY513" s="228" t="s">
        <v>160</v>
      </c>
    </row>
    <row r="514" spans="2:65" s="1" customFormat="1" ht="22.5" customHeight="1" x14ac:dyDescent="0.3">
      <c r="B514" s="35"/>
      <c r="C514" s="247" t="s">
        <v>7</v>
      </c>
      <c r="D514" s="247" t="s">
        <v>548</v>
      </c>
      <c r="E514" s="248" t="s">
        <v>549</v>
      </c>
      <c r="F514" s="249" t="s">
        <v>550</v>
      </c>
      <c r="G514" s="250" t="s">
        <v>212</v>
      </c>
      <c r="H514" s="251">
        <v>3381.605</v>
      </c>
      <c r="I514" s="252"/>
      <c r="J514" s="253">
        <f>ROUND(I514*H514,2)</f>
        <v>0</v>
      </c>
      <c r="K514" s="249" t="s">
        <v>19</v>
      </c>
      <c r="L514" s="254"/>
      <c r="M514" s="255" t="s">
        <v>19</v>
      </c>
      <c r="N514" s="256" t="s">
        <v>42</v>
      </c>
      <c r="O514" s="36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18" t="s">
        <v>235</v>
      </c>
      <c r="AT514" s="18" t="s">
        <v>548</v>
      </c>
      <c r="AU514" s="18" t="s">
        <v>81</v>
      </c>
      <c r="AY514" s="18" t="s">
        <v>160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78</v>
      </c>
      <c r="BK514" s="193">
        <f>ROUND(I514*H514,2)</f>
        <v>0</v>
      </c>
      <c r="BL514" s="18" t="s">
        <v>167</v>
      </c>
      <c r="BM514" s="18" t="s">
        <v>4233</v>
      </c>
    </row>
    <row r="515" spans="2:65" s="1" customFormat="1" ht="22.5" customHeight="1" x14ac:dyDescent="0.3">
      <c r="B515" s="35"/>
      <c r="C515" s="182" t="s">
        <v>456</v>
      </c>
      <c r="D515" s="182" t="s">
        <v>162</v>
      </c>
      <c r="E515" s="183" t="s">
        <v>4234</v>
      </c>
      <c r="F515" s="184" t="s">
        <v>4235</v>
      </c>
      <c r="G515" s="185" t="s">
        <v>212</v>
      </c>
      <c r="H515" s="186">
        <v>930.9</v>
      </c>
      <c r="I515" s="187"/>
      <c r="J515" s="188">
        <f>ROUND(I515*H515,2)</f>
        <v>0</v>
      </c>
      <c r="K515" s="184" t="s">
        <v>166</v>
      </c>
      <c r="L515" s="55"/>
      <c r="M515" s="189" t="s">
        <v>19</v>
      </c>
      <c r="N515" s="190" t="s">
        <v>42</v>
      </c>
      <c r="O515" s="36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8" t="s">
        <v>167</v>
      </c>
      <c r="AT515" s="18" t="s">
        <v>162</v>
      </c>
      <c r="AU515" s="18" t="s">
        <v>81</v>
      </c>
      <c r="AY515" s="18" t="s">
        <v>160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8" t="s">
        <v>78</v>
      </c>
      <c r="BK515" s="193">
        <f>ROUND(I515*H515,2)</f>
        <v>0</v>
      </c>
      <c r="BL515" s="18" t="s">
        <v>167</v>
      </c>
      <c r="BM515" s="18" t="s">
        <v>4236</v>
      </c>
    </row>
    <row r="516" spans="2:65" s="11" customFormat="1" x14ac:dyDescent="0.3">
      <c r="B516" s="194"/>
      <c r="C516" s="195"/>
      <c r="D516" s="196" t="s">
        <v>169</v>
      </c>
      <c r="E516" s="197" t="s">
        <v>19</v>
      </c>
      <c r="F516" s="198" t="s">
        <v>4237</v>
      </c>
      <c r="G516" s="195"/>
      <c r="H516" s="199" t="s">
        <v>19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169</v>
      </c>
      <c r="AU516" s="205" t="s">
        <v>81</v>
      </c>
      <c r="AV516" s="11" t="s">
        <v>78</v>
      </c>
      <c r="AW516" s="11" t="s">
        <v>35</v>
      </c>
      <c r="AX516" s="11" t="s">
        <v>71</v>
      </c>
      <c r="AY516" s="205" t="s">
        <v>160</v>
      </c>
    </row>
    <row r="517" spans="2:65" s="12" customFormat="1" x14ac:dyDescent="0.3">
      <c r="B517" s="206"/>
      <c r="C517" s="207"/>
      <c r="D517" s="196" t="s">
        <v>169</v>
      </c>
      <c r="E517" s="208" t="s">
        <v>19</v>
      </c>
      <c r="F517" s="209" t="s">
        <v>4238</v>
      </c>
      <c r="G517" s="207"/>
      <c r="H517" s="210">
        <v>4.8600000000000003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169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160</v>
      </c>
    </row>
    <row r="518" spans="2:65" s="14" customFormat="1" x14ac:dyDescent="0.3">
      <c r="B518" s="229"/>
      <c r="C518" s="230"/>
      <c r="D518" s="196" t="s">
        <v>169</v>
      </c>
      <c r="E518" s="231" t="s">
        <v>19</v>
      </c>
      <c r="F518" s="232" t="s">
        <v>234</v>
      </c>
      <c r="G518" s="230"/>
      <c r="H518" s="233">
        <v>4.8600000000000003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169</v>
      </c>
      <c r="AU518" s="239" t="s">
        <v>81</v>
      </c>
      <c r="AV518" s="14" t="s">
        <v>186</v>
      </c>
      <c r="AW518" s="14" t="s">
        <v>35</v>
      </c>
      <c r="AX518" s="14" t="s">
        <v>71</v>
      </c>
      <c r="AY518" s="239" t="s">
        <v>160</v>
      </c>
    </row>
    <row r="519" spans="2:65" s="11" customFormat="1" x14ac:dyDescent="0.3">
      <c r="B519" s="194"/>
      <c r="C519" s="195"/>
      <c r="D519" s="196" t="s">
        <v>169</v>
      </c>
      <c r="E519" s="197" t="s">
        <v>19</v>
      </c>
      <c r="F519" s="198" t="s">
        <v>4061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169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160</v>
      </c>
    </row>
    <row r="520" spans="2:65" s="12" customFormat="1" x14ac:dyDescent="0.3">
      <c r="B520" s="206"/>
      <c r="C520" s="207"/>
      <c r="D520" s="196" t="s">
        <v>169</v>
      </c>
      <c r="E520" s="208" t="s">
        <v>19</v>
      </c>
      <c r="F520" s="209" t="s">
        <v>4239</v>
      </c>
      <c r="G520" s="207"/>
      <c r="H520" s="210">
        <v>93.248999999999995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169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160</v>
      </c>
    </row>
    <row r="521" spans="2:65" s="14" customFormat="1" x14ac:dyDescent="0.3">
      <c r="B521" s="229"/>
      <c r="C521" s="230"/>
      <c r="D521" s="196" t="s">
        <v>169</v>
      </c>
      <c r="E521" s="231" t="s">
        <v>19</v>
      </c>
      <c r="F521" s="232" t="s">
        <v>234</v>
      </c>
      <c r="G521" s="230"/>
      <c r="H521" s="233">
        <v>93.248999999999995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169</v>
      </c>
      <c r="AU521" s="239" t="s">
        <v>81</v>
      </c>
      <c r="AV521" s="14" t="s">
        <v>186</v>
      </c>
      <c r="AW521" s="14" t="s">
        <v>35</v>
      </c>
      <c r="AX521" s="14" t="s">
        <v>71</v>
      </c>
      <c r="AY521" s="239" t="s">
        <v>160</v>
      </c>
    </row>
    <row r="522" spans="2:65" s="11" customFormat="1" x14ac:dyDescent="0.3">
      <c r="B522" s="194"/>
      <c r="C522" s="195"/>
      <c r="D522" s="196" t="s">
        <v>169</v>
      </c>
      <c r="E522" s="197" t="s">
        <v>19</v>
      </c>
      <c r="F522" s="198" t="s">
        <v>4122</v>
      </c>
      <c r="G522" s="195"/>
      <c r="H522" s="199" t="s">
        <v>19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169</v>
      </c>
      <c r="AU522" s="205" t="s">
        <v>81</v>
      </c>
      <c r="AV522" s="11" t="s">
        <v>78</v>
      </c>
      <c r="AW522" s="11" t="s">
        <v>35</v>
      </c>
      <c r="AX522" s="11" t="s">
        <v>71</v>
      </c>
      <c r="AY522" s="205" t="s">
        <v>160</v>
      </c>
    </row>
    <row r="523" spans="2:65" s="12" customFormat="1" x14ac:dyDescent="0.3">
      <c r="B523" s="206"/>
      <c r="C523" s="207"/>
      <c r="D523" s="196" t="s">
        <v>169</v>
      </c>
      <c r="E523" s="208" t="s">
        <v>19</v>
      </c>
      <c r="F523" s="209" t="s">
        <v>4240</v>
      </c>
      <c r="G523" s="207"/>
      <c r="H523" s="210">
        <v>2.83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169</v>
      </c>
      <c r="AU523" s="216" t="s">
        <v>81</v>
      </c>
      <c r="AV523" s="12" t="s">
        <v>81</v>
      </c>
      <c r="AW523" s="12" t="s">
        <v>35</v>
      </c>
      <c r="AX523" s="12" t="s">
        <v>71</v>
      </c>
      <c r="AY523" s="216" t="s">
        <v>160</v>
      </c>
    </row>
    <row r="524" spans="2:65" s="14" customFormat="1" x14ac:dyDescent="0.3">
      <c r="B524" s="229"/>
      <c r="C524" s="230"/>
      <c r="D524" s="196" t="s">
        <v>169</v>
      </c>
      <c r="E524" s="231" t="s">
        <v>19</v>
      </c>
      <c r="F524" s="232" t="s">
        <v>234</v>
      </c>
      <c r="G524" s="230"/>
      <c r="H524" s="233">
        <v>2.83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169</v>
      </c>
      <c r="AU524" s="239" t="s">
        <v>81</v>
      </c>
      <c r="AV524" s="14" t="s">
        <v>186</v>
      </c>
      <c r="AW524" s="14" t="s">
        <v>35</v>
      </c>
      <c r="AX524" s="14" t="s">
        <v>71</v>
      </c>
      <c r="AY524" s="239" t="s">
        <v>160</v>
      </c>
    </row>
    <row r="525" spans="2:65" s="11" customFormat="1" x14ac:dyDescent="0.3">
      <c r="B525" s="194"/>
      <c r="C525" s="195"/>
      <c r="D525" s="196" t="s">
        <v>169</v>
      </c>
      <c r="E525" s="197" t="s">
        <v>19</v>
      </c>
      <c r="F525" s="198" t="s">
        <v>4058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169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160</v>
      </c>
    </row>
    <row r="526" spans="2:65" s="12" customFormat="1" x14ac:dyDescent="0.3">
      <c r="B526" s="206"/>
      <c r="C526" s="207"/>
      <c r="D526" s="196" t="s">
        <v>169</v>
      </c>
      <c r="E526" s="208" t="s">
        <v>19</v>
      </c>
      <c r="F526" s="209" t="s">
        <v>4241</v>
      </c>
      <c r="G526" s="207"/>
      <c r="H526" s="210">
        <v>21.7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1" customFormat="1" x14ac:dyDescent="0.3">
      <c r="B527" s="194"/>
      <c r="C527" s="195"/>
      <c r="D527" s="196" t="s">
        <v>169</v>
      </c>
      <c r="E527" s="197" t="s">
        <v>19</v>
      </c>
      <c r="F527" s="198" t="s">
        <v>4072</v>
      </c>
      <c r="G527" s="195"/>
      <c r="H527" s="199" t="s">
        <v>19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169</v>
      </c>
      <c r="AU527" s="205" t="s">
        <v>81</v>
      </c>
      <c r="AV527" s="11" t="s">
        <v>78</v>
      </c>
      <c r="AW527" s="11" t="s">
        <v>35</v>
      </c>
      <c r="AX527" s="11" t="s">
        <v>71</v>
      </c>
      <c r="AY527" s="205" t="s">
        <v>160</v>
      </c>
    </row>
    <row r="528" spans="2:65" s="12" customFormat="1" x14ac:dyDescent="0.3">
      <c r="B528" s="206"/>
      <c r="C528" s="207"/>
      <c r="D528" s="196" t="s">
        <v>169</v>
      </c>
      <c r="E528" s="208" t="s">
        <v>19</v>
      </c>
      <c r="F528" s="209" t="s">
        <v>4242</v>
      </c>
      <c r="G528" s="207"/>
      <c r="H528" s="210">
        <v>3.9750000000000001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169</v>
      </c>
      <c r="AU528" s="216" t="s">
        <v>81</v>
      </c>
      <c r="AV528" s="12" t="s">
        <v>81</v>
      </c>
      <c r="AW528" s="12" t="s">
        <v>35</v>
      </c>
      <c r="AX528" s="12" t="s">
        <v>71</v>
      </c>
      <c r="AY528" s="216" t="s">
        <v>160</v>
      </c>
    </row>
    <row r="529" spans="2:51" s="11" customFormat="1" x14ac:dyDescent="0.3">
      <c r="B529" s="194"/>
      <c r="C529" s="195"/>
      <c r="D529" s="196" t="s">
        <v>169</v>
      </c>
      <c r="E529" s="197" t="s">
        <v>19</v>
      </c>
      <c r="F529" s="198" t="s">
        <v>4243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51" s="12" customFormat="1" x14ac:dyDescent="0.3">
      <c r="B530" s="206"/>
      <c r="C530" s="207"/>
      <c r="D530" s="196" t="s">
        <v>169</v>
      </c>
      <c r="E530" s="208" t="s">
        <v>19</v>
      </c>
      <c r="F530" s="209" t="s">
        <v>4244</v>
      </c>
      <c r="G530" s="207"/>
      <c r="H530" s="210">
        <v>5.27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51" s="11" customFormat="1" x14ac:dyDescent="0.3">
      <c r="B531" s="194"/>
      <c r="C531" s="195"/>
      <c r="D531" s="196" t="s">
        <v>169</v>
      </c>
      <c r="E531" s="197" t="s">
        <v>19</v>
      </c>
      <c r="F531" s="198" t="s">
        <v>4075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51" s="12" customFormat="1" x14ac:dyDescent="0.3">
      <c r="B532" s="206"/>
      <c r="C532" s="207"/>
      <c r="D532" s="196" t="s">
        <v>169</v>
      </c>
      <c r="E532" s="208" t="s">
        <v>19</v>
      </c>
      <c r="F532" s="209" t="s">
        <v>4245</v>
      </c>
      <c r="G532" s="207"/>
      <c r="H532" s="210">
        <v>2.895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51" s="11" customFormat="1" x14ac:dyDescent="0.3">
      <c r="B533" s="194"/>
      <c r="C533" s="195"/>
      <c r="D533" s="196" t="s">
        <v>169</v>
      </c>
      <c r="E533" s="197" t="s">
        <v>19</v>
      </c>
      <c r="F533" s="198" t="s">
        <v>4077</v>
      </c>
      <c r="G533" s="195"/>
      <c r="H533" s="199" t="s">
        <v>19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169</v>
      </c>
      <c r="AU533" s="205" t="s">
        <v>81</v>
      </c>
      <c r="AV533" s="11" t="s">
        <v>78</v>
      </c>
      <c r="AW533" s="11" t="s">
        <v>35</v>
      </c>
      <c r="AX533" s="11" t="s">
        <v>71</v>
      </c>
      <c r="AY533" s="205" t="s">
        <v>160</v>
      </c>
    </row>
    <row r="534" spans="2:51" s="12" customFormat="1" x14ac:dyDescent="0.3">
      <c r="B534" s="206"/>
      <c r="C534" s="207"/>
      <c r="D534" s="196" t="s">
        <v>169</v>
      </c>
      <c r="E534" s="208" t="s">
        <v>19</v>
      </c>
      <c r="F534" s="209" t="s">
        <v>4246</v>
      </c>
      <c r="G534" s="207"/>
      <c r="H534" s="210">
        <v>3.24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169</v>
      </c>
      <c r="AU534" s="216" t="s">
        <v>81</v>
      </c>
      <c r="AV534" s="12" t="s">
        <v>81</v>
      </c>
      <c r="AW534" s="12" t="s">
        <v>35</v>
      </c>
      <c r="AX534" s="12" t="s">
        <v>71</v>
      </c>
      <c r="AY534" s="216" t="s">
        <v>160</v>
      </c>
    </row>
    <row r="535" spans="2:51" s="11" customFormat="1" x14ac:dyDescent="0.3">
      <c r="B535" s="194"/>
      <c r="C535" s="195"/>
      <c r="D535" s="196" t="s">
        <v>169</v>
      </c>
      <c r="E535" s="197" t="s">
        <v>19</v>
      </c>
      <c r="F535" s="198" t="s">
        <v>4247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169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160</v>
      </c>
    </row>
    <row r="536" spans="2:51" s="12" customFormat="1" x14ac:dyDescent="0.3">
      <c r="B536" s="206"/>
      <c r="C536" s="207"/>
      <c r="D536" s="196" t="s">
        <v>169</v>
      </c>
      <c r="E536" s="208" t="s">
        <v>19</v>
      </c>
      <c r="F536" s="209" t="s">
        <v>4248</v>
      </c>
      <c r="G536" s="207"/>
      <c r="H536" s="210">
        <v>1.9450000000000001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169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160</v>
      </c>
    </row>
    <row r="537" spans="2:51" s="11" customFormat="1" x14ac:dyDescent="0.3">
      <c r="B537" s="194"/>
      <c r="C537" s="195"/>
      <c r="D537" s="196" t="s">
        <v>169</v>
      </c>
      <c r="E537" s="197" t="s">
        <v>19</v>
      </c>
      <c r="F537" s="198" t="s">
        <v>4249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169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160</v>
      </c>
    </row>
    <row r="538" spans="2:51" s="12" customFormat="1" x14ac:dyDescent="0.3">
      <c r="B538" s="206"/>
      <c r="C538" s="207"/>
      <c r="D538" s="196" t="s">
        <v>169</v>
      </c>
      <c r="E538" s="208" t="s">
        <v>19</v>
      </c>
      <c r="F538" s="209" t="s">
        <v>4250</v>
      </c>
      <c r="G538" s="207"/>
      <c r="H538" s="210">
        <v>2.9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169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160</v>
      </c>
    </row>
    <row r="539" spans="2:51" s="14" customFormat="1" x14ac:dyDescent="0.3">
      <c r="B539" s="229"/>
      <c r="C539" s="230"/>
      <c r="D539" s="196" t="s">
        <v>169</v>
      </c>
      <c r="E539" s="231" t="s">
        <v>19</v>
      </c>
      <c r="F539" s="232" t="s">
        <v>234</v>
      </c>
      <c r="G539" s="230"/>
      <c r="H539" s="233">
        <v>41.924999999999997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169</v>
      </c>
      <c r="AU539" s="239" t="s">
        <v>81</v>
      </c>
      <c r="AV539" s="14" t="s">
        <v>186</v>
      </c>
      <c r="AW539" s="14" t="s">
        <v>35</v>
      </c>
      <c r="AX539" s="14" t="s">
        <v>71</v>
      </c>
      <c r="AY539" s="239" t="s">
        <v>160</v>
      </c>
    </row>
    <row r="540" spans="2:51" s="11" customFormat="1" x14ac:dyDescent="0.3">
      <c r="B540" s="194"/>
      <c r="C540" s="195"/>
      <c r="D540" s="196" t="s">
        <v>169</v>
      </c>
      <c r="E540" s="197" t="s">
        <v>19</v>
      </c>
      <c r="F540" s="198" t="s">
        <v>4101</v>
      </c>
      <c r="G540" s="195"/>
      <c r="H540" s="199" t="s">
        <v>19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169</v>
      </c>
      <c r="AU540" s="205" t="s">
        <v>81</v>
      </c>
      <c r="AV540" s="11" t="s">
        <v>78</v>
      </c>
      <c r="AW540" s="11" t="s">
        <v>35</v>
      </c>
      <c r="AX540" s="11" t="s">
        <v>71</v>
      </c>
      <c r="AY540" s="205" t="s">
        <v>160</v>
      </c>
    </row>
    <row r="541" spans="2:51" s="12" customFormat="1" x14ac:dyDescent="0.3">
      <c r="B541" s="206"/>
      <c r="C541" s="207"/>
      <c r="D541" s="196" t="s">
        <v>169</v>
      </c>
      <c r="E541" s="208" t="s">
        <v>19</v>
      </c>
      <c r="F541" s="209" t="s">
        <v>4251</v>
      </c>
      <c r="G541" s="207"/>
      <c r="H541" s="210">
        <v>808.42100000000005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169</v>
      </c>
      <c r="AU541" s="216" t="s">
        <v>81</v>
      </c>
      <c r="AV541" s="12" t="s">
        <v>81</v>
      </c>
      <c r="AW541" s="12" t="s">
        <v>35</v>
      </c>
      <c r="AX541" s="12" t="s">
        <v>71</v>
      </c>
      <c r="AY541" s="216" t="s">
        <v>160</v>
      </c>
    </row>
    <row r="542" spans="2:51" s="14" customFormat="1" x14ac:dyDescent="0.3">
      <c r="B542" s="229"/>
      <c r="C542" s="230"/>
      <c r="D542" s="196" t="s">
        <v>169</v>
      </c>
      <c r="E542" s="231" t="s">
        <v>19</v>
      </c>
      <c r="F542" s="232" t="s">
        <v>234</v>
      </c>
      <c r="G542" s="230"/>
      <c r="H542" s="233">
        <v>808.42100000000005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169</v>
      </c>
      <c r="AU542" s="239" t="s">
        <v>81</v>
      </c>
      <c r="AV542" s="14" t="s">
        <v>186</v>
      </c>
      <c r="AW542" s="14" t="s">
        <v>35</v>
      </c>
      <c r="AX542" s="14" t="s">
        <v>71</v>
      </c>
      <c r="AY542" s="239" t="s">
        <v>160</v>
      </c>
    </row>
    <row r="543" spans="2:51" s="11" customFormat="1" x14ac:dyDescent="0.3">
      <c r="B543" s="194"/>
      <c r="C543" s="195"/>
      <c r="D543" s="196" t="s">
        <v>169</v>
      </c>
      <c r="E543" s="197" t="s">
        <v>19</v>
      </c>
      <c r="F543" s="198" t="s">
        <v>4252</v>
      </c>
      <c r="G543" s="195"/>
      <c r="H543" s="199" t="s">
        <v>19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169</v>
      </c>
      <c r="AU543" s="205" t="s">
        <v>81</v>
      </c>
      <c r="AV543" s="11" t="s">
        <v>78</v>
      </c>
      <c r="AW543" s="11" t="s">
        <v>35</v>
      </c>
      <c r="AX543" s="11" t="s">
        <v>71</v>
      </c>
      <c r="AY543" s="205" t="s">
        <v>160</v>
      </c>
    </row>
    <row r="544" spans="2:51" s="12" customFormat="1" x14ac:dyDescent="0.3">
      <c r="B544" s="206"/>
      <c r="C544" s="207"/>
      <c r="D544" s="196" t="s">
        <v>169</v>
      </c>
      <c r="E544" s="208" t="s">
        <v>19</v>
      </c>
      <c r="F544" s="209" t="s">
        <v>4253</v>
      </c>
      <c r="G544" s="207"/>
      <c r="H544" s="210">
        <v>52.622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169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160</v>
      </c>
    </row>
    <row r="545" spans="2:65" s="14" customFormat="1" x14ac:dyDescent="0.3">
      <c r="B545" s="229"/>
      <c r="C545" s="230"/>
      <c r="D545" s="196" t="s">
        <v>169</v>
      </c>
      <c r="E545" s="231" t="s">
        <v>19</v>
      </c>
      <c r="F545" s="232" t="s">
        <v>234</v>
      </c>
      <c r="G545" s="230"/>
      <c r="H545" s="233">
        <v>52.622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169</v>
      </c>
      <c r="AU545" s="239" t="s">
        <v>81</v>
      </c>
      <c r="AV545" s="14" t="s">
        <v>186</v>
      </c>
      <c r="AW545" s="14" t="s">
        <v>35</v>
      </c>
      <c r="AX545" s="14" t="s">
        <v>71</v>
      </c>
      <c r="AY545" s="239" t="s">
        <v>160</v>
      </c>
    </row>
    <row r="546" spans="2:65" s="11" customFormat="1" x14ac:dyDescent="0.3">
      <c r="B546" s="194"/>
      <c r="C546" s="195"/>
      <c r="D546" s="196" t="s">
        <v>169</v>
      </c>
      <c r="E546" s="197" t="s">
        <v>19</v>
      </c>
      <c r="F546" s="198" t="s">
        <v>4083</v>
      </c>
      <c r="G546" s="195"/>
      <c r="H546" s="199" t="s">
        <v>19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169</v>
      </c>
      <c r="AU546" s="205" t="s">
        <v>81</v>
      </c>
      <c r="AV546" s="11" t="s">
        <v>78</v>
      </c>
      <c r="AW546" s="11" t="s">
        <v>35</v>
      </c>
      <c r="AX546" s="11" t="s">
        <v>71</v>
      </c>
      <c r="AY546" s="205" t="s">
        <v>160</v>
      </c>
    </row>
    <row r="547" spans="2:65" s="12" customFormat="1" x14ac:dyDescent="0.3">
      <c r="B547" s="206"/>
      <c r="C547" s="207"/>
      <c r="D547" s="196" t="s">
        <v>169</v>
      </c>
      <c r="E547" s="208" t="s">
        <v>19</v>
      </c>
      <c r="F547" s="209" t="s">
        <v>4254</v>
      </c>
      <c r="G547" s="207"/>
      <c r="H547" s="210">
        <v>10.448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169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160</v>
      </c>
    </row>
    <row r="548" spans="2:65" s="14" customFormat="1" x14ac:dyDescent="0.3">
      <c r="B548" s="229"/>
      <c r="C548" s="230"/>
      <c r="D548" s="196" t="s">
        <v>169</v>
      </c>
      <c r="E548" s="231" t="s">
        <v>19</v>
      </c>
      <c r="F548" s="232" t="s">
        <v>234</v>
      </c>
      <c r="G548" s="230"/>
      <c r="H548" s="233">
        <v>10.448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169</v>
      </c>
      <c r="AU548" s="239" t="s">
        <v>81</v>
      </c>
      <c r="AV548" s="14" t="s">
        <v>186</v>
      </c>
      <c r="AW548" s="14" t="s">
        <v>35</v>
      </c>
      <c r="AX548" s="14" t="s">
        <v>71</v>
      </c>
      <c r="AY548" s="239" t="s">
        <v>160</v>
      </c>
    </row>
    <row r="549" spans="2:65" s="11" customFormat="1" x14ac:dyDescent="0.3">
      <c r="B549" s="194"/>
      <c r="C549" s="195"/>
      <c r="D549" s="196" t="s">
        <v>169</v>
      </c>
      <c r="E549" s="197" t="s">
        <v>19</v>
      </c>
      <c r="F549" s="198" t="s">
        <v>4031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x14ac:dyDescent="0.3">
      <c r="B550" s="206"/>
      <c r="C550" s="207"/>
      <c r="D550" s="196" t="s">
        <v>169</v>
      </c>
      <c r="E550" s="208" t="s">
        <v>19</v>
      </c>
      <c r="F550" s="209" t="s">
        <v>4255</v>
      </c>
      <c r="G550" s="207"/>
      <c r="H550" s="210">
        <v>157.89500000000001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4" customFormat="1" x14ac:dyDescent="0.3">
      <c r="B551" s="229"/>
      <c r="C551" s="230"/>
      <c r="D551" s="196" t="s">
        <v>169</v>
      </c>
      <c r="E551" s="231" t="s">
        <v>19</v>
      </c>
      <c r="F551" s="232" t="s">
        <v>234</v>
      </c>
      <c r="G551" s="230"/>
      <c r="H551" s="233">
        <v>157.89500000000001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169</v>
      </c>
      <c r="AU551" s="239" t="s">
        <v>81</v>
      </c>
      <c r="AV551" s="14" t="s">
        <v>186</v>
      </c>
      <c r="AW551" s="14" t="s">
        <v>35</v>
      </c>
      <c r="AX551" s="14" t="s">
        <v>71</v>
      </c>
      <c r="AY551" s="239" t="s">
        <v>160</v>
      </c>
    </row>
    <row r="552" spans="2:65" s="11" customFormat="1" x14ac:dyDescent="0.3">
      <c r="B552" s="194"/>
      <c r="C552" s="195"/>
      <c r="D552" s="196" t="s">
        <v>169</v>
      </c>
      <c r="E552" s="197" t="s">
        <v>19</v>
      </c>
      <c r="F552" s="198" t="s">
        <v>4256</v>
      </c>
      <c r="G552" s="195"/>
      <c r="H552" s="199" t="s">
        <v>19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169</v>
      </c>
      <c r="AU552" s="205" t="s">
        <v>81</v>
      </c>
      <c r="AV552" s="11" t="s">
        <v>78</v>
      </c>
      <c r="AW552" s="11" t="s">
        <v>35</v>
      </c>
      <c r="AX552" s="11" t="s">
        <v>71</v>
      </c>
      <c r="AY552" s="205" t="s">
        <v>160</v>
      </c>
    </row>
    <row r="553" spans="2:65" s="12" customFormat="1" x14ac:dyDescent="0.3">
      <c r="B553" s="206"/>
      <c r="C553" s="207"/>
      <c r="D553" s="196" t="s">
        <v>169</v>
      </c>
      <c r="E553" s="208" t="s">
        <v>19</v>
      </c>
      <c r="F553" s="209" t="s">
        <v>4257</v>
      </c>
      <c r="G553" s="207"/>
      <c r="H553" s="210">
        <v>-0.46700000000000003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169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160</v>
      </c>
    </row>
    <row r="554" spans="2:65" s="12" customFormat="1" x14ac:dyDescent="0.3">
      <c r="B554" s="206"/>
      <c r="C554" s="207"/>
      <c r="D554" s="196" t="s">
        <v>169</v>
      </c>
      <c r="E554" s="208" t="s">
        <v>19</v>
      </c>
      <c r="F554" s="209" t="s">
        <v>4258</v>
      </c>
      <c r="G554" s="207"/>
      <c r="H554" s="210">
        <v>-11.984999999999999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2" customFormat="1" x14ac:dyDescent="0.3">
      <c r="B555" s="206"/>
      <c r="C555" s="207"/>
      <c r="D555" s="196" t="s">
        <v>169</v>
      </c>
      <c r="E555" s="208" t="s">
        <v>19</v>
      </c>
      <c r="F555" s="209" t="s">
        <v>4259</v>
      </c>
      <c r="G555" s="207"/>
      <c r="H555" s="210">
        <v>-6.5490000000000004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169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160</v>
      </c>
    </row>
    <row r="556" spans="2:65" s="12" customFormat="1" x14ac:dyDescent="0.3">
      <c r="B556" s="206"/>
      <c r="C556" s="207"/>
      <c r="D556" s="196" t="s">
        <v>169</v>
      </c>
      <c r="E556" s="208" t="s">
        <v>19</v>
      </c>
      <c r="F556" s="209" t="s">
        <v>4260</v>
      </c>
      <c r="G556" s="207"/>
      <c r="H556" s="210">
        <v>-182.44300000000001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2" customFormat="1" x14ac:dyDescent="0.3">
      <c r="B557" s="206"/>
      <c r="C557" s="207"/>
      <c r="D557" s="196" t="s">
        <v>169</v>
      </c>
      <c r="E557" s="208" t="s">
        <v>19</v>
      </c>
      <c r="F557" s="209" t="s">
        <v>4261</v>
      </c>
      <c r="G557" s="207"/>
      <c r="H557" s="210">
        <v>-39.905999999999999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169</v>
      </c>
      <c r="AU557" s="216" t="s">
        <v>81</v>
      </c>
      <c r="AV557" s="12" t="s">
        <v>81</v>
      </c>
      <c r="AW557" s="12" t="s">
        <v>35</v>
      </c>
      <c r="AX557" s="12" t="s">
        <v>71</v>
      </c>
      <c r="AY557" s="216" t="s">
        <v>160</v>
      </c>
    </row>
    <row r="558" spans="2:65" s="14" customFormat="1" x14ac:dyDescent="0.3">
      <c r="B558" s="229"/>
      <c r="C558" s="230"/>
      <c r="D558" s="196" t="s">
        <v>169</v>
      </c>
      <c r="E558" s="231" t="s">
        <v>19</v>
      </c>
      <c r="F558" s="232" t="s">
        <v>234</v>
      </c>
      <c r="G558" s="230"/>
      <c r="H558" s="233">
        <v>-241.35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169</v>
      </c>
      <c r="AU558" s="239" t="s">
        <v>81</v>
      </c>
      <c r="AV558" s="14" t="s">
        <v>186</v>
      </c>
      <c r="AW558" s="14" t="s">
        <v>35</v>
      </c>
      <c r="AX558" s="14" t="s">
        <v>71</v>
      </c>
      <c r="AY558" s="239" t="s">
        <v>160</v>
      </c>
    </row>
    <row r="559" spans="2:65" s="13" customFormat="1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930.9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247" t="s">
        <v>460</v>
      </c>
      <c r="D560" s="247" t="s">
        <v>548</v>
      </c>
      <c r="E560" s="248" t="s">
        <v>563</v>
      </c>
      <c r="F560" s="249" t="s">
        <v>564</v>
      </c>
      <c r="G560" s="250" t="s">
        <v>265</v>
      </c>
      <c r="H560" s="251">
        <v>1759.4010000000001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AR560" s="18" t="s">
        <v>235</v>
      </c>
      <c r="AT560" s="18" t="s">
        <v>548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4262</v>
      </c>
    </row>
    <row r="561" spans="2:65" s="12" customFormat="1" x14ac:dyDescent="0.3">
      <c r="B561" s="206"/>
      <c r="C561" s="207"/>
      <c r="D561" s="196" t="s">
        <v>169</v>
      </c>
      <c r="E561" s="208" t="s">
        <v>19</v>
      </c>
      <c r="F561" s="209" t="s">
        <v>4263</v>
      </c>
      <c r="G561" s="207"/>
      <c r="H561" s="210">
        <v>1759.4010000000001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x14ac:dyDescent="0.3">
      <c r="B562" s="217"/>
      <c r="C562" s="218"/>
      <c r="D562" s="196" t="s">
        <v>169</v>
      </c>
      <c r="E562" s="240" t="s">
        <v>19</v>
      </c>
      <c r="F562" s="241" t="s">
        <v>182</v>
      </c>
      <c r="G562" s="218"/>
      <c r="H562" s="242">
        <v>1759.4010000000001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0" customFormat="1" ht="29.85" customHeight="1" x14ac:dyDescent="0.3">
      <c r="B563" s="165"/>
      <c r="C563" s="166"/>
      <c r="D563" s="179" t="s">
        <v>70</v>
      </c>
      <c r="E563" s="180" t="s">
        <v>186</v>
      </c>
      <c r="F563" s="180" t="s">
        <v>1439</v>
      </c>
      <c r="G563" s="166"/>
      <c r="H563" s="166"/>
      <c r="I563" s="169"/>
      <c r="J563" s="181">
        <f>BK563</f>
        <v>0</v>
      </c>
      <c r="K563" s="166"/>
      <c r="L563" s="171"/>
      <c r="M563" s="172"/>
      <c r="N563" s="173"/>
      <c r="O563" s="173"/>
      <c r="P563" s="174">
        <f>SUM(P564:P568)</f>
        <v>0</v>
      </c>
      <c r="Q563" s="173"/>
      <c r="R563" s="174">
        <f>SUM(R564:R568)</f>
        <v>23.403120000000001</v>
      </c>
      <c r="S563" s="173"/>
      <c r="T563" s="175">
        <f>SUM(T564:T568)</f>
        <v>0</v>
      </c>
      <c r="AR563" s="176" t="s">
        <v>78</v>
      </c>
      <c r="AT563" s="177" t="s">
        <v>70</v>
      </c>
      <c r="AU563" s="177" t="s">
        <v>78</v>
      </c>
      <c r="AY563" s="176" t="s">
        <v>160</v>
      </c>
      <c r="BK563" s="178">
        <f>SUM(BK564:BK568)</f>
        <v>0</v>
      </c>
    </row>
    <row r="564" spans="2:65" s="1" customFormat="1" ht="22.5" customHeight="1" x14ac:dyDescent="0.3">
      <c r="B564" s="35"/>
      <c r="C564" s="182" t="s">
        <v>468</v>
      </c>
      <c r="D564" s="182" t="s">
        <v>162</v>
      </c>
      <c r="E564" s="183" t="s">
        <v>4264</v>
      </c>
      <c r="F564" s="184" t="s">
        <v>4265</v>
      </c>
      <c r="G564" s="185" t="s">
        <v>165</v>
      </c>
      <c r="H564" s="186">
        <v>130</v>
      </c>
      <c r="I564" s="187"/>
      <c r="J564" s="188">
        <f>ROUND(I564*H564,2)</f>
        <v>0</v>
      </c>
      <c r="K564" s="184" t="s">
        <v>166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4.8724000000000003E-2</v>
      </c>
      <c r="R564" s="191">
        <f>Q564*H564</f>
        <v>6.3341200000000004</v>
      </c>
      <c r="S564" s="191">
        <v>0</v>
      </c>
      <c r="T564" s="192">
        <f>S564*H564</f>
        <v>0</v>
      </c>
      <c r="AR564" s="18" t="s">
        <v>167</v>
      </c>
      <c r="AT564" s="18" t="s">
        <v>162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4266</v>
      </c>
    </row>
    <row r="565" spans="2:65" s="11" customFormat="1" x14ac:dyDescent="0.3">
      <c r="B565" s="194"/>
      <c r="C565" s="195"/>
      <c r="D565" s="196" t="s">
        <v>169</v>
      </c>
      <c r="E565" s="197" t="s">
        <v>19</v>
      </c>
      <c r="F565" s="198" t="s">
        <v>4267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x14ac:dyDescent="0.3">
      <c r="B566" s="206"/>
      <c r="C566" s="207"/>
      <c r="D566" s="196" t="s">
        <v>169</v>
      </c>
      <c r="E566" s="208" t="s">
        <v>19</v>
      </c>
      <c r="F566" s="209" t="s">
        <v>988</v>
      </c>
      <c r="G566" s="207"/>
      <c r="H566" s="210">
        <v>130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3" customFormat="1" x14ac:dyDescent="0.3">
      <c r="B567" s="217"/>
      <c r="C567" s="218"/>
      <c r="D567" s="219" t="s">
        <v>169</v>
      </c>
      <c r="E567" s="220" t="s">
        <v>19</v>
      </c>
      <c r="F567" s="221" t="s">
        <v>182</v>
      </c>
      <c r="G567" s="218"/>
      <c r="H567" s="222">
        <v>130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169</v>
      </c>
      <c r="AU567" s="228" t="s">
        <v>81</v>
      </c>
      <c r="AV567" s="13" t="s">
        <v>167</v>
      </c>
      <c r="AW567" s="13" t="s">
        <v>35</v>
      </c>
      <c r="AX567" s="13" t="s">
        <v>78</v>
      </c>
      <c r="AY567" s="228" t="s">
        <v>160</v>
      </c>
    </row>
    <row r="568" spans="2:65" s="1" customFormat="1" ht="22.5" customHeight="1" x14ac:dyDescent="0.3">
      <c r="B568" s="35"/>
      <c r="C568" s="247" t="s">
        <v>472</v>
      </c>
      <c r="D568" s="247" t="s">
        <v>548</v>
      </c>
      <c r="E568" s="248" t="s">
        <v>4268</v>
      </c>
      <c r="F568" s="249" t="s">
        <v>4269</v>
      </c>
      <c r="G568" s="250" t="s">
        <v>165</v>
      </c>
      <c r="H568" s="251">
        <v>131.30000000000001</v>
      </c>
      <c r="I568" s="252"/>
      <c r="J568" s="253">
        <f>ROUND(I568*H568,2)</f>
        <v>0</v>
      </c>
      <c r="K568" s="249" t="s">
        <v>166</v>
      </c>
      <c r="L568" s="254"/>
      <c r="M568" s="255" t="s">
        <v>19</v>
      </c>
      <c r="N568" s="256" t="s">
        <v>42</v>
      </c>
      <c r="O568" s="36"/>
      <c r="P568" s="191">
        <f>O568*H568</f>
        <v>0</v>
      </c>
      <c r="Q568" s="191">
        <v>0.13</v>
      </c>
      <c r="R568" s="191">
        <f>Q568*H568</f>
        <v>17.069000000000003</v>
      </c>
      <c r="S568" s="191">
        <v>0</v>
      </c>
      <c r="T568" s="192">
        <f>S568*H568</f>
        <v>0</v>
      </c>
      <c r="AR568" s="18" t="s">
        <v>235</v>
      </c>
      <c r="AT568" s="18" t="s">
        <v>548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4270</v>
      </c>
    </row>
    <row r="569" spans="2:65" s="10" customFormat="1" ht="29.85" customHeight="1" x14ac:dyDescent="0.3">
      <c r="B569" s="165"/>
      <c r="C569" s="166"/>
      <c r="D569" s="179" t="s">
        <v>70</v>
      </c>
      <c r="E569" s="180" t="s">
        <v>167</v>
      </c>
      <c r="F569" s="180" t="s">
        <v>689</v>
      </c>
      <c r="G569" s="166"/>
      <c r="H569" s="166"/>
      <c r="I569" s="169"/>
      <c r="J569" s="181">
        <f>BK569</f>
        <v>0</v>
      </c>
      <c r="K569" s="166"/>
      <c r="L569" s="171"/>
      <c r="M569" s="172"/>
      <c r="N569" s="173"/>
      <c r="O569" s="173"/>
      <c r="P569" s="174">
        <f>SUM(P570:P623)</f>
        <v>0</v>
      </c>
      <c r="Q569" s="173"/>
      <c r="R569" s="174">
        <f>SUM(R570:R623)</f>
        <v>19.285527999999999</v>
      </c>
      <c r="S569" s="173"/>
      <c r="T569" s="175">
        <f>SUM(T570:T623)</f>
        <v>0</v>
      </c>
      <c r="AR569" s="176" t="s">
        <v>78</v>
      </c>
      <c r="AT569" s="177" t="s">
        <v>70</v>
      </c>
      <c r="AU569" s="177" t="s">
        <v>78</v>
      </c>
      <c r="AY569" s="176" t="s">
        <v>160</v>
      </c>
      <c r="BK569" s="178">
        <f>SUM(BK570:BK623)</f>
        <v>0</v>
      </c>
    </row>
    <row r="570" spans="2:65" s="1" customFormat="1" ht="22.5" customHeight="1" x14ac:dyDescent="0.3">
      <c r="B570" s="35"/>
      <c r="C570" s="182" t="s">
        <v>480</v>
      </c>
      <c r="D570" s="182" t="s">
        <v>162</v>
      </c>
      <c r="E570" s="183" t="s">
        <v>4271</v>
      </c>
      <c r="F570" s="184" t="s">
        <v>4272</v>
      </c>
      <c r="G570" s="185" t="s">
        <v>248</v>
      </c>
      <c r="H570" s="186">
        <v>9</v>
      </c>
      <c r="I570" s="187"/>
      <c r="J570" s="188">
        <f>ROUND(I570*H570,2)</f>
        <v>0</v>
      </c>
      <c r="K570" s="184" t="s">
        <v>19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18" t="s">
        <v>167</v>
      </c>
      <c r="AT570" s="18" t="s">
        <v>162</v>
      </c>
      <c r="AU570" s="18" t="s">
        <v>81</v>
      </c>
      <c r="AY570" s="18" t="s">
        <v>160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167</v>
      </c>
      <c r="BM570" s="18" t="s">
        <v>4273</v>
      </c>
    </row>
    <row r="571" spans="2:65" s="1" customFormat="1" ht="22.5" customHeight="1" x14ac:dyDescent="0.3">
      <c r="B571" s="35"/>
      <c r="C571" s="182" t="s">
        <v>489</v>
      </c>
      <c r="D571" s="182" t="s">
        <v>162</v>
      </c>
      <c r="E571" s="183" t="s">
        <v>4274</v>
      </c>
      <c r="F571" s="184" t="s">
        <v>4275</v>
      </c>
      <c r="G571" s="185" t="s">
        <v>248</v>
      </c>
      <c r="H571" s="186">
        <v>9</v>
      </c>
      <c r="I571" s="187"/>
      <c r="J571" s="188">
        <f>ROUND(I571*H571,2)</f>
        <v>0</v>
      </c>
      <c r="K571" s="184" t="s">
        <v>166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0.21251999999999999</v>
      </c>
      <c r="R571" s="191">
        <f>Q571*H571</f>
        <v>1.9126799999999999</v>
      </c>
      <c r="S571" s="191">
        <v>0</v>
      </c>
      <c r="T571" s="192">
        <f>S571*H571</f>
        <v>0</v>
      </c>
      <c r="AR571" s="18" t="s">
        <v>167</v>
      </c>
      <c r="AT571" s="18" t="s">
        <v>162</v>
      </c>
      <c r="AU571" s="18" t="s">
        <v>81</v>
      </c>
      <c r="AY571" s="18" t="s">
        <v>160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167</v>
      </c>
      <c r="BM571" s="18" t="s">
        <v>4276</v>
      </c>
    </row>
    <row r="572" spans="2:65" s="1" customFormat="1" ht="22.5" customHeight="1" x14ac:dyDescent="0.3">
      <c r="B572" s="35"/>
      <c r="C572" s="182" t="s">
        <v>493</v>
      </c>
      <c r="D572" s="182" t="s">
        <v>162</v>
      </c>
      <c r="E572" s="183" t="s">
        <v>691</v>
      </c>
      <c r="F572" s="184" t="s">
        <v>692</v>
      </c>
      <c r="G572" s="185" t="s">
        <v>212</v>
      </c>
      <c r="H572" s="186">
        <v>198.69200000000001</v>
      </c>
      <c r="I572" s="187"/>
      <c r="J572" s="188">
        <f>ROUND(I572*H572,2)</f>
        <v>0</v>
      </c>
      <c r="K572" s="184" t="s">
        <v>166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167</v>
      </c>
      <c r="AT572" s="18" t="s">
        <v>162</v>
      </c>
      <c r="AU572" s="18" t="s">
        <v>81</v>
      </c>
      <c r="AY572" s="18" t="s">
        <v>160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167</v>
      </c>
      <c r="BM572" s="18" t="s">
        <v>4277</v>
      </c>
    </row>
    <row r="573" spans="2:65" s="11" customFormat="1" x14ac:dyDescent="0.3">
      <c r="B573" s="194"/>
      <c r="C573" s="195"/>
      <c r="D573" s="196" t="s">
        <v>169</v>
      </c>
      <c r="E573" s="197" t="s">
        <v>19</v>
      </c>
      <c r="F573" s="198" t="s">
        <v>4237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169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160</v>
      </c>
    </row>
    <row r="574" spans="2:65" s="12" customFormat="1" x14ac:dyDescent="0.3">
      <c r="B574" s="206"/>
      <c r="C574" s="207"/>
      <c r="D574" s="196" t="s">
        <v>169</v>
      </c>
      <c r="E574" s="208" t="s">
        <v>19</v>
      </c>
      <c r="F574" s="209" t="s">
        <v>4278</v>
      </c>
      <c r="G574" s="207"/>
      <c r="H574" s="210">
        <v>1.2150000000000001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4" customFormat="1" x14ac:dyDescent="0.3">
      <c r="B575" s="229"/>
      <c r="C575" s="230"/>
      <c r="D575" s="196" t="s">
        <v>169</v>
      </c>
      <c r="E575" s="231" t="s">
        <v>19</v>
      </c>
      <c r="F575" s="232" t="s">
        <v>234</v>
      </c>
      <c r="G575" s="230"/>
      <c r="H575" s="233">
        <v>1.2150000000000001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169</v>
      </c>
      <c r="AU575" s="239" t="s">
        <v>81</v>
      </c>
      <c r="AV575" s="14" t="s">
        <v>186</v>
      </c>
      <c r="AW575" s="14" t="s">
        <v>35</v>
      </c>
      <c r="AX575" s="14" t="s">
        <v>71</v>
      </c>
      <c r="AY575" s="239" t="s">
        <v>160</v>
      </c>
    </row>
    <row r="576" spans="2:65" s="11" customFormat="1" x14ac:dyDescent="0.3">
      <c r="B576" s="194"/>
      <c r="C576" s="195"/>
      <c r="D576" s="196" t="s">
        <v>169</v>
      </c>
      <c r="E576" s="197" t="s">
        <v>19</v>
      </c>
      <c r="F576" s="198" t="s">
        <v>4061</v>
      </c>
      <c r="G576" s="195"/>
      <c r="H576" s="199" t="s">
        <v>19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169</v>
      </c>
      <c r="AU576" s="205" t="s">
        <v>81</v>
      </c>
      <c r="AV576" s="11" t="s">
        <v>78</v>
      </c>
      <c r="AW576" s="11" t="s">
        <v>35</v>
      </c>
      <c r="AX576" s="11" t="s">
        <v>71</v>
      </c>
      <c r="AY576" s="205" t="s">
        <v>160</v>
      </c>
    </row>
    <row r="577" spans="2:51" s="12" customFormat="1" x14ac:dyDescent="0.3">
      <c r="B577" s="206"/>
      <c r="C577" s="207"/>
      <c r="D577" s="196" t="s">
        <v>169</v>
      </c>
      <c r="E577" s="208" t="s">
        <v>19</v>
      </c>
      <c r="F577" s="209" t="s">
        <v>4279</v>
      </c>
      <c r="G577" s="207"/>
      <c r="H577" s="210">
        <v>20.722000000000001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169</v>
      </c>
      <c r="AU577" s="216" t="s">
        <v>81</v>
      </c>
      <c r="AV577" s="12" t="s">
        <v>81</v>
      </c>
      <c r="AW577" s="12" t="s">
        <v>35</v>
      </c>
      <c r="AX577" s="12" t="s">
        <v>71</v>
      </c>
      <c r="AY577" s="216" t="s">
        <v>160</v>
      </c>
    </row>
    <row r="578" spans="2:51" s="14" customFormat="1" x14ac:dyDescent="0.3">
      <c r="B578" s="229"/>
      <c r="C578" s="230"/>
      <c r="D578" s="196" t="s">
        <v>169</v>
      </c>
      <c r="E578" s="231" t="s">
        <v>19</v>
      </c>
      <c r="F578" s="232" t="s">
        <v>234</v>
      </c>
      <c r="G578" s="230"/>
      <c r="H578" s="233">
        <v>20.722000000000001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169</v>
      </c>
      <c r="AU578" s="239" t="s">
        <v>81</v>
      </c>
      <c r="AV578" s="14" t="s">
        <v>186</v>
      </c>
      <c r="AW578" s="14" t="s">
        <v>35</v>
      </c>
      <c r="AX578" s="14" t="s">
        <v>71</v>
      </c>
      <c r="AY578" s="239" t="s">
        <v>160</v>
      </c>
    </row>
    <row r="579" spans="2:51" s="11" customFormat="1" x14ac:dyDescent="0.3">
      <c r="B579" s="194"/>
      <c r="C579" s="195"/>
      <c r="D579" s="196" t="s">
        <v>169</v>
      </c>
      <c r="E579" s="197" t="s">
        <v>19</v>
      </c>
      <c r="F579" s="198" t="s">
        <v>4280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169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160</v>
      </c>
    </row>
    <row r="580" spans="2:51" s="12" customFormat="1" x14ac:dyDescent="0.3">
      <c r="B580" s="206"/>
      <c r="C580" s="207"/>
      <c r="D580" s="196" t="s">
        <v>169</v>
      </c>
      <c r="E580" s="208" t="s">
        <v>19</v>
      </c>
      <c r="F580" s="209" t="s">
        <v>4281</v>
      </c>
      <c r="G580" s="207"/>
      <c r="H580" s="210">
        <v>0.56599999999999995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51" s="14" customFormat="1" x14ac:dyDescent="0.3">
      <c r="B581" s="229"/>
      <c r="C581" s="230"/>
      <c r="D581" s="196" t="s">
        <v>169</v>
      </c>
      <c r="E581" s="231" t="s">
        <v>19</v>
      </c>
      <c r="F581" s="232" t="s">
        <v>234</v>
      </c>
      <c r="G581" s="230"/>
      <c r="H581" s="233">
        <v>0.56599999999999995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169</v>
      </c>
      <c r="AU581" s="239" t="s">
        <v>81</v>
      </c>
      <c r="AV581" s="14" t="s">
        <v>186</v>
      </c>
      <c r="AW581" s="14" t="s">
        <v>35</v>
      </c>
      <c r="AX581" s="14" t="s">
        <v>71</v>
      </c>
      <c r="AY581" s="239" t="s">
        <v>160</v>
      </c>
    </row>
    <row r="582" spans="2:51" s="11" customFormat="1" x14ac:dyDescent="0.3">
      <c r="B582" s="194"/>
      <c r="C582" s="195"/>
      <c r="D582" s="196" t="s">
        <v>169</v>
      </c>
      <c r="E582" s="197" t="s">
        <v>19</v>
      </c>
      <c r="F582" s="198" t="s">
        <v>4058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51" s="12" customFormat="1" x14ac:dyDescent="0.3">
      <c r="B583" s="206"/>
      <c r="C583" s="207"/>
      <c r="D583" s="196" t="s">
        <v>169</v>
      </c>
      <c r="E583" s="208" t="s">
        <v>19</v>
      </c>
      <c r="F583" s="209" t="s">
        <v>4282</v>
      </c>
      <c r="G583" s="207"/>
      <c r="H583" s="210">
        <v>4.34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51" s="11" customFormat="1" x14ac:dyDescent="0.3">
      <c r="B584" s="194"/>
      <c r="C584" s="195"/>
      <c r="D584" s="196" t="s">
        <v>169</v>
      </c>
      <c r="E584" s="197" t="s">
        <v>19</v>
      </c>
      <c r="F584" s="198" t="s">
        <v>4072</v>
      </c>
      <c r="G584" s="195"/>
      <c r="H584" s="199" t="s">
        <v>19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169</v>
      </c>
      <c r="AU584" s="205" t="s">
        <v>81</v>
      </c>
      <c r="AV584" s="11" t="s">
        <v>78</v>
      </c>
      <c r="AW584" s="11" t="s">
        <v>35</v>
      </c>
      <c r="AX584" s="11" t="s">
        <v>71</v>
      </c>
      <c r="AY584" s="205" t="s">
        <v>160</v>
      </c>
    </row>
    <row r="585" spans="2:51" s="12" customFormat="1" x14ac:dyDescent="0.3">
      <c r="B585" s="206"/>
      <c r="C585" s="207"/>
      <c r="D585" s="196" t="s">
        <v>169</v>
      </c>
      <c r="E585" s="208" t="s">
        <v>19</v>
      </c>
      <c r="F585" s="209" t="s">
        <v>4283</v>
      </c>
      <c r="G585" s="207"/>
      <c r="H585" s="210">
        <v>0.79500000000000004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169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160</v>
      </c>
    </row>
    <row r="586" spans="2:51" s="11" customFormat="1" x14ac:dyDescent="0.3">
      <c r="B586" s="194"/>
      <c r="C586" s="195"/>
      <c r="D586" s="196" t="s">
        <v>169</v>
      </c>
      <c r="E586" s="197" t="s">
        <v>19</v>
      </c>
      <c r="F586" s="198" t="s">
        <v>4243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169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160</v>
      </c>
    </row>
    <row r="587" spans="2:51" s="12" customFormat="1" x14ac:dyDescent="0.3">
      <c r="B587" s="206"/>
      <c r="C587" s="207"/>
      <c r="D587" s="196" t="s">
        <v>169</v>
      </c>
      <c r="E587" s="208" t="s">
        <v>19</v>
      </c>
      <c r="F587" s="209" t="s">
        <v>4284</v>
      </c>
      <c r="G587" s="207"/>
      <c r="H587" s="210">
        <v>1.054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169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160</v>
      </c>
    </row>
    <row r="588" spans="2:51" s="11" customFormat="1" x14ac:dyDescent="0.3">
      <c r="B588" s="194"/>
      <c r="C588" s="195"/>
      <c r="D588" s="196" t="s">
        <v>169</v>
      </c>
      <c r="E588" s="197" t="s">
        <v>19</v>
      </c>
      <c r="F588" s="198" t="s">
        <v>4075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169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160</v>
      </c>
    </row>
    <row r="589" spans="2:51" s="12" customFormat="1" x14ac:dyDescent="0.3">
      <c r="B589" s="206"/>
      <c r="C589" s="207"/>
      <c r="D589" s="196" t="s">
        <v>169</v>
      </c>
      <c r="E589" s="208" t="s">
        <v>19</v>
      </c>
      <c r="F589" s="209" t="s">
        <v>4285</v>
      </c>
      <c r="G589" s="207"/>
      <c r="H589" s="210">
        <v>0.57899999999999996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51" s="11" customFormat="1" x14ac:dyDescent="0.3">
      <c r="B590" s="194"/>
      <c r="C590" s="195"/>
      <c r="D590" s="196" t="s">
        <v>169</v>
      </c>
      <c r="E590" s="197" t="s">
        <v>19</v>
      </c>
      <c r="F590" s="198" t="s">
        <v>4077</v>
      </c>
      <c r="G590" s="195"/>
      <c r="H590" s="199" t="s">
        <v>19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169</v>
      </c>
      <c r="AU590" s="205" t="s">
        <v>81</v>
      </c>
      <c r="AV590" s="11" t="s">
        <v>78</v>
      </c>
      <c r="AW590" s="11" t="s">
        <v>35</v>
      </c>
      <c r="AX590" s="11" t="s">
        <v>71</v>
      </c>
      <c r="AY590" s="205" t="s">
        <v>160</v>
      </c>
    </row>
    <row r="591" spans="2:51" s="12" customFormat="1" x14ac:dyDescent="0.3">
      <c r="B591" s="206"/>
      <c r="C591" s="207"/>
      <c r="D591" s="196" t="s">
        <v>169</v>
      </c>
      <c r="E591" s="208" t="s">
        <v>19</v>
      </c>
      <c r="F591" s="209" t="s">
        <v>4286</v>
      </c>
      <c r="G591" s="207"/>
      <c r="H591" s="210">
        <v>0.64800000000000002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169</v>
      </c>
      <c r="AU591" s="216" t="s">
        <v>81</v>
      </c>
      <c r="AV591" s="12" t="s">
        <v>81</v>
      </c>
      <c r="AW591" s="12" t="s">
        <v>35</v>
      </c>
      <c r="AX591" s="12" t="s">
        <v>71</v>
      </c>
      <c r="AY591" s="216" t="s">
        <v>160</v>
      </c>
    </row>
    <row r="592" spans="2:51" s="11" customFormat="1" x14ac:dyDescent="0.3">
      <c r="B592" s="194"/>
      <c r="C592" s="195"/>
      <c r="D592" s="196" t="s">
        <v>169</v>
      </c>
      <c r="E592" s="197" t="s">
        <v>19</v>
      </c>
      <c r="F592" s="198" t="s">
        <v>4247</v>
      </c>
      <c r="G592" s="195"/>
      <c r="H592" s="199" t="s">
        <v>19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169</v>
      </c>
      <c r="AU592" s="205" t="s">
        <v>81</v>
      </c>
      <c r="AV592" s="11" t="s">
        <v>78</v>
      </c>
      <c r="AW592" s="11" t="s">
        <v>35</v>
      </c>
      <c r="AX592" s="11" t="s">
        <v>71</v>
      </c>
      <c r="AY592" s="205" t="s">
        <v>160</v>
      </c>
    </row>
    <row r="593" spans="2:51" s="12" customFormat="1" x14ac:dyDescent="0.3">
      <c r="B593" s="206"/>
      <c r="C593" s="207"/>
      <c r="D593" s="196" t="s">
        <v>169</v>
      </c>
      <c r="E593" s="208" t="s">
        <v>19</v>
      </c>
      <c r="F593" s="209" t="s">
        <v>4287</v>
      </c>
      <c r="G593" s="207"/>
      <c r="H593" s="210">
        <v>0.38900000000000001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51" s="11" customFormat="1" x14ac:dyDescent="0.3">
      <c r="B594" s="194"/>
      <c r="C594" s="195"/>
      <c r="D594" s="196" t="s">
        <v>169</v>
      </c>
      <c r="E594" s="197" t="s">
        <v>19</v>
      </c>
      <c r="F594" s="198" t="s">
        <v>4249</v>
      </c>
      <c r="G594" s="195"/>
      <c r="H594" s="199" t="s">
        <v>19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169</v>
      </c>
      <c r="AU594" s="205" t="s">
        <v>81</v>
      </c>
      <c r="AV594" s="11" t="s">
        <v>78</v>
      </c>
      <c r="AW594" s="11" t="s">
        <v>35</v>
      </c>
      <c r="AX594" s="11" t="s">
        <v>71</v>
      </c>
      <c r="AY594" s="205" t="s">
        <v>160</v>
      </c>
    </row>
    <row r="595" spans="2:51" s="12" customFormat="1" x14ac:dyDescent="0.3">
      <c r="B595" s="206"/>
      <c r="C595" s="207"/>
      <c r="D595" s="196" t="s">
        <v>169</v>
      </c>
      <c r="E595" s="208" t="s">
        <v>19</v>
      </c>
      <c r="F595" s="209" t="s">
        <v>4288</v>
      </c>
      <c r="G595" s="207"/>
      <c r="H595" s="210">
        <v>0.57999999999999996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169</v>
      </c>
      <c r="AU595" s="216" t="s">
        <v>81</v>
      </c>
      <c r="AV595" s="12" t="s">
        <v>81</v>
      </c>
      <c r="AW595" s="12" t="s">
        <v>35</v>
      </c>
      <c r="AX595" s="12" t="s">
        <v>71</v>
      </c>
      <c r="AY595" s="216" t="s">
        <v>160</v>
      </c>
    </row>
    <row r="596" spans="2:51" s="14" customFormat="1" x14ac:dyDescent="0.3">
      <c r="B596" s="229"/>
      <c r="C596" s="230"/>
      <c r="D596" s="196" t="s">
        <v>169</v>
      </c>
      <c r="E596" s="231" t="s">
        <v>19</v>
      </c>
      <c r="F596" s="232" t="s">
        <v>234</v>
      </c>
      <c r="G596" s="230"/>
      <c r="H596" s="233">
        <v>8.3849999999999998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169</v>
      </c>
      <c r="AU596" s="239" t="s">
        <v>81</v>
      </c>
      <c r="AV596" s="14" t="s">
        <v>186</v>
      </c>
      <c r="AW596" s="14" t="s">
        <v>35</v>
      </c>
      <c r="AX596" s="14" t="s">
        <v>71</v>
      </c>
      <c r="AY596" s="239" t="s">
        <v>160</v>
      </c>
    </row>
    <row r="597" spans="2:51" s="11" customFormat="1" x14ac:dyDescent="0.3">
      <c r="B597" s="194"/>
      <c r="C597" s="195"/>
      <c r="D597" s="196" t="s">
        <v>169</v>
      </c>
      <c r="E597" s="197" t="s">
        <v>19</v>
      </c>
      <c r="F597" s="198" t="s">
        <v>4101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169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160</v>
      </c>
    </row>
    <row r="598" spans="2:51" s="12" customFormat="1" x14ac:dyDescent="0.3">
      <c r="B598" s="206"/>
      <c r="C598" s="207"/>
      <c r="D598" s="196" t="s">
        <v>169</v>
      </c>
      <c r="E598" s="208" t="s">
        <v>19</v>
      </c>
      <c r="F598" s="209" t="s">
        <v>4289</v>
      </c>
      <c r="G598" s="207"/>
      <c r="H598" s="210">
        <v>134.73699999999999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51" s="14" customFormat="1" x14ac:dyDescent="0.3">
      <c r="B599" s="229"/>
      <c r="C599" s="230"/>
      <c r="D599" s="196" t="s">
        <v>169</v>
      </c>
      <c r="E599" s="231" t="s">
        <v>19</v>
      </c>
      <c r="F599" s="232" t="s">
        <v>234</v>
      </c>
      <c r="G599" s="230"/>
      <c r="H599" s="233">
        <v>134.73699999999999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169</v>
      </c>
      <c r="AU599" s="239" t="s">
        <v>81</v>
      </c>
      <c r="AV599" s="14" t="s">
        <v>186</v>
      </c>
      <c r="AW599" s="14" t="s">
        <v>35</v>
      </c>
      <c r="AX599" s="14" t="s">
        <v>71</v>
      </c>
      <c r="AY599" s="239" t="s">
        <v>160</v>
      </c>
    </row>
    <row r="600" spans="2:51" s="11" customFormat="1" x14ac:dyDescent="0.3">
      <c r="B600" s="194"/>
      <c r="C600" s="195"/>
      <c r="D600" s="196" t="s">
        <v>169</v>
      </c>
      <c r="E600" s="197" t="s">
        <v>19</v>
      </c>
      <c r="F600" s="198" t="s">
        <v>4252</v>
      </c>
      <c r="G600" s="195"/>
      <c r="H600" s="199" t="s">
        <v>19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169</v>
      </c>
      <c r="AU600" s="205" t="s">
        <v>81</v>
      </c>
      <c r="AV600" s="11" t="s">
        <v>78</v>
      </c>
      <c r="AW600" s="11" t="s">
        <v>35</v>
      </c>
      <c r="AX600" s="11" t="s">
        <v>71</v>
      </c>
      <c r="AY600" s="205" t="s">
        <v>160</v>
      </c>
    </row>
    <row r="601" spans="2:51" s="12" customFormat="1" x14ac:dyDescent="0.3">
      <c r="B601" s="206"/>
      <c r="C601" s="207"/>
      <c r="D601" s="196" t="s">
        <v>169</v>
      </c>
      <c r="E601" s="208" t="s">
        <v>19</v>
      </c>
      <c r="F601" s="209" t="s">
        <v>4290</v>
      </c>
      <c r="G601" s="207"/>
      <c r="H601" s="210">
        <v>8.77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51" s="14" customFormat="1" x14ac:dyDescent="0.3">
      <c r="B602" s="229"/>
      <c r="C602" s="230"/>
      <c r="D602" s="196" t="s">
        <v>169</v>
      </c>
      <c r="E602" s="231" t="s">
        <v>19</v>
      </c>
      <c r="F602" s="232" t="s">
        <v>234</v>
      </c>
      <c r="G602" s="230"/>
      <c r="H602" s="233">
        <v>8.77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169</v>
      </c>
      <c r="AU602" s="239" t="s">
        <v>81</v>
      </c>
      <c r="AV602" s="14" t="s">
        <v>186</v>
      </c>
      <c r="AW602" s="14" t="s">
        <v>35</v>
      </c>
      <c r="AX602" s="14" t="s">
        <v>71</v>
      </c>
      <c r="AY602" s="239" t="s">
        <v>160</v>
      </c>
    </row>
    <row r="603" spans="2:51" s="11" customFormat="1" x14ac:dyDescent="0.3">
      <c r="B603" s="194"/>
      <c r="C603" s="195"/>
      <c r="D603" s="196" t="s">
        <v>169</v>
      </c>
      <c r="E603" s="197" t="s">
        <v>19</v>
      </c>
      <c r="F603" s="198" t="s">
        <v>4083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169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160</v>
      </c>
    </row>
    <row r="604" spans="2:51" s="12" customFormat="1" x14ac:dyDescent="0.3">
      <c r="B604" s="206"/>
      <c r="C604" s="207"/>
      <c r="D604" s="196" t="s">
        <v>169</v>
      </c>
      <c r="E604" s="208" t="s">
        <v>19</v>
      </c>
      <c r="F604" s="209" t="s">
        <v>4291</v>
      </c>
      <c r="G604" s="207"/>
      <c r="H604" s="210">
        <v>1.7410000000000001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51" s="14" customFormat="1" x14ac:dyDescent="0.3">
      <c r="B605" s="229"/>
      <c r="C605" s="230"/>
      <c r="D605" s="196" t="s">
        <v>169</v>
      </c>
      <c r="E605" s="231" t="s">
        <v>19</v>
      </c>
      <c r="F605" s="232" t="s">
        <v>234</v>
      </c>
      <c r="G605" s="230"/>
      <c r="H605" s="233">
        <v>1.7410000000000001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169</v>
      </c>
      <c r="AU605" s="239" t="s">
        <v>81</v>
      </c>
      <c r="AV605" s="14" t="s">
        <v>186</v>
      </c>
      <c r="AW605" s="14" t="s">
        <v>35</v>
      </c>
      <c r="AX605" s="14" t="s">
        <v>71</v>
      </c>
      <c r="AY605" s="239" t="s">
        <v>160</v>
      </c>
    </row>
    <row r="606" spans="2:51" s="11" customFormat="1" x14ac:dyDescent="0.3">
      <c r="B606" s="194"/>
      <c r="C606" s="195"/>
      <c r="D606" s="196" t="s">
        <v>169</v>
      </c>
      <c r="E606" s="197" t="s">
        <v>19</v>
      </c>
      <c r="F606" s="198" t="s">
        <v>4031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169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160</v>
      </c>
    </row>
    <row r="607" spans="2:51" s="12" customFormat="1" x14ac:dyDescent="0.3">
      <c r="B607" s="206"/>
      <c r="C607" s="207"/>
      <c r="D607" s="196" t="s">
        <v>169</v>
      </c>
      <c r="E607" s="208" t="s">
        <v>19</v>
      </c>
      <c r="F607" s="209" t="s">
        <v>4292</v>
      </c>
      <c r="G607" s="207"/>
      <c r="H607" s="210">
        <v>22.556000000000001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51" s="14" customFormat="1" x14ac:dyDescent="0.3">
      <c r="B608" s="229"/>
      <c r="C608" s="230"/>
      <c r="D608" s="196" t="s">
        <v>169</v>
      </c>
      <c r="E608" s="231" t="s">
        <v>19</v>
      </c>
      <c r="F608" s="232" t="s">
        <v>234</v>
      </c>
      <c r="G608" s="230"/>
      <c r="H608" s="233">
        <v>22.556000000000001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169</v>
      </c>
      <c r="AU608" s="239" t="s">
        <v>81</v>
      </c>
      <c r="AV608" s="14" t="s">
        <v>186</v>
      </c>
      <c r="AW608" s="14" t="s">
        <v>35</v>
      </c>
      <c r="AX608" s="14" t="s">
        <v>71</v>
      </c>
      <c r="AY608" s="239" t="s">
        <v>160</v>
      </c>
    </row>
    <row r="609" spans="2:65" s="13" customFormat="1" x14ac:dyDescent="0.3">
      <c r="B609" s="217"/>
      <c r="C609" s="218"/>
      <c r="D609" s="219" t="s">
        <v>169</v>
      </c>
      <c r="E609" s="220" t="s">
        <v>19</v>
      </c>
      <c r="F609" s="221" t="s">
        <v>182</v>
      </c>
      <c r="G609" s="218"/>
      <c r="H609" s="222">
        <v>198.69200000000001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169</v>
      </c>
      <c r="AU609" s="228" t="s">
        <v>81</v>
      </c>
      <c r="AV609" s="13" t="s">
        <v>167</v>
      </c>
      <c r="AW609" s="13" t="s">
        <v>35</v>
      </c>
      <c r="AX609" s="13" t="s">
        <v>78</v>
      </c>
      <c r="AY609" s="228" t="s">
        <v>160</v>
      </c>
    </row>
    <row r="610" spans="2:65" s="1" customFormat="1" ht="22.5" customHeight="1" x14ac:dyDescent="0.3">
      <c r="B610" s="35"/>
      <c r="C610" s="182" t="s">
        <v>497</v>
      </c>
      <c r="D610" s="182" t="s">
        <v>162</v>
      </c>
      <c r="E610" s="183" t="s">
        <v>4293</v>
      </c>
      <c r="F610" s="184" t="s">
        <v>4294</v>
      </c>
      <c r="G610" s="185" t="s">
        <v>165</v>
      </c>
      <c r="H610" s="186">
        <v>88</v>
      </c>
      <c r="I610" s="187"/>
      <c r="J610" s="188">
        <f t="shared" ref="J610:J615" si="0">ROUND(I610*H610,2)</f>
        <v>0</v>
      </c>
      <c r="K610" s="184" t="s">
        <v>166</v>
      </c>
      <c r="L610" s="55"/>
      <c r="M610" s="189" t="s">
        <v>19</v>
      </c>
      <c r="N610" s="190" t="s">
        <v>42</v>
      </c>
      <c r="O610" s="36"/>
      <c r="P610" s="191">
        <f t="shared" ref="P610:P615" si="1">O610*H610</f>
        <v>0</v>
      </c>
      <c r="Q610" s="191">
        <v>6.6E-3</v>
      </c>
      <c r="R610" s="191">
        <f t="shared" ref="R610:R615" si="2">Q610*H610</f>
        <v>0.58079999999999998</v>
      </c>
      <c r="S610" s="191">
        <v>0</v>
      </c>
      <c r="T610" s="192">
        <f t="shared" ref="T610:T615" si="3">S610*H610</f>
        <v>0</v>
      </c>
      <c r="AR610" s="18" t="s">
        <v>167</v>
      </c>
      <c r="AT610" s="18" t="s">
        <v>162</v>
      </c>
      <c r="AU610" s="18" t="s">
        <v>81</v>
      </c>
      <c r="AY610" s="18" t="s">
        <v>160</v>
      </c>
      <c r="BE610" s="193">
        <f t="shared" ref="BE610:BE615" si="4">IF(N610="základní",J610,0)</f>
        <v>0</v>
      </c>
      <c r="BF610" s="193">
        <f t="shared" ref="BF610:BF615" si="5">IF(N610="snížená",J610,0)</f>
        <v>0</v>
      </c>
      <c r="BG610" s="193">
        <f t="shared" ref="BG610:BG615" si="6">IF(N610="zákl. přenesená",J610,0)</f>
        <v>0</v>
      </c>
      <c r="BH610" s="193">
        <f t="shared" ref="BH610:BH615" si="7">IF(N610="sníž. přenesená",J610,0)</f>
        <v>0</v>
      </c>
      <c r="BI610" s="193">
        <f t="shared" ref="BI610:BI615" si="8">IF(N610="nulová",J610,0)</f>
        <v>0</v>
      </c>
      <c r="BJ610" s="18" t="s">
        <v>78</v>
      </c>
      <c r="BK610" s="193">
        <f t="shared" ref="BK610:BK615" si="9">ROUND(I610*H610,2)</f>
        <v>0</v>
      </c>
      <c r="BL610" s="18" t="s">
        <v>167</v>
      </c>
      <c r="BM610" s="18" t="s">
        <v>4295</v>
      </c>
    </row>
    <row r="611" spans="2:65" s="1" customFormat="1" ht="22.5" customHeight="1" x14ac:dyDescent="0.3">
      <c r="B611" s="35"/>
      <c r="C611" s="247" t="s">
        <v>501</v>
      </c>
      <c r="D611" s="247" t="s">
        <v>548</v>
      </c>
      <c r="E611" s="248" t="s">
        <v>4296</v>
      </c>
      <c r="F611" s="249" t="s">
        <v>4297</v>
      </c>
      <c r="G611" s="250" t="s">
        <v>165</v>
      </c>
      <c r="H611" s="251">
        <v>12</v>
      </c>
      <c r="I611" s="252"/>
      <c r="J611" s="253">
        <f t="shared" si="0"/>
        <v>0</v>
      </c>
      <c r="K611" s="249" t="s">
        <v>19</v>
      </c>
      <c r="L611" s="254"/>
      <c r="M611" s="255" t="s">
        <v>19</v>
      </c>
      <c r="N611" s="256" t="s">
        <v>42</v>
      </c>
      <c r="O611" s="36"/>
      <c r="P611" s="191">
        <f t="shared" si="1"/>
        <v>0</v>
      </c>
      <c r="Q611" s="191">
        <v>2.3E-2</v>
      </c>
      <c r="R611" s="191">
        <f t="shared" si="2"/>
        <v>0.27600000000000002</v>
      </c>
      <c r="S611" s="191">
        <v>0</v>
      </c>
      <c r="T611" s="192">
        <f t="shared" si="3"/>
        <v>0</v>
      </c>
      <c r="AR611" s="18" t="s">
        <v>235</v>
      </c>
      <c r="AT611" s="18" t="s">
        <v>548</v>
      </c>
      <c r="AU611" s="18" t="s">
        <v>81</v>
      </c>
      <c r="AY611" s="18" t="s">
        <v>160</v>
      </c>
      <c r="BE611" s="193">
        <f t="shared" si="4"/>
        <v>0</v>
      </c>
      <c r="BF611" s="193">
        <f t="shared" si="5"/>
        <v>0</v>
      </c>
      <c r="BG611" s="193">
        <f t="shared" si="6"/>
        <v>0</v>
      </c>
      <c r="BH611" s="193">
        <f t="shared" si="7"/>
        <v>0</v>
      </c>
      <c r="BI611" s="193">
        <f t="shared" si="8"/>
        <v>0</v>
      </c>
      <c r="BJ611" s="18" t="s">
        <v>78</v>
      </c>
      <c r="BK611" s="193">
        <f t="shared" si="9"/>
        <v>0</v>
      </c>
      <c r="BL611" s="18" t="s">
        <v>167</v>
      </c>
      <c r="BM611" s="18" t="s">
        <v>4298</v>
      </c>
    </row>
    <row r="612" spans="2:65" s="1" customFormat="1" ht="22.5" customHeight="1" x14ac:dyDescent="0.3">
      <c r="B612" s="35"/>
      <c r="C612" s="247" t="s">
        <v>505</v>
      </c>
      <c r="D612" s="247" t="s">
        <v>548</v>
      </c>
      <c r="E612" s="248" t="s">
        <v>4299</v>
      </c>
      <c r="F612" s="249" t="s">
        <v>4300</v>
      </c>
      <c r="G612" s="250" t="s">
        <v>165</v>
      </c>
      <c r="H612" s="251">
        <v>7</v>
      </c>
      <c r="I612" s="252"/>
      <c r="J612" s="253">
        <f t="shared" si="0"/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 t="shared" si="1"/>
        <v>0</v>
      </c>
      <c r="Q612" s="191">
        <v>0.04</v>
      </c>
      <c r="R612" s="191">
        <f t="shared" si="2"/>
        <v>0.28000000000000003</v>
      </c>
      <c r="S612" s="191">
        <v>0</v>
      </c>
      <c r="T612" s="192">
        <f t="shared" si="3"/>
        <v>0</v>
      </c>
      <c r="AR612" s="18" t="s">
        <v>235</v>
      </c>
      <c r="AT612" s="18" t="s">
        <v>548</v>
      </c>
      <c r="AU612" s="18" t="s">
        <v>81</v>
      </c>
      <c r="AY612" s="18" t="s">
        <v>160</v>
      </c>
      <c r="BE612" s="193">
        <f t="shared" si="4"/>
        <v>0</v>
      </c>
      <c r="BF612" s="193">
        <f t="shared" si="5"/>
        <v>0</v>
      </c>
      <c r="BG612" s="193">
        <f t="shared" si="6"/>
        <v>0</v>
      </c>
      <c r="BH612" s="193">
        <f t="shared" si="7"/>
        <v>0</v>
      </c>
      <c r="BI612" s="193">
        <f t="shared" si="8"/>
        <v>0</v>
      </c>
      <c r="BJ612" s="18" t="s">
        <v>78</v>
      </c>
      <c r="BK612" s="193">
        <f t="shared" si="9"/>
        <v>0</v>
      </c>
      <c r="BL612" s="18" t="s">
        <v>167</v>
      </c>
      <c r="BM612" s="18" t="s">
        <v>4301</v>
      </c>
    </row>
    <row r="613" spans="2:65" s="1" customFormat="1" ht="22.5" customHeight="1" x14ac:dyDescent="0.3">
      <c r="B613" s="35"/>
      <c r="C613" s="247" t="s">
        <v>510</v>
      </c>
      <c r="D613" s="247" t="s">
        <v>548</v>
      </c>
      <c r="E613" s="248" t="s">
        <v>4302</v>
      </c>
      <c r="F613" s="249" t="s">
        <v>4303</v>
      </c>
      <c r="G613" s="250" t="s">
        <v>165</v>
      </c>
      <c r="H613" s="251">
        <v>9</v>
      </c>
      <c r="I613" s="252"/>
      <c r="J613" s="253">
        <f t="shared" si="0"/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si="1"/>
        <v>0</v>
      </c>
      <c r="Q613" s="191">
        <v>5.2999999999999999E-2</v>
      </c>
      <c r="R613" s="191">
        <f t="shared" si="2"/>
        <v>0.47699999999999998</v>
      </c>
      <c r="S613" s="191">
        <v>0</v>
      </c>
      <c r="T613" s="192">
        <f t="shared" si="3"/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si="4"/>
        <v>0</v>
      </c>
      <c r="BF613" s="193">
        <f t="shared" si="5"/>
        <v>0</v>
      </c>
      <c r="BG613" s="193">
        <f t="shared" si="6"/>
        <v>0</v>
      </c>
      <c r="BH613" s="193">
        <f t="shared" si="7"/>
        <v>0</v>
      </c>
      <c r="BI613" s="193">
        <f t="shared" si="8"/>
        <v>0</v>
      </c>
      <c r="BJ613" s="18" t="s">
        <v>78</v>
      </c>
      <c r="BK613" s="193">
        <f t="shared" si="9"/>
        <v>0</v>
      </c>
      <c r="BL613" s="18" t="s">
        <v>167</v>
      </c>
      <c r="BM613" s="18" t="s">
        <v>4304</v>
      </c>
    </row>
    <row r="614" spans="2:65" s="1" customFormat="1" ht="22.5" customHeight="1" x14ac:dyDescent="0.3">
      <c r="B614" s="35"/>
      <c r="C614" s="247" t="s">
        <v>515</v>
      </c>
      <c r="D614" s="247" t="s">
        <v>548</v>
      </c>
      <c r="E614" s="248" t="s">
        <v>4305</v>
      </c>
      <c r="F614" s="249" t="s">
        <v>4306</v>
      </c>
      <c r="G614" s="250" t="s">
        <v>165</v>
      </c>
      <c r="H614" s="251">
        <v>60</v>
      </c>
      <c r="I614" s="252"/>
      <c r="J614" s="253">
        <f t="shared" si="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1"/>
        <v>0</v>
      </c>
      <c r="Q614" s="191">
        <v>6.8000000000000005E-2</v>
      </c>
      <c r="R614" s="191">
        <f t="shared" si="2"/>
        <v>4.08</v>
      </c>
      <c r="S614" s="191">
        <v>0</v>
      </c>
      <c r="T614" s="192">
        <f t="shared" si="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4"/>
        <v>0</v>
      </c>
      <c r="BF614" s="193">
        <f t="shared" si="5"/>
        <v>0</v>
      </c>
      <c r="BG614" s="193">
        <f t="shared" si="6"/>
        <v>0</v>
      </c>
      <c r="BH614" s="193">
        <f t="shared" si="7"/>
        <v>0</v>
      </c>
      <c r="BI614" s="193">
        <f t="shared" si="8"/>
        <v>0</v>
      </c>
      <c r="BJ614" s="18" t="s">
        <v>78</v>
      </c>
      <c r="BK614" s="193">
        <f t="shared" si="9"/>
        <v>0</v>
      </c>
      <c r="BL614" s="18" t="s">
        <v>167</v>
      </c>
      <c r="BM614" s="18" t="s">
        <v>4307</v>
      </c>
    </row>
    <row r="615" spans="2:65" s="1" customFormat="1" ht="22.5" customHeight="1" x14ac:dyDescent="0.3">
      <c r="B615" s="35"/>
      <c r="C615" s="182" t="s">
        <v>520</v>
      </c>
      <c r="D615" s="182" t="s">
        <v>162</v>
      </c>
      <c r="E615" s="183" t="s">
        <v>4308</v>
      </c>
      <c r="F615" s="184" t="s">
        <v>4309</v>
      </c>
      <c r="G615" s="185" t="s">
        <v>212</v>
      </c>
      <c r="H615" s="186">
        <v>2.7</v>
      </c>
      <c r="I615" s="187"/>
      <c r="J615" s="188">
        <f t="shared" si="0"/>
        <v>0</v>
      </c>
      <c r="K615" s="184" t="s">
        <v>166</v>
      </c>
      <c r="L615" s="55"/>
      <c r="M615" s="189" t="s">
        <v>19</v>
      </c>
      <c r="N615" s="190" t="s">
        <v>42</v>
      </c>
      <c r="O615" s="36"/>
      <c r="P615" s="191">
        <f t="shared" si="1"/>
        <v>0</v>
      </c>
      <c r="Q615" s="191">
        <v>1.8480000000000001</v>
      </c>
      <c r="R615" s="191">
        <f t="shared" si="2"/>
        <v>4.9896000000000003</v>
      </c>
      <c r="S615" s="191">
        <v>0</v>
      </c>
      <c r="T615" s="192">
        <f t="shared" si="3"/>
        <v>0</v>
      </c>
      <c r="AR615" s="18" t="s">
        <v>167</v>
      </c>
      <c r="AT615" s="18" t="s">
        <v>162</v>
      </c>
      <c r="AU615" s="18" t="s">
        <v>81</v>
      </c>
      <c r="AY615" s="18" t="s">
        <v>160</v>
      </c>
      <c r="BE615" s="193">
        <f t="shared" si="4"/>
        <v>0</v>
      </c>
      <c r="BF615" s="193">
        <f t="shared" si="5"/>
        <v>0</v>
      </c>
      <c r="BG615" s="193">
        <f t="shared" si="6"/>
        <v>0</v>
      </c>
      <c r="BH615" s="193">
        <f t="shared" si="7"/>
        <v>0</v>
      </c>
      <c r="BI615" s="193">
        <f t="shared" si="8"/>
        <v>0</v>
      </c>
      <c r="BJ615" s="18" t="s">
        <v>78</v>
      </c>
      <c r="BK615" s="193">
        <f t="shared" si="9"/>
        <v>0</v>
      </c>
      <c r="BL615" s="18" t="s">
        <v>167</v>
      </c>
      <c r="BM615" s="18" t="s">
        <v>4310</v>
      </c>
    </row>
    <row r="616" spans="2:65" s="11" customFormat="1" x14ac:dyDescent="0.3">
      <c r="B616" s="194"/>
      <c r="C616" s="195"/>
      <c r="D616" s="196" t="s">
        <v>169</v>
      </c>
      <c r="E616" s="197" t="s">
        <v>19</v>
      </c>
      <c r="F616" s="198" t="s">
        <v>4311</v>
      </c>
      <c r="G616" s="195"/>
      <c r="H616" s="199" t="s">
        <v>19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169</v>
      </c>
      <c r="AU616" s="205" t="s">
        <v>81</v>
      </c>
      <c r="AV616" s="11" t="s">
        <v>78</v>
      </c>
      <c r="AW616" s="11" t="s">
        <v>35</v>
      </c>
      <c r="AX616" s="11" t="s">
        <v>71</v>
      </c>
      <c r="AY616" s="205" t="s">
        <v>160</v>
      </c>
    </row>
    <row r="617" spans="2:65" s="12" customFormat="1" x14ac:dyDescent="0.3">
      <c r="B617" s="206"/>
      <c r="C617" s="207"/>
      <c r="D617" s="196" t="s">
        <v>169</v>
      </c>
      <c r="E617" s="208" t="s">
        <v>19</v>
      </c>
      <c r="F617" s="209" t="s">
        <v>4312</v>
      </c>
      <c r="G617" s="207"/>
      <c r="H617" s="210">
        <v>2.7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169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160</v>
      </c>
    </row>
    <row r="618" spans="2:65" s="13" customFormat="1" x14ac:dyDescent="0.3">
      <c r="B618" s="217"/>
      <c r="C618" s="218"/>
      <c r="D618" s="219" t="s">
        <v>169</v>
      </c>
      <c r="E618" s="220" t="s">
        <v>19</v>
      </c>
      <c r="F618" s="221" t="s">
        <v>182</v>
      </c>
      <c r="G618" s="218"/>
      <c r="H618" s="222">
        <v>2.7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169</v>
      </c>
      <c r="AU618" s="228" t="s">
        <v>81</v>
      </c>
      <c r="AV618" s="13" t="s">
        <v>167</v>
      </c>
      <c r="AW618" s="13" t="s">
        <v>35</v>
      </c>
      <c r="AX618" s="13" t="s">
        <v>78</v>
      </c>
      <c r="AY618" s="228" t="s">
        <v>160</v>
      </c>
    </row>
    <row r="619" spans="2:65" s="1" customFormat="1" ht="22.5" customHeight="1" x14ac:dyDescent="0.3">
      <c r="B619" s="35"/>
      <c r="C619" s="182" t="s">
        <v>525</v>
      </c>
      <c r="D619" s="182" t="s">
        <v>162</v>
      </c>
      <c r="E619" s="183" t="s">
        <v>4313</v>
      </c>
      <c r="F619" s="184" t="s">
        <v>4314</v>
      </c>
      <c r="G619" s="185" t="s">
        <v>248</v>
      </c>
      <c r="H619" s="186">
        <v>9</v>
      </c>
      <c r="I619" s="187"/>
      <c r="J619" s="188">
        <f>ROUND(I619*H619,2)</f>
        <v>0</v>
      </c>
      <c r="K619" s="184" t="s">
        <v>166</v>
      </c>
      <c r="L619" s="55"/>
      <c r="M619" s="189" t="s">
        <v>19</v>
      </c>
      <c r="N619" s="190" t="s">
        <v>42</v>
      </c>
      <c r="O619" s="36"/>
      <c r="P619" s="191">
        <f>O619*H619</f>
        <v>0</v>
      </c>
      <c r="Q619" s="191">
        <v>0.74327200000000004</v>
      </c>
      <c r="R619" s="191">
        <f>Q619*H619</f>
        <v>6.6894480000000005</v>
      </c>
      <c r="S619" s="191">
        <v>0</v>
      </c>
      <c r="T619" s="192">
        <f>S619*H619</f>
        <v>0</v>
      </c>
      <c r="AR619" s="18" t="s">
        <v>167</v>
      </c>
      <c r="AT619" s="18" t="s">
        <v>162</v>
      </c>
      <c r="AU619" s="18" t="s">
        <v>81</v>
      </c>
      <c r="AY619" s="18" t="s">
        <v>160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18" t="s">
        <v>78</v>
      </c>
      <c r="BK619" s="193">
        <f>ROUND(I619*H619,2)</f>
        <v>0</v>
      </c>
      <c r="BL619" s="18" t="s">
        <v>167</v>
      </c>
      <c r="BM619" s="18" t="s">
        <v>4315</v>
      </c>
    </row>
    <row r="620" spans="2:65" s="11" customFormat="1" x14ac:dyDescent="0.3">
      <c r="B620" s="194"/>
      <c r="C620" s="195"/>
      <c r="D620" s="196" t="s">
        <v>169</v>
      </c>
      <c r="E620" s="197" t="s">
        <v>19</v>
      </c>
      <c r="F620" s="198" t="s">
        <v>4311</v>
      </c>
      <c r="G620" s="195"/>
      <c r="H620" s="199" t="s">
        <v>19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169</v>
      </c>
      <c r="AU620" s="205" t="s">
        <v>81</v>
      </c>
      <c r="AV620" s="11" t="s">
        <v>78</v>
      </c>
      <c r="AW620" s="11" t="s">
        <v>35</v>
      </c>
      <c r="AX620" s="11" t="s">
        <v>71</v>
      </c>
      <c r="AY620" s="205" t="s">
        <v>160</v>
      </c>
    </row>
    <row r="621" spans="2:65" s="12" customFormat="1" x14ac:dyDescent="0.3">
      <c r="B621" s="206"/>
      <c r="C621" s="207"/>
      <c r="D621" s="196" t="s">
        <v>169</v>
      </c>
      <c r="E621" s="208" t="s">
        <v>19</v>
      </c>
      <c r="F621" s="209" t="s">
        <v>4316</v>
      </c>
      <c r="G621" s="207"/>
      <c r="H621" s="210">
        <v>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169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160</v>
      </c>
    </row>
    <row r="622" spans="2:65" s="12" customFormat="1" x14ac:dyDescent="0.3">
      <c r="B622" s="206"/>
      <c r="C622" s="207"/>
      <c r="D622" s="196" t="s">
        <v>169</v>
      </c>
      <c r="E622" s="208" t="s">
        <v>19</v>
      </c>
      <c r="F622" s="209" t="s">
        <v>4317</v>
      </c>
      <c r="G622" s="207"/>
      <c r="H622" s="210">
        <v>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x14ac:dyDescent="0.3">
      <c r="B623" s="217"/>
      <c r="C623" s="218"/>
      <c r="D623" s="196" t="s">
        <v>169</v>
      </c>
      <c r="E623" s="240" t="s">
        <v>19</v>
      </c>
      <c r="F623" s="241" t="s">
        <v>182</v>
      </c>
      <c r="G623" s="218"/>
      <c r="H623" s="242">
        <v>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0" customFormat="1" ht="29.85" customHeight="1" x14ac:dyDescent="0.3">
      <c r="B624" s="165"/>
      <c r="C624" s="166"/>
      <c r="D624" s="179" t="s">
        <v>70</v>
      </c>
      <c r="E624" s="180" t="s">
        <v>205</v>
      </c>
      <c r="F624" s="180" t="s">
        <v>4318</v>
      </c>
      <c r="G624" s="166"/>
      <c r="H624" s="166"/>
      <c r="I624" s="169"/>
      <c r="J624" s="181">
        <f>BK624</f>
        <v>0</v>
      </c>
      <c r="K624" s="166"/>
      <c r="L624" s="171"/>
      <c r="M624" s="172"/>
      <c r="N624" s="173"/>
      <c r="O624" s="173"/>
      <c r="P624" s="174">
        <f>SUM(P625:P628)</f>
        <v>0</v>
      </c>
      <c r="Q624" s="173"/>
      <c r="R624" s="174">
        <f>SUM(R625:R628)</f>
        <v>4.5168083999999995</v>
      </c>
      <c r="S624" s="173"/>
      <c r="T624" s="175">
        <f>SUM(T625:T628)</f>
        <v>0</v>
      </c>
      <c r="AR624" s="176" t="s">
        <v>78</v>
      </c>
      <c r="AT624" s="177" t="s">
        <v>70</v>
      </c>
      <c r="AU624" s="177" t="s">
        <v>78</v>
      </c>
      <c r="AY624" s="176" t="s">
        <v>160</v>
      </c>
      <c r="BK624" s="178">
        <f>SUM(BK625:BK628)</f>
        <v>0</v>
      </c>
    </row>
    <row r="625" spans="2:65" s="1" customFormat="1" ht="22.5" customHeight="1" x14ac:dyDescent="0.3">
      <c r="B625" s="35"/>
      <c r="C625" s="182" t="s">
        <v>531</v>
      </c>
      <c r="D625" s="182" t="s">
        <v>162</v>
      </c>
      <c r="E625" s="183" t="s">
        <v>4319</v>
      </c>
      <c r="F625" s="184" t="s">
        <v>4320</v>
      </c>
      <c r="G625" s="185" t="s">
        <v>248</v>
      </c>
      <c r="H625" s="186">
        <v>70.2</v>
      </c>
      <c r="I625" s="187"/>
      <c r="J625" s="188">
        <f>ROUND(I625*H625,2)</f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>O625*H625</f>
        <v>0</v>
      </c>
      <c r="Q625" s="191">
        <v>6.4341999999999996E-2</v>
      </c>
      <c r="R625" s="191">
        <f>Q625*H625</f>
        <v>4.5168083999999995</v>
      </c>
      <c r="S625" s="191">
        <v>0</v>
      </c>
      <c r="T625" s="192">
        <f>S625*H625</f>
        <v>0</v>
      </c>
      <c r="AR625" s="18" t="s">
        <v>167</v>
      </c>
      <c r="AT625" s="18" t="s">
        <v>162</v>
      </c>
      <c r="AU625" s="18" t="s">
        <v>81</v>
      </c>
      <c r="AY625" s="18" t="s">
        <v>160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18" t="s">
        <v>78</v>
      </c>
      <c r="BK625" s="193">
        <f>ROUND(I625*H625,2)</f>
        <v>0</v>
      </c>
      <c r="BL625" s="18" t="s">
        <v>167</v>
      </c>
      <c r="BM625" s="18" t="s">
        <v>4321</v>
      </c>
    </row>
    <row r="626" spans="2:65" s="11" customFormat="1" x14ac:dyDescent="0.3">
      <c r="B626" s="194"/>
      <c r="C626" s="195"/>
      <c r="D626" s="196" t="s">
        <v>169</v>
      </c>
      <c r="E626" s="197" t="s">
        <v>19</v>
      </c>
      <c r="F626" s="198" t="s">
        <v>4322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169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160</v>
      </c>
    </row>
    <row r="627" spans="2:65" s="12" customFormat="1" x14ac:dyDescent="0.3">
      <c r="B627" s="206"/>
      <c r="C627" s="207"/>
      <c r="D627" s="196" t="s">
        <v>169</v>
      </c>
      <c r="E627" s="208" t="s">
        <v>19</v>
      </c>
      <c r="F627" s="209" t="s">
        <v>4323</v>
      </c>
      <c r="G627" s="207"/>
      <c r="H627" s="210">
        <v>70.2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3" customFormat="1" x14ac:dyDescent="0.3">
      <c r="B628" s="217"/>
      <c r="C628" s="218"/>
      <c r="D628" s="196" t="s">
        <v>169</v>
      </c>
      <c r="E628" s="240" t="s">
        <v>19</v>
      </c>
      <c r="F628" s="241" t="s">
        <v>182</v>
      </c>
      <c r="G628" s="218"/>
      <c r="H628" s="242">
        <v>70.2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169</v>
      </c>
      <c r="AU628" s="228" t="s">
        <v>81</v>
      </c>
      <c r="AV628" s="13" t="s">
        <v>167</v>
      </c>
      <c r="AW628" s="13" t="s">
        <v>35</v>
      </c>
      <c r="AX628" s="13" t="s">
        <v>78</v>
      </c>
      <c r="AY628" s="228" t="s">
        <v>160</v>
      </c>
    </row>
    <row r="629" spans="2:65" s="10" customFormat="1" ht="29.85" customHeight="1" x14ac:dyDescent="0.3">
      <c r="B629" s="165"/>
      <c r="C629" s="166"/>
      <c r="D629" s="179" t="s">
        <v>70</v>
      </c>
      <c r="E629" s="180" t="s">
        <v>235</v>
      </c>
      <c r="F629" s="180" t="s">
        <v>823</v>
      </c>
      <c r="G629" s="166"/>
      <c r="H629" s="166"/>
      <c r="I629" s="169"/>
      <c r="J629" s="181">
        <f>BK629</f>
        <v>0</v>
      </c>
      <c r="K629" s="166"/>
      <c r="L629" s="171"/>
      <c r="M629" s="172"/>
      <c r="N629" s="173"/>
      <c r="O629" s="173"/>
      <c r="P629" s="174">
        <f>SUM(P630:P825)</f>
        <v>0</v>
      </c>
      <c r="Q629" s="173"/>
      <c r="R629" s="174">
        <f>SUM(R630:R825)</f>
        <v>243.88648858149995</v>
      </c>
      <c r="S629" s="173"/>
      <c r="T629" s="175">
        <f>SUM(T630:T825)</f>
        <v>1.0699999999999998</v>
      </c>
      <c r="AR629" s="176" t="s">
        <v>78</v>
      </c>
      <c r="AT629" s="177" t="s">
        <v>70</v>
      </c>
      <c r="AU629" s="177" t="s">
        <v>78</v>
      </c>
      <c r="AY629" s="176" t="s">
        <v>160</v>
      </c>
      <c r="BK629" s="178">
        <f>SUM(BK630:BK825)</f>
        <v>0</v>
      </c>
    </row>
    <row r="630" spans="2:65" s="1" customFormat="1" ht="22.5" customHeight="1" x14ac:dyDescent="0.3">
      <c r="B630" s="35"/>
      <c r="C630" s="182" t="s">
        <v>537</v>
      </c>
      <c r="D630" s="182" t="s">
        <v>162</v>
      </c>
      <c r="E630" s="183" t="s">
        <v>4324</v>
      </c>
      <c r="F630" s="184" t="s">
        <v>4325</v>
      </c>
      <c r="G630" s="185" t="s">
        <v>189</v>
      </c>
      <c r="H630" s="186">
        <v>13.5</v>
      </c>
      <c r="I630" s="187"/>
      <c r="J630" s="188">
        <f>ROUND(I630*H630,2)</f>
        <v>0</v>
      </c>
      <c r="K630" s="184" t="s">
        <v>3526</v>
      </c>
      <c r="L630" s="55"/>
      <c r="M630" s="189" t="s">
        <v>19</v>
      </c>
      <c r="N630" s="190" t="s">
        <v>42</v>
      </c>
      <c r="O630" s="36"/>
      <c r="P630" s="191">
        <f>O630*H630</f>
        <v>0</v>
      </c>
      <c r="Q630" s="191">
        <v>1.9E-6</v>
      </c>
      <c r="R630" s="191">
        <f>Q630*H630</f>
        <v>2.565E-5</v>
      </c>
      <c r="S630" s="191">
        <v>0</v>
      </c>
      <c r="T630" s="192">
        <f>S630*H630</f>
        <v>0</v>
      </c>
      <c r="AR630" s="18" t="s">
        <v>167</v>
      </c>
      <c r="AT630" s="18" t="s">
        <v>162</v>
      </c>
      <c r="AU630" s="18" t="s">
        <v>81</v>
      </c>
      <c r="AY630" s="18" t="s">
        <v>160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18" t="s">
        <v>78</v>
      </c>
      <c r="BK630" s="193">
        <f>ROUND(I630*H630,2)</f>
        <v>0</v>
      </c>
      <c r="BL630" s="18" t="s">
        <v>167</v>
      </c>
      <c r="BM630" s="18" t="s">
        <v>4326</v>
      </c>
    </row>
    <row r="631" spans="2:65" s="11" customFormat="1" x14ac:dyDescent="0.3">
      <c r="B631" s="194"/>
      <c r="C631" s="195"/>
      <c r="D631" s="196" t="s">
        <v>169</v>
      </c>
      <c r="E631" s="197" t="s">
        <v>19</v>
      </c>
      <c r="F631" s="198" t="s">
        <v>4327</v>
      </c>
      <c r="G631" s="195"/>
      <c r="H631" s="199" t="s">
        <v>19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169</v>
      </c>
      <c r="AU631" s="205" t="s">
        <v>81</v>
      </c>
      <c r="AV631" s="11" t="s">
        <v>78</v>
      </c>
      <c r="AW631" s="11" t="s">
        <v>35</v>
      </c>
      <c r="AX631" s="11" t="s">
        <v>71</v>
      </c>
      <c r="AY631" s="205" t="s">
        <v>160</v>
      </c>
    </row>
    <row r="632" spans="2:65" s="12" customFormat="1" x14ac:dyDescent="0.3">
      <c r="B632" s="206"/>
      <c r="C632" s="207"/>
      <c r="D632" s="196" t="s">
        <v>169</v>
      </c>
      <c r="E632" s="208" t="s">
        <v>19</v>
      </c>
      <c r="F632" s="209" t="s">
        <v>4328</v>
      </c>
      <c r="G632" s="207"/>
      <c r="H632" s="210">
        <v>9.5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169</v>
      </c>
      <c r="AU632" s="216" t="s">
        <v>81</v>
      </c>
      <c r="AV632" s="12" t="s">
        <v>81</v>
      </c>
      <c r="AW632" s="12" t="s">
        <v>35</v>
      </c>
      <c r="AX632" s="12" t="s">
        <v>71</v>
      </c>
      <c r="AY632" s="216" t="s">
        <v>160</v>
      </c>
    </row>
    <row r="633" spans="2:65" s="12" customFormat="1" x14ac:dyDescent="0.3">
      <c r="B633" s="206"/>
      <c r="C633" s="207"/>
      <c r="D633" s="196" t="s">
        <v>169</v>
      </c>
      <c r="E633" s="208" t="s">
        <v>19</v>
      </c>
      <c r="F633" s="209" t="s">
        <v>3689</v>
      </c>
      <c r="G633" s="207"/>
      <c r="H633" s="210">
        <v>4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169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160</v>
      </c>
    </row>
    <row r="634" spans="2:65" s="13" customFormat="1" x14ac:dyDescent="0.3">
      <c r="B634" s="217"/>
      <c r="C634" s="218"/>
      <c r="D634" s="219" t="s">
        <v>169</v>
      </c>
      <c r="E634" s="220" t="s">
        <v>19</v>
      </c>
      <c r="F634" s="221" t="s">
        <v>182</v>
      </c>
      <c r="G634" s="218"/>
      <c r="H634" s="222">
        <v>13.5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169</v>
      </c>
      <c r="AU634" s="228" t="s">
        <v>81</v>
      </c>
      <c r="AV634" s="13" t="s">
        <v>167</v>
      </c>
      <c r="AW634" s="13" t="s">
        <v>35</v>
      </c>
      <c r="AX634" s="13" t="s">
        <v>78</v>
      </c>
      <c r="AY634" s="228" t="s">
        <v>160</v>
      </c>
    </row>
    <row r="635" spans="2:65" s="1" customFormat="1" ht="31.5" customHeight="1" x14ac:dyDescent="0.3">
      <c r="B635" s="35"/>
      <c r="C635" s="247" t="s">
        <v>547</v>
      </c>
      <c r="D635" s="247" t="s">
        <v>548</v>
      </c>
      <c r="E635" s="248" t="s">
        <v>4329</v>
      </c>
      <c r="F635" s="249" t="s">
        <v>4330</v>
      </c>
      <c r="G635" s="250" t="s">
        <v>165</v>
      </c>
      <c r="H635" s="251">
        <v>3.0449999999999999</v>
      </c>
      <c r="I635" s="252"/>
      <c r="J635" s="253">
        <f>ROUND(I635*H635,2)</f>
        <v>0</v>
      </c>
      <c r="K635" s="249" t="s">
        <v>19</v>
      </c>
      <c r="L635" s="254"/>
      <c r="M635" s="255" t="s">
        <v>19</v>
      </c>
      <c r="N635" s="256" t="s">
        <v>42</v>
      </c>
      <c r="O635" s="36"/>
      <c r="P635" s="191">
        <f>O635*H635</f>
        <v>0</v>
      </c>
      <c r="Q635" s="191">
        <v>1.4500000000000001E-2</v>
      </c>
      <c r="R635" s="191">
        <f>Q635*H635</f>
        <v>4.4152500000000004E-2</v>
      </c>
      <c r="S635" s="191">
        <v>0</v>
      </c>
      <c r="T635" s="192">
        <f>S635*H635</f>
        <v>0</v>
      </c>
      <c r="AR635" s="18" t="s">
        <v>235</v>
      </c>
      <c r="AT635" s="18" t="s">
        <v>548</v>
      </c>
      <c r="AU635" s="18" t="s">
        <v>81</v>
      </c>
      <c r="AY635" s="18" t="s">
        <v>160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167</v>
      </c>
      <c r="BM635" s="18" t="s">
        <v>4331</v>
      </c>
    </row>
    <row r="636" spans="2:65" s="1" customFormat="1" ht="22.5" customHeight="1" x14ac:dyDescent="0.3">
      <c r="B636" s="35"/>
      <c r="C636" s="182" t="s">
        <v>552</v>
      </c>
      <c r="D636" s="182" t="s">
        <v>162</v>
      </c>
      <c r="E636" s="183" t="s">
        <v>4332</v>
      </c>
      <c r="F636" s="184" t="s">
        <v>4333</v>
      </c>
      <c r="G636" s="185" t="s">
        <v>189</v>
      </c>
      <c r="H636" s="186">
        <v>212.88</v>
      </c>
      <c r="I636" s="187"/>
      <c r="J636" s="188">
        <f>ROUND(I636*H636,2)</f>
        <v>0</v>
      </c>
      <c r="K636" s="184" t="s">
        <v>3526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1.9E-6</v>
      </c>
      <c r="R636" s="191">
        <f>Q636*H636</f>
        <v>4.0447200000000001E-4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4334</v>
      </c>
    </row>
    <row r="637" spans="2:65" s="11" customFormat="1" x14ac:dyDescent="0.3">
      <c r="B637" s="194"/>
      <c r="C637" s="195"/>
      <c r="D637" s="196" t="s">
        <v>169</v>
      </c>
      <c r="E637" s="197" t="s">
        <v>19</v>
      </c>
      <c r="F637" s="198" t="s">
        <v>4061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x14ac:dyDescent="0.3">
      <c r="B638" s="206"/>
      <c r="C638" s="207"/>
      <c r="D638" s="196" t="s">
        <v>169</v>
      </c>
      <c r="E638" s="208" t="s">
        <v>19</v>
      </c>
      <c r="F638" s="209" t="s">
        <v>4335</v>
      </c>
      <c r="G638" s="207"/>
      <c r="H638" s="210">
        <v>50.01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x14ac:dyDescent="0.3">
      <c r="B639" s="206"/>
      <c r="C639" s="207"/>
      <c r="D639" s="196" t="s">
        <v>169</v>
      </c>
      <c r="E639" s="208" t="s">
        <v>19</v>
      </c>
      <c r="F639" s="209" t="s">
        <v>4336</v>
      </c>
      <c r="G639" s="207"/>
      <c r="H639" s="210">
        <v>50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x14ac:dyDescent="0.3">
      <c r="B640" s="206"/>
      <c r="C640" s="207"/>
      <c r="D640" s="196" t="s">
        <v>169</v>
      </c>
      <c r="E640" s="208" t="s">
        <v>19</v>
      </c>
      <c r="F640" s="209" t="s">
        <v>4336</v>
      </c>
      <c r="G640" s="207"/>
      <c r="H640" s="210">
        <v>50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x14ac:dyDescent="0.3">
      <c r="B641" s="206"/>
      <c r="C641" s="207"/>
      <c r="D641" s="196" t="s">
        <v>169</v>
      </c>
      <c r="E641" s="208" t="s">
        <v>19</v>
      </c>
      <c r="F641" s="209" t="s">
        <v>4337</v>
      </c>
      <c r="G641" s="207"/>
      <c r="H641" s="210">
        <v>57.21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1" customFormat="1" x14ac:dyDescent="0.3">
      <c r="B642" s="194"/>
      <c r="C642" s="195"/>
      <c r="D642" s="196" t="s">
        <v>169</v>
      </c>
      <c r="E642" s="197" t="s">
        <v>19</v>
      </c>
      <c r="F642" s="198" t="s">
        <v>4280</v>
      </c>
      <c r="G642" s="195"/>
      <c r="H642" s="199" t="s">
        <v>19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169</v>
      </c>
      <c r="AU642" s="205" t="s">
        <v>81</v>
      </c>
      <c r="AV642" s="11" t="s">
        <v>78</v>
      </c>
      <c r="AW642" s="11" t="s">
        <v>35</v>
      </c>
      <c r="AX642" s="11" t="s">
        <v>71</v>
      </c>
      <c r="AY642" s="205" t="s">
        <v>160</v>
      </c>
    </row>
    <row r="643" spans="2:65" s="12" customFormat="1" x14ac:dyDescent="0.3">
      <c r="B643" s="206"/>
      <c r="C643" s="207"/>
      <c r="D643" s="196" t="s">
        <v>169</v>
      </c>
      <c r="E643" s="208" t="s">
        <v>19</v>
      </c>
      <c r="F643" s="209" t="s">
        <v>1978</v>
      </c>
      <c r="G643" s="207"/>
      <c r="H643" s="210">
        <v>5.66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169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160</v>
      </c>
    </row>
    <row r="644" spans="2:65" s="13" customFormat="1" x14ac:dyDescent="0.3">
      <c r="B644" s="217"/>
      <c r="C644" s="218"/>
      <c r="D644" s="219" t="s">
        <v>169</v>
      </c>
      <c r="E644" s="220" t="s">
        <v>19</v>
      </c>
      <c r="F644" s="221" t="s">
        <v>182</v>
      </c>
      <c r="G644" s="218"/>
      <c r="H644" s="222">
        <v>212.88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169</v>
      </c>
      <c r="AU644" s="228" t="s">
        <v>81</v>
      </c>
      <c r="AV644" s="13" t="s">
        <v>167</v>
      </c>
      <c r="AW644" s="13" t="s">
        <v>35</v>
      </c>
      <c r="AX644" s="13" t="s">
        <v>78</v>
      </c>
      <c r="AY644" s="228" t="s">
        <v>160</v>
      </c>
    </row>
    <row r="645" spans="2:65" s="1" customFormat="1" ht="31.5" customHeight="1" x14ac:dyDescent="0.3">
      <c r="B645" s="35"/>
      <c r="C645" s="247" t="s">
        <v>562</v>
      </c>
      <c r="D645" s="247" t="s">
        <v>548</v>
      </c>
      <c r="E645" s="248" t="s">
        <v>4338</v>
      </c>
      <c r="F645" s="249" t="s">
        <v>4339</v>
      </c>
      <c r="G645" s="250" t="s">
        <v>165</v>
      </c>
      <c r="H645" s="251">
        <v>36.54</v>
      </c>
      <c r="I645" s="252"/>
      <c r="J645" s="253">
        <f>ROUND(I645*H645,2)</f>
        <v>0</v>
      </c>
      <c r="K645" s="249" t="s">
        <v>19</v>
      </c>
      <c r="L645" s="254"/>
      <c r="M645" s="255" t="s">
        <v>19</v>
      </c>
      <c r="N645" s="256" t="s">
        <v>42</v>
      </c>
      <c r="O645" s="36"/>
      <c r="P645" s="191">
        <f>O645*H645</f>
        <v>0</v>
      </c>
      <c r="Q645" s="191">
        <v>2.1899999999999999E-2</v>
      </c>
      <c r="R645" s="191">
        <f>Q645*H645</f>
        <v>0.80022599999999999</v>
      </c>
      <c r="S645" s="191">
        <v>0</v>
      </c>
      <c r="T645" s="192">
        <f>S645*H645</f>
        <v>0</v>
      </c>
      <c r="AR645" s="18" t="s">
        <v>235</v>
      </c>
      <c r="AT645" s="18" t="s">
        <v>548</v>
      </c>
      <c r="AU645" s="18" t="s">
        <v>81</v>
      </c>
      <c r="AY645" s="18" t="s">
        <v>160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78</v>
      </c>
      <c r="BK645" s="193">
        <f>ROUND(I645*H645,2)</f>
        <v>0</v>
      </c>
      <c r="BL645" s="18" t="s">
        <v>167</v>
      </c>
      <c r="BM645" s="18" t="s">
        <v>4340</v>
      </c>
    </row>
    <row r="646" spans="2:65" s="1" customFormat="1" ht="22.5" customHeight="1" x14ac:dyDescent="0.3">
      <c r="B646" s="35"/>
      <c r="C646" s="182" t="s">
        <v>567</v>
      </c>
      <c r="D646" s="182" t="s">
        <v>162</v>
      </c>
      <c r="E646" s="183" t="s">
        <v>4341</v>
      </c>
      <c r="F646" s="184" t="s">
        <v>4342</v>
      </c>
      <c r="G646" s="185" t="s">
        <v>189</v>
      </c>
      <c r="H646" s="186">
        <v>83.85</v>
      </c>
      <c r="I646" s="187"/>
      <c r="J646" s="188">
        <f>ROUND(I646*H646,2)</f>
        <v>0</v>
      </c>
      <c r="K646" s="184" t="s">
        <v>3526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2.7999999999999999E-6</v>
      </c>
      <c r="R646" s="191">
        <f>Q646*H646</f>
        <v>2.3477999999999997E-4</v>
      </c>
      <c r="S646" s="191">
        <v>0</v>
      </c>
      <c r="T646" s="192">
        <f>S646*H646</f>
        <v>0</v>
      </c>
      <c r="AR646" s="18" t="s">
        <v>167</v>
      </c>
      <c r="AT646" s="18" t="s">
        <v>162</v>
      </c>
      <c r="AU646" s="18" t="s">
        <v>81</v>
      </c>
      <c r="AY646" s="18" t="s">
        <v>160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167</v>
      </c>
      <c r="BM646" s="18" t="s">
        <v>4343</v>
      </c>
    </row>
    <row r="647" spans="2:65" s="11" customFormat="1" x14ac:dyDescent="0.3">
      <c r="B647" s="194"/>
      <c r="C647" s="195"/>
      <c r="D647" s="196" t="s">
        <v>169</v>
      </c>
      <c r="E647" s="197" t="s">
        <v>19</v>
      </c>
      <c r="F647" s="198" t="s">
        <v>4058</v>
      </c>
      <c r="G647" s="195"/>
      <c r="H647" s="199" t="s">
        <v>19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169</v>
      </c>
      <c r="AU647" s="205" t="s">
        <v>81</v>
      </c>
      <c r="AV647" s="11" t="s">
        <v>78</v>
      </c>
      <c r="AW647" s="11" t="s">
        <v>35</v>
      </c>
      <c r="AX647" s="11" t="s">
        <v>71</v>
      </c>
      <c r="AY647" s="205" t="s">
        <v>160</v>
      </c>
    </row>
    <row r="648" spans="2:65" s="12" customFormat="1" x14ac:dyDescent="0.3">
      <c r="B648" s="206"/>
      <c r="C648" s="207"/>
      <c r="D648" s="196" t="s">
        <v>169</v>
      </c>
      <c r="E648" s="208" t="s">
        <v>19</v>
      </c>
      <c r="F648" s="209" t="s">
        <v>4344</v>
      </c>
      <c r="G648" s="207"/>
      <c r="H648" s="210">
        <v>43.4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1" customFormat="1" x14ac:dyDescent="0.3">
      <c r="B649" s="194"/>
      <c r="C649" s="195"/>
      <c r="D649" s="196" t="s">
        <v>169</v>
      </c>
      <c r="E649" s="197" t="s">
        <v>19</v>
      </c>
      <c r="F649" s="198" t="s">
        <v>4345</v>
      </c>
      <c r="G649" s="195"/>
      <c r="H649" s="199" t="s">
        <v>19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169</v>
      </c>
      <c r="AU649" s="205" t="s">
        <v>81</v>
      </c>
      <c r="AV649" s="11" t="s">
        <v>78</v>
      </c>
      <c r="AW649" s="11" t="s">
        <v>35</v>
      </c>
      <c r="AX649" s="11" t="s">
        <v>71</v>
      </c>
      <c r="AY649" s="205" t="s">
        <v>160</v>
      </c>
    </row>
    <row r="650" spans="2:65" s="12" customFormat="1" x14ac:dyDescent="0.3">
      <c r="B650" s="206"/>
      <c r="C650" s="207"/>
      <c r="D650" s="196" t="s">
        <v>169</v>
      </c>
      <c r="E650" s="208" t="s">
        <v>19</v>
      </c>
      <c r="F650" s="209" t="s">
        <v>4346</v>
      </c>
      <c r="G650" s="207"/>
      <c r="H650" s="210">
        <v>7.95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169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160</v>
      </c>
    </row>
    <row r="651" spans="2:65" s="11" customFormat="1" x14ac:dyDescent="0.3">
      <c r="B651" s="194"/>
      <c r="C651" s="195"/>
      <c r="D651" s="196" t="s">
        <v>169</v>
      </c>
      <c r="E651" s="197" t="s">
        <v>19</v>
      </c>
      <c r="F651" s="198" t="s">
        <v>4347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169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160</v>
      </c>
    </row>
    <row r="652" spans="2:65" s="12" customFormat="1" x14ac:dyDescent="0.3">
      <c r="B652" s="206"/>
      <c r="C652" s="207"/>
      <c r="D652" s="196" t="s">
        <v>169</v>
      </c>
      <c r="E652" s="208" t="s">
        <v>19</v>
      </c>
      <c r="F652" s="209" t="s">
        <v>4348</v>
      </c>
      <c r="G652" s="207"/>
      <c r="H652" s="210">
        <v>10.54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169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160</v>
      </c>
    </row>
    <row r="653" spans="2:65" s="11" customFormat="1" x14ac:dyDescent="0.3">
      <c r="B653" s="194"/>
      <c r="C653" s="195"/>
      <c r="D653" s="196" t="s">
        <v>169</v>
      </c>
      <c r="E653" s="197" t="s">
        <v>19</v>
      </c>
      <c r="F653" s="198" t="s">
        <v>4349</v>
      </c>
      <c r="G653" s="195"/>
      <c r="H653" s="199" t="s">
        <v>19</v>
      </c>
      <c r="I653" s="200"/>
      <c r="J653" s="195"/>
      <c r="K653" s="195"/>
      <c r="L653" s="201"/>
      <c r="M653" s="202"/>
      <c r="N653" s="203"/>
      <c r="O653" s="203"/>
      <c r="P653" s="203"/>
      <c r="Q653" s="203"/>
      <c r="R653" s="203"/>
      <c r="S653" s="203"/>
      <c r="T653" s="204"/>
      <c r="AT653" s="205" t="s">
        <v>169</v>
      </c>
      <c r="AU653" s="205" t="s">
        <v>81</v>
      </c>
      <c r="AV653" s="11" t="s">
        <v>78</v>
      </c>
      <c r="AW653" s="11" t="s">
        <v>35</v>
      </c>
      <c r="AX653" s="11" t="s">
        <v>71</v>
      </c>
      <c r="AY653" s="205" t="s">
        <v>160</v>
      </c>
    </row>
    <row r="654" spans="2:65" s="12" customFormat="1" x14ac:dyDescent="0.3">
      <c r="B654" s="206"/>
      <c r="C654" s="207"/>
      <c r="D654" s="196" t="s">
        <v>169</v>
      </c>
      <c r="E654" s="208" t="s">
        <v>19</v>
      </c>
      <c r="F654" s="209" t="s">
        <v>4350</v>
      </c>
      <c r="G654" s="207"/>
      <c r="H654" s="210">
        <v>5.79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1" customFormat="1" x14ac:dyDescent="0.3">
      <c r="B655" s="194"/>
      <c r="C655" s="195"/>
      <c r="D655" s="196" t="s">
        <v>169</v>
      </c>
      <c r="E655" s="197" t="s">
        <v>19</v>
      </c>
      <c r="F655" s="198" t="s">
        <v>4351</v>
      </c>
      <c r="G655" s="195"/>
      <c r="H655" s="199" t="s">
        <v>19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169</v>
      </c>
      <c r="AU655" s="205" t="s">
        <v>81</v>
      </c>
      <c r="AV655" s="11" t="s">
        <v>78</v>
      </c>
      <c r="AW655" s="11" t="s">
        <v>35</v>
      </c>
      <c r="AX655" s="11" t="s">
        <v>71</v>
      </c>
      <c r="AY655" s="205" t="s">
        <v>160</v>
      </c>
    </row>
    <row r="656" spans="2:65" s="12" customFormat="1" x14ac:dyDescent="0.3">
      <c r="B656" s="206"/>
      <c r="C656" s="207"/>
      <c r="D656" s="196" t="s">
        <v>169</v>
      </c>
      <c r="E656" s="208" t="s">
        <v>19</v>
      </c>
      <c r="F656" s="209" t="s">
        <v>4352</v>
      </c>
      <c r="G656" s="207"/>
      <c r="H656" s="210">
        <v>6.48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169</v>
      </c>
      <c r="AU656" s="216" t="s">
        <v>81</v>
      </c>
      <c r="AV656" s="12" t="s">
        <v>81</v>
      </c>
      <c r="AW656" s="12" t="s">
        <v>35</v>
      </c>
      <c r="AX656" s="12" t="s">
        <v>71</v>
      </c>
      <c r="AY656" s="216" t="s">
        <v>160</v>
      </c>
    </row>
    <row r="657" spans="2:65" s="11" customFormat="1" x14ac:dyDescent="0.3">
      <c r="B657" s="194"/>
      <c r="C657" s="195"/>
      <c r="D657" s="196" t="s">
        <v>169</v>
      </c>
      <c r="E657" s="197" t="s">
        <v>19</v>
      </c>
      <c r="F657" s="198" t="s">
        <v>4353</v>
      </c>
      <c r="G657" s="195"/>
      <c r="H657" s="199" t="s">
        <v>19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169</v>
      </c>
      <c r="AU657" s="205" t="s">
        <v>81</v>
      </c>
      <c r="AV657" s="11" t="s">
        <v>78</v>
      </c>
      <c r="AW657" s="11" t="s">
        <v>35</v>
      </c>
      <c r="AX657" s="11" t="s">
        <v>71</v>
      </c>
      <c r="AY657" s="205" t="s">
        <v>160</v>
      </c>
    </row>
    <row r="658" spans="2:65" s="12" customFormat="1" x14ac:dyDescent="0.3">
      <c r="B658" s="206"/>
      <c r="C658" s="207"/>
      <c r="D658" s="196" t="s">
        <v>169</v>
      </c>
      <c r="E658" s="208" t="s">
        <v>19</v>
      </c>
      <c r="F658" s="209" t="s">
        <v>4354</v>
      </c>
      <c r="G658" s="207"/>
      <c r="H658" s="210">
        <v>3.89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169</v>
      </c>
      <c r="AU658" s="216" t="s">
        <v>81</v>
      </c>
      <c r="AV658" s="12" t="s">
        <v>81</v>
      </c>
      <c r="AW658" s="12" t="s">
        <v>35</v>
      </c>
      <c r="AX658" s="12" t="s">
        <v>71</v>
      </c>
      <c r="AY658" s="216" t="s">
        <v>160</v>
      </c>
    </row>
    <row r="659" spans="2:65" s="11" customFormat="1" x14ac:dyDescent="0.3">
      <c r="B659" s="194"/>
      <c r="C659" s="195"/>
      <c r="D659" s="196" t="s">
        <v>169</v>
      </c>
      <c r="E659" s="197" t="s">
        <v>19</v>
      </c>
      <c r="F659" s="198" t="s">
        <v>4355</v>
      </c>
      <c r="G659" s="195"/>
      <c r="H659" s="199" t="s">
        <v>19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169</v>
      </c>
      <c r="AU659" s="205" t="s">
        <v>81</v>
      </c>
      <c r="AV659" s="11" t="s">
        <v>78</v>
      </c>
      <c r="AW659" s="11" t="s">
        <v>35</v>
      </c>
      <c r="AX659" s="11" t="s">
        <v>71</v>
      </c>
      <c r="AY659" s="205" t="s">
        <v>160</v>
      </c>
    </row>
    <row r="660" spans="2:65" s="12" customFormat="1" x14ac:dyDescent="0.3">
      <c r="B660" s="206"/>
      <c r="C660" s="207"/>
      <c r="D660" s="196" t="s">
        <v>169</v>
      </c>
      <c r="E660" s="208" t="s">
        <v>19</v>
      </c>
      <c r="F660" s="209" t="s">
        <v>4356</v>
      </c>
      <c r="G660" s="207"/>
      <c r="H660" s="210">
        <v>5.8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3" customFormat="1" x14ac:dyDescent="0.3">
      <c r="B661" s="217"/>
      <c r="C661" s="218"/>
      <c r="D661" s="219" t="s">
        <v>169</v>
      </c>
      <c r="E661" s="220" t="s">
        <v>19</v>
      </c>
      <c r="F661" s="221" t="s">
        <v>182</v>
      </c>
      <c r="G661" s="218"/>
      <c r="H661" s="222">
        <v>83.85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169</v>
      </c>
      <c r="AU661" s="228" t="s">
        <v>81</v>
      </c>
      <c r="AV661" s="13" t="s">
        <v>167</v>
      </c>
      <c r="AW661" s="13" t="s">
        <v>35</v>
      </c>
      <c r="AX661" s="13" t="s">
        <v>78</v>
      </c>
      <c r="AY661" s="228" t="s">
        <v>160</v>
      </c>
    </row>
    <row r="662" spans="2:65" s="1" customFormat="1" ht="31.5" customHeight="1" x14ac:dyDescent="0.3">
      <c r="B662" s="35"/>
      <c r="C662" s="247" t="s">
        <v>571</v>
      </c>
      <c r="D662" s="247" t="s">
        <v>548</v>
      </c>
      <c r="E662" s="248" t="s">
        <v>4357</v>
      </c>
      <c r="F662" s="249" t="s">
        <v>4358</v>
      </c>
      <c r="G662" s="250" t="s">
        <v>165</v>
      </c>
      <c r="H662" s="251">
        <v>14.21</v>
      </c>
      <c r="I662" s="252"/>
      <c r="J662" s="253">
        <f>ROUND(I662*H662,2)</f>
        <v>0</v>
      </c>
      <c r="K662" s="249" t="s">
        <v>19</v>
      </c>
      <c r="L662" s="254"/>
      <c r="M662" s="255" t="s">
        <v>19</v>
      </c>
      <c r="N662" s="256" t="s">
        <v>42</v>
      </c>
      <c r="O662" s="36"/>
      <c r="P662" s="191">
        <f>O662*H662</f>
        <v>0</v>
      </c>
      <c r="Q662" s="191">
        <v>2.8930000000000001E-2</v>
      </c>
      <c r="R662" s="191">
        <f>Q662*H662</f>
        <v>0.41109530000000005</v>
      </c>
      <c r="S662" s="191">
        <v>0</v>
      </c>
      <c r="T662" s="192">
        <f>S662*H662</f>
        <v>0</v>
      </c>
      <c r="AR662" s="18" t="s">
        <v>235</v>
      </c>
      <c r="AT662" s="18" t="s">
        <v>548</v>
      </c>
      <c r="AU662" s="18" t="s">
        <v>81</v>
      </c>
      <c r="AY662" s="18" t="s">
        <v>160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167</v>
      </c>
      <c r="BM662" s="18" t="s">
        <v>4359</v>
      </c>
    </row>
    <row r="663" spans="2:65" s="1" customFormat="1" ht="22.5" customHeight="1" x14ac:dyDescent="0.3">
      <c r="B663" s="35"/>
      <c r="C663" s="182" t="s">
        <v>575</v>
      </c>
      <c r="D663" s="182" t="s">
        <v>162</v>
      </c>
      <c r="E663" s="183" t="s">
        <v>4360</v>
      </c>
      <c r="F663" s="184" t="s">
        <v>4361</v>
      </c>
      <c r="G663" s="185" t="s">
        <v>189</v>
      </c>
      <c r="H663" s="186">
        <v>1320.14</v>
      </c>
      <c r="I663" s="187"/>
      <c r="J663" s="188">
        <f>ROUND(I663*H663,2)</f>
        <v>0</v>
      </c>
      <c r="K663" s="184" t="s">
        <v>3526</v>
      </c>
      <c r="L663" s="55"/>
      <c r="M663" s="189" t="s">
        <v>19</v>
      </c>
      <c r="N663" s="190" t="s">
        <v>42</v>
      </c>
      <c r="O663" s="36"/>
      <c r="P663" s="191">
        <f>O663*H663</f>
        <v>0</v>
      </c>
      <c r="Q663" s="191">
        <v>3.7500000000000001E-6</v>
      </c>
      <c r="R663" s="191">
        <f>Q663*H663</f>
        <v>4.9505250000000008E-3</v>
      </c>
      <c r="S663" s="191">
        <v>0</v>
      </c>
      <c r="T663" s="192">
        <f>S663*H663</f>
        <v>0</v>
      </c>
      <c r="AR663" s="18" t="s">
        <v>167</v>
      </c>
      <c r="AT663" s="18" t="s">
        <v>162</v>
      </c>
      <c r="AU663" s="18" t="s">
        <v>81</v>
      </c>
      <c r="AY663" s="18" t="s">
        <v>160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78</v>
      </c>
      <c r="BK663" s="193">
        <f>ROUND(I663*H663,2)</f>
        <v>0</v>
      </c>
      <c r="BL663" s="18" t="s">
        <v>167</v>
      </c>
      <c r="BM663" s="18" t="s">
        <v>4362</v>
      </c>
    </row>
    <row r="664" spans="2:65" s="11" customFormat="1" x14ac:dyDescent="0.3">
      <c r="B664" s="194"/>
      <c r="C664" s="195"/>
      <c r="D664" s="196" t="s">
        <v>169</v>
      </c>
      <c r="E664" s="197" t="s">
        <v>19</v>
      </c>
      <c r="F664" s="198" t="s">
        <v>4101</v>
      </c>
      <c r="G664" s="195"/>
      <c r="H664" s="199" t="s">
        <v>19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169</v>
      </c>
      <c r="AU664" s="205" t="s">
        <v>81</v>
      </c>
      <c r="AV664" s="11" t="s">
        <v>78</v>
      </c>
      <c r="AW664" s="11" t="s">
        <v>35</v>
      </c>
      <c r="AX664" s="11" t="s">
        <v>71</v>
      </c>
      <c r="AY664" s="205" t="s">
        <v>160</v>
      </c>
    </row>
    <row r="665" spans="2:65" s="12" customFormat="1" x14ac:dyDescent="0.3">
      <c r="B665" s="206"/>
      <c r="C665" s="207"/>
      <c r="D665" s="196" t="s">
        <v>169</v>
      </c>
      <c r="E665" s="208" t="s">
        <v>19</v>
      </c>
      <c r="F665" s="209" t="s">
        <v>4363</v>
      </c>
      <c r="G665" s="207"/>
      <c r="H665" s="210">
        <v>50.14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169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160</v>
      </c>
    </row>
    <row r="666" spans="2:65" s="12" customFormat="1" x14ac:dyDescent="0.3">
      <c r="B666" s="206"/>
      <c r="C666" s="207"/>
      <c r="D666" s="196" t="s">
        <v>169</v>
      </c>
      <c r="E666" s="208" t="s">
        <v>19</v>
      </c>
      <c r="F666" s="209" t="s">
        <v>4364</v>
      </c>
      <c r="G666" s="207"/>
      <c r="H666" s="210">
        <v>50.08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169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160</v>
      </c>
    </row>
    <row r="667" spans="2:65" s="12" customFormat="1" x14ac:dyDescent="0.3">
      <c r="B667" s="206"/>
      <c r="C667" s="207"/>
      <c r="D667" s="196" t="s">
        <v>169</v>
      </c>
      <c r="E667" s="208" t="s">
        <v>19</v>
      </c>
      <c r="F667" s="209" t="s">
        <v>4365</v>
      </c>
      <c r="G667" s="207"/>
      <c r="H667" s="210">
        <v>50.16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169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160</v>
      </c>
    </row>
    <row r="668" spans="2:65" s="12" customFormat="1" x14ac:dyDescent="0.3">
      <c r="B668" s="206"/>
      <c r="C668" s="207"/>
      <c r="D668" s="196" t="s">
        <v>169</v>
      </c>
      <c r="E668" s="208" t="s">
        <v>19</v>
      </c>
      <c r="F668" s="209" t="s">
        <v>4366</v>
      </c>
      <c r="G668" s="207"/>
      <c r="H668" s="210">
        <v>29.42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169</v>
      </c>
      <c r="AU668" s="216" t="s">
        <v>81</v>
      </c>
      <c r="AV668" s="12" t="s">
        <v>81</v>
      </c>
      <c r="AW668" s="12" t="s">
        <v>35</v>
      </c>
      <c r="AX668" s="12" t="s">
        <v>71</v>
      </c>
      <c r="AY668" s="216" t="s">
        <v>160</v>
      </c>
    </row>
    <row r="669" spans="2:65" s="12" customFormat="1" x14ac:dyDescent="0.3">
      <c r="B669" s="206"/>
      <c r="C669" s="207"/>
      <c r="D669" s="196" t="s">
        <v>169</v>
      </c>
      <c r="E669" s="208" t="s">
        <v>19</v>
      </c>
      <c r="F669" s="209" t="s">
        <v>4367</v>
      </c>
      <c r="G669" s="207"/>
      <c r="H669" s="210">
        <v>20.57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169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160</v>
      </c>
    </row>
    <row r="670" spans="2:65" s="12" customFormat="1" x14ac:dyDescent="0.3">
      <c r="B670" s="206"/>
      <c r="C670" s="207"/>
      <c r="D670" s="196" t="s">
        <v>169</v>
      </c>
      <c r="E670" s="208" t="s">
        <v>19</v>
      </c>
      <c r="F670" s="209" t="s">
        <v>4368</v>
      </c>
      <c r="G670" s="207"/>
      <c r="H670" s="210">
        <v>10.88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2" customFormat="1" x14ac:dyDescent="0.3">
      <c r="B671" s="206"/>
      <c r="C671" s="207"/>
      <c r="D671" s="196" t="s">
        <v>169</v>
      </c>
      <c r="E671" s="208" t="s">
        <v>19</v>
      </c>
      <c r="F671" s="209" t="s">
        <v>4369</v>
      </c>
      <c r="G671" s="207"/>
      <c r="H671" s="210">
        <v>13.09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169</v>
      </c>
      <c r="AU671" s="216" t="s">
        <v>81</v>
      </c>
      <c r="AV671" s="12" t="s">
        <v>81</v>
      </c>
      <c r="AW671" s="12" t="s">
        <v>35</v>
      </c>
      <c r="AX671" s="12" t="s">
        <v>71</v>
      </c>
      <c r="AY671" s="216" t="s">
        <v>160</v>
      </c>
    </row>
    <row r="672" spans="2:65" s="12" customFormat="1" x14ac:dyDescent="0.3">
      <c r="B672" s="206"/>
      <c r="C672" s="207"/>
      <c r="D672" s="196" t="s">
        <v>169</v>
      </c>
      <c r="E672" s="208" t="s">
        <v>19</v>
      </c>
      <c r="F672" s="209" t="s">
        <v>4370</v>
      </c>
      <c r="G672" s="207"/>
      <c r="H672" s="210">
        <v>49.49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169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160</v>
      </c>
    </row>
    <row r="673" spans="2:51" s="12" customFormat="1" x14ac:dyDescent="0.3">
      <c r="B673" s="206"/>
      <c r="C673" s="207"/>
      <c r="D673" s="196" t="s">
        <v>169</v>
      </c>
      <c r="E673" s="208" t="s">
        <v>19</v>
      </c>
      <c r="F673" s="209" t="s">
        <v>4336</v>
      </c>
      <c r="G673" s="207"/>
      <c r="H673" s="210">
        <v>50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169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160</v>
      </c>
    </row>
    <row r="674" spans="2:51" s="12" customFormat="1" x14ac:dyDescent="0.3">
      <c r="B674" s="206"/>
      <c r="C674" s="207"/>
      <c r="D674" s="196" t="s">
        <v>169</v>
      </c>
      <c r="E674" s="208" t="s">
        <v>19</v>
      </c>
      <c r="F674" s="209" t="s">
        <v>4371</v>
      </c>
      <c r="G674" s="207"/>
      <c r="H674" s="210">
        <v>20.43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51" s="12" customFormat="1" x14ac:dyDescent="0.3">
      <c r="B675" s="206"/>
      <c r="C675" s="207"/>
      <c r="D675" s="196" t="s">
        <v>169</v>
      </c>
      <c r="E675" s="208" t="s">
        <v>19</v>
      </c>
      <c r="F675" s="209" t="s">
        <v>4372</v>
      </c>
      <c r="G675" s="207"/>
      <c r="H675" s="210">
        <v>21.01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169</v>
      </c>
      <c r="AU675" s="216" t="s">
        <v>81</v>
      </c>
      <c r="AV675" s="12" t="s">
        <v>81</v>
      </c>
      <c r="AW675" s="12" t="s">
        <v>35</v>
      </c>
      <c r="AX675" s="12" t="s">
        <v>71</v>
      </c>
      <c r="AY675" s="216" t="s">
        <v>160</v>
      </c>
    </row>
    <row r="676" spans="2:51" s="12" customFormat="1" x14ac:dyDescent="0.3">
      <c r="B676" s="206"/>
      <c r="C676" s="207"/>
      <c r="D676" s="196" t="s">
        <v>169</v>
      </c>
      <c r="E676" s="208" t="s">
        <v>19</v>
      </c>
      <c r="F676" s="209" t="s">
        <v>4373</v>
      </c>
      <c r="G676" s="207"/>
      <c r="H676" s="210">
        <v>18.899999999999999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51" s="12" customFormat="1" x14ac:dyDescent="0.3">
      <c r="B677" s="206"/>
      <c r="C677" s="207"/>
      <c r="D677" s="196" t="s">
        <v>169</v>
      </c>
      <c r="E677" s="208" t="s">
        <v>19</v>
      </c>
      <c r="F677" s="209" t="s">
        <v>4374</v>
      </c>
      <c r="G677" s="207"/>
      <c r="H677" s="210">
        <v>50.18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169</v>
      </c>
      <c r="AU677" s="216" t="s">
        <v>81</v>
      </c>
      <c r="AV677" s="12" t="s">
        <v>81</v>
      </c>
      <c r="AW677" s="12" t="s">
        <v>35</v>
      </c>
      <c r="AX677" s="12" t="s">
        <v>71</v>
      </c>
      <c r="AY677" s="216" t="s">
        <v>160</v>
      </c>
    </row>
    <row r="678" spans="2:51" s="12" customFormat="1" x14ac:dyDescent="0.3">
      <c r="B678" s="206"/>
      <c r="C678" s="207"/>
      <c r="D678" s="196" t="s">
        <v>169</v>
      </c>
      <c r="E678" s="208" t="s">
        <v>19</v>
      </c>
      <c r="F678" s="209" t="s">
        <v>4375</v>
      </c>
      <c r="G678" s="207"/>
      <c r="H678" s="210">
        <v>20.48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51" s="12" customFormat="1" x14ac:dyDescent="0.3">
      <c r="B679" s="206"/>
      <c r="C679" s="207"/>
      <c r="D679" s="196" t="s">
        <v>169</v>
      </c>
      <c r="E679" s="208" t="s">
        <v>19</v>
      </c>
      <c r="F679" s="209" t="s">
        <v>4376</v>
      </c>
      <c r="G679" s="207"/>
      <c r="H679" s="210">
        <v>20.399999999999999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169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160</v>
      </c>
    </row>
    <row r="680" spans="2:51" s="12" customFormat="1" x14ac:dyDescent="0.3">
      <c r="B680" s="206"/>
      <c r="C680" s="207"/>
      <c r="D680" s="196" t="s">
        <v>169</v>
      </c>
      <c r="E680" s="208" t="s">
        <v>19</v>
      </c>
      <c r="F680" s="209" t="s">
        <v>4377</v>
      </c>
      <c r="G680" s="207"/>
      <c r="H680" s="210">
        <v>51.15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169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160</v>
      </c>
    </row>
    <row r="681" spans="2:51" s="12" customFormat="1" x14ac:dyDescent="0.3">
      <c r="B681" s="206"/>
      <c r="C681" s="207"/>
      <c r="D681" s="196" t="s">
        <v>169</v>
      </c>
      <c r="E681" s="208" t="s">
        <v>19</v>
      </c>
      <c r="F681" s="209" t="s">
        <v>4378</v>
      </c>
      <c r="G681" s="207"/>
      <c r="H681" s="210">
        <v>19.82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51" s="12" customFormat="1" x14ac:dyDescent="0.3">
      <c r="B682" s="206"/>
      <c r="C682" s="207"/>
      <c r="D682" s="196" t="s">
        <v>169</v>
      </c>
      <c r="E682" s="208" t="s">
        <v>19</v>
      </c>
      <c r="F682" s="209" t="s">
        <v>4379</v>
      </c>
      <c r="G682" s="207"/>
      <c r="H682" s="210">
        <v>30.1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169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160</v>
      </c>
    </row>
    <row r="683" spans="2:51" s="12" customFormat="1" x14ac:dyDescent="0.3">
      <c r="B683" s="206"/>
      <c r="C683" s="207"/>
      <c r="D683" s="196" t="s">
        <v>169</v>
      </c>
      <c r="E683" s="208" t="s">
        <v>19</v>
      </c>
      <c r="F683" s="209" t="s">
        <v>4380</v>
      </c>
      <c r="G683" s="207"/>
      <c r="H683" s="210">
        <v>47.15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169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160</v>
      </c>
    </row>
    <row r="684" spans="2:51" s="12" customFormat="1" x14ac:dyDescent="0.3">
      <c r="B684" s="206"/>
      <c r="C684" s="207"/>
      <c r="D684" s="196" t="s">
        <v>169</v>
      </c>
      <c r="E684" s="208" t="s">
        <v>19</v>
      </c>
      <c r="F684" s="209" t="s">
        <v>4381</v>
      </c>
      <c r="G684" s="207"/>
      <c r="H684" s="210">
        <v>31.92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169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160</v>
      </c>
    </row>
    <row r="685" spans="2:51" s="12" customFormat="1" x14ac:dyDescent="0.3">
      <c r="B685" s="206"/>
      <c r="C685" s="207"/>
      <c r="D685" s="196" t="s">
        <v>169</v>
      </c>
      <c r="E685" s="208" t="s">
        <v>19</v>
      </c>
      <c r="F685" s="209" t="s">
        <v>4382</v>
      </c>
      <c r="G685" s="207"/>
      <c r="H685" s="210">
        <v>29.99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51" s="12" customFormat="1" x14ac:dyDescent="0.3">
      <c r="B686" s="206"/>
      <c r="C686" s="207"/>
      <c r="D686" s="196" t="s">
        <v>169</v>
      </c>
      <c r="E686" s="208" t="s">
        <v>19</v>
      </c>
      <c r="F686" s="209" t="s">
        <v>4383</v>
      </c>
      <c r="G686" s="207"/>
      <c r="H686" s="210">
        <v>45.01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51" s="12" customFormat="1" x14ac:dyDescent="0.3">
      <c r="B687" s="206"/>
      <c r="C687" s="207"/>
      <c r="D687" s="196" t="s">
        <v>169</v>
      </c>
      <c r="E687" s="208" t="s">
        <v>19</v>
      </c>
      <c r="F687" s="209" t="s">
        <v>4384</v>
      </c>
      <c r="G687" s="207"/>
      <c r="H687" s="210">
        <v>50.51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51" s="12" customFormat="1" x14ac:dyDescent="0.3">
      <c r="B688" s="206"/>
      <c r="C688" s="207"/>
      <c r="D688" s="196" t="s">
        <v>169</v>
      </c>
      <c r="E688" s="208" t="s">
        <v>19</v>
      </c>
      <c r="F688" s="209" t="s">
        <v>4385</v>
      </c>
      <c r="G688" s="207"/>
      <c r="H688" s="210">
        <v>20.14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169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160</v>
      </c>
    </row>
    <row r="689" spans="2:51" s="12" customFormat="1" x14ac:dyDescent="0.3">
      <c r="B689" s="206"/>
      <c r="C689" s="207"/>
      <c r="D689" s="196" t="s">
        <v>169</v>
      </c>
      <c r="E689" s="208" t="s">
        <v>19</v>
      </c>
      <c r="F689" s="209" t="s">
        <v>4386</v>
      </c>
      <c r="G689" s="207"/>
      <c r="H689" s="210">
        <v>21.25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169</v>
      </c>
      <c r="AU689" s="216" t="s">
        <v>81</v>
      </c>
      <c r="AV689" s="12" t="s">
        <v>81</v>
      </c>
      <c r="AW689" s="12" t="s">
        <v>35</v>
      </c>
      <c r="AX689" s="12" t="s">
        <v>71</v>
      </c>
      <c r="AY689" s="216" t="s">
        <v>160</v>
      </c>
    </row>
    <row r="690" spans="2:51" s="12" customFormat="1" x14ac:dyDescent="0.3">
      <c r="B690" s="206"/>
      <c r="C690" s="207"/>
      <c r="D690" s="196" t="s">
        <v>169</v>
      </c>
      <c r="E690" s="208" t="s">
        <v>19</v>
      </c>
      <c r="F690" s="209" t="s">
        <v>4387</v>
      </c>
      <c r="G690" s="207"/>
      <c r="H690" s="210">
        <v>50.11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169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160</v>
      </c>
    </row>
    <row r="691" spans="2:51" s="12" customFormat="1" x14ac:dyDescent="0.3">
      <c r="B691" s="206"/>
      <c r="C691" s="207"/>
      <c r="D691" s="196" t="s">
        <v>169</v>
      </c>
      <c r="E691" s="208" t="s">
        <v>19</v>
      </c>
      <c r="F691" s="209" t="s">
        <v>4388</v>
      </c>
      <c r="G691" s="207"/>
      <c r="H691" s="210">
        <v>49.85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51" s="12" customFormat="1" x14ac:dyDescent="0.3">
      <c r="B692" s="206"/>
      <c r="C692" s="207"/>
      <c r="D692" s="196" t="s">
        <v>169</v>
      </c>
      <c r="E692" s="208" t="s">
        <v>19</v>
      </c>
      <c r="F692" s="209" t="s">
        <v>4389</v>
      </c>
      <c r="G692" s="207"/>
      <c r="H692" s="210">
        <v>20.02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169</v>
      </c>
      <c r="AU692" s="216" t="s">
        <v>81</v>
      </c>
      <c r="AV692" s="12" t="s">
        <v>81</v>
      </c>
      <c r="AW692" s="12" t="s">
        <v>35</v>
      </c>
      <c r="AX692" s="12" t="s">
        <v>71</v>
      </c>
      <c r="AY692" s="216" t="s">
        <v>160</v>
      </c>
    </row>
    <row r="693" spans="2:51" s="12" customFormat="1" x14ac:dyDescent="0.3">
      <c r="B693" s="206"/>
      <c r="C693" s="207"/>
      <c r="D693" s="196" t="s">
        <v>169</v>
      </c>
      <c r="E693" s="208" t="s">
        <v>19</v>
      </c>
      <c r="F693" s="209" t="s">
        <v>4390</v>
      </c>
      <c r="G693" s="207"/>
      <c r="H693" s="210">
        <v>32.68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169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160</v>
      </c>
    </row>
    <row r="694" spans="2:51" s="12" customFormat="1" x14ac:dyDescent="0.3">
      <c r="B694" s="206"/>
      <c r="C694" s="207"/>
      <c r="D694" s="196" t="s">
        <v>169</v>
      </c>
      <c r="E694" s="208" t="s">
        <v>19</v>
      </c>
      <c r="F694" s="209" t="s">
        <v>4391</v>
      </c>
      <c r="G694" s="207"/>
      <c r="H694" s="210">
        <v>50.86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169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160</v>
      </c>
    </row>
    <row r="695" spans="2:51" s="12" customFormat="1" x14ac:dyDescent="0.3">
      <c r="B695" s="206"/>
      <c r="C695" s="207"/>
      <c r="D695" s="196" t="s">
        <v>169</v>
      </c>
      <c r="E695" s="208" t="s">
        <v>19</v>
      </c>
      <c r="F695" s="209" t="s">
        <v>4392</v>
      </c>
      <c r="G695" s="207"/>
      <c r="H695" s="210">
        <v>41.51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51" s="12" customFormat="1" x14ac:dyDescent="0.3">
      <c r="B696" s="206"/>
      <c r="C696" s="207"/>
      <c r="D696" s="196" t="s">
        <v>169</v>
      </c>
      <c r="E696" s="208" t="s">
        <v>19</v>
      </c>
      <c r="F696" s="209" t="s">
        <v>4393</v>
      </c>
      <c r="G696" s="207"/>
      <c r="H696" s="210">
        <v>49.86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51" s="12" customFormat="1" x14ac:dyDescent="0.3">
      <c r="B697" s="206"/>
      <c r="C697" s="207"/>
      <c r="D697" s="196" t="s">
        <v>169</v>
      </c>
      <c r="E697" s="208" t="s">
        <v>19</v>
      </c>
      <c r="F697" s="209" t="s">
        <v>4394</v>
      </c>
      <c r="G697" s="207"/>
      <c r="H697" s="210">
        <v>53.54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169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160</v>
      </c>
    </row>
    <row r="698" spans="2:51" s="12" customFormat="1" x14ac:dyDescent="0.3">
      <c r="B698" s="206"/>
      <c r="C698" s="207"/>
      <c r="D698" s="196" t="s">
        <v>169</v>
      </c>
      <c r="E698" s="208" t="s">
        <v>19</v>
      </c>
      <c r="F698" s="209" t="s">
        <v>4395</v>
      </c>
      <c r="G698" s="207"/>
      <c r="H698" s="210">
        <v>54.18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169</v>
      </c>
      <c r="AU698" s="216" t="s">
        <v>81</v>
      </c>
      <c r="AV698" s="12" t="s">
        <v>81</v>
      </c>
      <c r="AW698" s="12" t="s">
        <v>35</v>
      </c>
      <c r="AX698" s="12" t="s">
        <v>71</v>
      </c>
      <c r="AY698" s="216" t="s">
        <v>160</v>
      </c>
    </row>
    <row r="699" spans="2:51" s="14" customFormat="1" x14ac:dyDescent="0.3">
      <c r="B699" s="229"/>
      <c r="C699" s="230"/>
      <c r="D699" s="196" t="s">
        <v>169</v>
      </c>
      <c r="E699" s="231" t="s">
        <v>19</v>
      </c>
      <c r="F699" s="232" t="s">
        <v>234</v>
      </c>
      <c r="G699" s="230"/>
      <c r="H699" s="233">
        <v>1224.8800000000001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169</v>
      </c>
      <c r="AU699" s="239" t="s">
        <v>81</v>
      </c>
      <c r="AV699" s="14" t="s">
        <v>186</v>
      </c>
      <c r="AW699" s="14" t="s">
        <v>35</v>
      </c>
      <c r="AX699" s="14" t="s">
        <v>71</v>
      </c>
      <c r="AY699" s="239" t="s">
        <v>160</v>
      </c>
    </row>
    <row r="700" spans="2:51" s="11" customFormat="1" x14ac:dyDescent="0.3">
      <c r="B700" s="194"/>
      <c r="C700" s="195"/>
      <c r="D700" s="196" t="s">
        <v>169</v>
      </c>
      <c r="E700" s="197" t="s">
        <v>19</v>
      </c>
      <c r="F700" s="198" t="s">
        <v>4396</v>
      </c>
      <c r="G700" s="195"/>
      <c r="H700" s="199" t="s">
        <v>19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169</v>
      </c>
      <c r="AU700" s="205" t="s">
        <v>81</v>
      </c>
      <c r="AV700" s="11" t="s">
        <v>78</v>
      </c>
      <c r="AW700" s="11" t="s">
        <v>35</v>
      </c>
      <c r="AX700" s="11" t="s">
        <v>71</v>
      </c>
      <c r="AY700" s="205" t="s">
        <v>160</v>
      </c>
    </row>
    <row r="701" spans="2:51" s="12" customFormat="1" x14ac:dyDescent="0.3">
      <c r="B701" s="206"/>
      <c r="C701" s="207"/>
      <c r="D701" s="196" t="s">
        <v>169</v>
      </c>
      <c r="E701" s="208" t="s">
        <v>19</v>
      </c>
      <c r="F701" s="209" t="s">
        <v>4397</v>
      </c>
      <c r="G701" s="207"/>
      <c r="H701" s="210">
        <v>12.93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169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160</v>
      </c>
    </row>
    <row r="702" spans="2:51" s="12" customFormat="1" x14ac:dyDescent="0.3">
      <c r="B702" s="206"/>
      <c r="C702" s="207"/>
      <c r="D702" s="196" t="s">
        <v>169</v>
      </c>
      <c r="E702" s="208" t="s">
        <v>19</v>
      </c>
      <c r="F702" s="209" t="s">
        <v>4398</v>
      </c>
      <c r="G702" s="207"/>
      <c r="H702" s="210">
        <v>29.24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51" s="12" customFormat="1" x14ac:dyDescent="0.3">
      <c r="B703" s="206"/>
      <c r="C703" s="207"/>
      <c r="D703" s="196" t="s">
        <v>169</v>
      </c>
      <c r="E703" s="208" t="s">
        <v>19</v>
      </c>
      <c r="F703" s="209" t="s">
        <v>4399</v>
      </c>
      <c r="G703" s="207"/>
      <c r="H703" s="210">
        <v>37.26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51" s="14" customFormat="1" x14ac:dyDescent="0.3">
      <c r="B704" s="229"/>
      <c r="C704" s="230"/>
      <c r="D704" s="196" t="s">
        <v>169</v>
      </c>
      <c r="E704" s="231" t="s">
        <v>19</v>
      </c>
      <c r="F704" s="232" t="s">
        <v>234</v>
      </c>
      <c r="G704" s="230"/>
      <c r="H704" s="233">
        <v>79.430000000000007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169</v>
      </c>
      <c r="AU704" s="239" t="s">
        <v>81</v>
      </c>
      <c r="AV704" s="14" t="s">
        <v>186</v>
      </c>
      <c r="AW704" s="14" t="s">
        <v>35</v>
      </c>
      <c r="AX704" s="14" t="s">
        <v>71</v>
      </c>
      <c r="AY704" s="239" t="s">
        <v>160</v>
      </c>
    </row>
    <row r="705" spans="2:65" s="11" customFormat="1" x14ac:dyDescent="0.3">
      <c r="B705" s="194"/>
      <c r="C705" s="195"/>
      <c r="D705" s="196" t="s">
        <v>169</v>
      </c>
      <c r="E705" s="197" t="s">
        <v>19</v>
      </c>
      <c r="F705" s="198" t="s">
        <v>4400</v>
      </c>
      <c r="G705" s="195"/>
      <c r="H705" s="199" t="s">
        <v>19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169</v>
      </c>
      <c r="AU705" s="205" t="s">
        <v>81</v>
      </c>
      <c r="AV705" s="11" t="s">
        <v>78</v>
      </c>
      <c r="AW705" s="11" t="s">
        <v>35</v>
      </c>
      <c r="AX705" s="11" t="s">
        <v>71</v>
      </c>
      <c r="AY705" s="205" t="s">
        <v>160</v>
      </c>
    </row>
    <row r="706" spans="2:65" s="12" customFormat="1" x14ac:dyDescent="0.3">
      <c r="B706" s="206"/>
      <c r="C706" s="207"/>
      <c r="D706" s="196" t="s">
        <v>169</v>
      </c>
      <c r="E706" s="208" t="s">
        <v>19</v>
      </c>
      <c r="F706" s="209" t="s">
        <v>4401</v>
      </c>
      <c r="G706" s="207"/>
      <c r="H706" s="210">
        <v>15.83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169</v>
      </c>
      <c r="AU706" s="216" t="s">
        <v>81</v>
      </c>
      <c r="AV706" s="12" t="s">
        <v>81</v>
      </c>
      <c r="AW706" s="12" t="s">
        <v>35</v>
      </c>
      <c r="AX706" s="12" t="s">
        <v>71</v>
      </c>
      <c r="AY706" s="216" t="s">
        <v>160</v>
      </c>
    </row>
    <row r="707" spans="2:65" s="14" customFormat="1" x14ac:dyDescent="0.3">
      <c r="B707" s="229"/>
      <c r="C707" s="230"/>
      <c r="D707" s="196" t="s">
        <v>169</v>
      </c>
      <c r="E707" s="231" t="s">
        <v>19</v>
      </c>
      <c r="F707" s="232" t="s">
        <v>234</v>
      </c>
      <c r="G707" s="230"/>
      <c r="H707" s="233">
        <v>15.83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169</v>
      </c>
      <c r="AU707" s="239" t="s">
        <v>81</v>
      </c>
      <c r="AV707" s="14" t="s">
        <v>186</v>
      </c>
      <c r="AW707" s="14" t="s">
        <v>35</v>
      </c>
      <c r="AX707" s="14" t="s">
        <v>71</v>
      </c>
      <c r="AY707" s="239" t="s">
        <v>160</v>
      </c>
    </row>
    <row r="708" spans="2:65" s="13" customFormat="1" x14ac:dyDescent="0.3">
      <c r="B708" s="217"/>
      <c r="C708" s="218"/>
      <c r="D708" s="219" t="s">
        <v>169</v>
      </c>
      <c r="E708" s="220" t="s">
        <v>19</v>
      </c>
      <c r="F708" s="221" t="s">
        <v>182</v>
      </c>
      <c r="G708" s="218"/>
      <c r="H708" s="222">
        <v>1320.14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169</v>
      </c>
      <c r="AU708" s="228" t="s">
        <v>81</v>
      </c>
      <c r="AV708" s="13" t="s">
        <v>167</v>
      </c>
      <c r="AW708" s="13" t="s">
        <v>35</v>
      </c>
      <c r="AX708" s="13" t="s">
        <v>78</v>
      </c>
      <c r="AY708" s="228" t="s">
        <v>160</v>
      </c>
    </row>
    <row r="709" spans="2:65" s="1" customFormat="1" ht="31.5" customHeight="1" x14ac:dyDescent="0.3">
      <c r="B709" s="35"/>
      <c r="C709" s="247" t="s">
        <v>580</v>
      </c>
      <c r="D709" s="247" t="s">
        <v>548</v>
      </c>
      <c r="E709" s="248" t="s">
        <v>4402</v>
      </c>
      <c r="F709" s="249" t="s">
        <v>4403</v>
      </c>
      <c r="G709" s="250" t="s">
        <v>165</v>
      </c>
      <c r="H709" s="251">
        <v>224.315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4.897E-2</v>
      </c>
      <c r="R709" s="191">
        <f>Q709*H709</f>
        <v>10.984705549999999</v>
      </c>
      <c r="S709" s="191">
        <v>0</v>
      </c>
      <c r="T709" s="192">
        <f>S709*H709</f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167</v>
      </c>
      <c r="BM709" s="18" t="s">
        <v>4404</v>
      </c>
    </row>
    <row r="710" spans="2:65" s="1" customFormat="1" ht="22.5" customHeight="1" x14ac:dyDescent="0.3">
      <c r="B710" s="35"/>
      <c r="C710" s="182" t="s">
        <v>585</v>
      </c>
      <c r="D710" s="182" t="s">
        <v>162</v>
      </c>
      <c r="E710" s="183" t="s">
        <v>4405</v>
      </c>
      <c r="F710" s="184" t="s">
        <v>4406</v>
      </c>
      <c r="G710" s="185" t="s">
        <v>189</v>
      </c>
      <c r="H710" s="186">
        <v>187.97</v>
      </c>
      <c r="I710" s="187"/>
      <c r="J710" s="188">
        <f>ROUND(I710*H710,2)</f>
        <v>0</v>
      </c>
      <c r="K710" s="184" t="s">
        <v>3526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5.6500000000000001E-6</v>
      </c>
      <c r="R710" s="191">
        <f>Q710*H710</f>
        <v>1.0620305E-3</v>
      </c>
      <c r="S710" s="191">
        <v>0</v>
      </c>
      <c r="T710" s="192">
        <f>S710*H710</f>
        <v>0</v>
      </c>
      <c r="AR710" s="18" t="s">
        <v>167</v>
      </c>
      <c r="AT710" s="18" t="s">
        <v>162</v>
      </c>
      <c r="AU710" s="18" t="s">
        <v>81</v>
      </c>
      <c r="AY710" s="18" t="s">
        <v>160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167</v>
      </c>
      <c r="BM710" s="18" t="s">
        <v>4407</v>
      </c>
    </row>
    <row r="711" spans="2:65" s="11" customFormat="1" x14ac:dyDescent="0.3">
      <c r="B711" s="194"/>
      <c r="C711" s="195"/>
      <c r="D711" s="196" t="s">
        <v>169</v>
      </c>
      <c r="E711" s="197" t="s">
        <v>19</v>
      </c>
      <c r="F711" s="198" t="s">
        <v>4031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169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160</v>
      </c>
    </row>
    <row r="712" spans="2:65" s="12" customFormat="1" x14ac:dyDescent="0.3">
      <c r="B712" s="206"/>
      <c r="C712" s="207"/>
      <c r="D712" s="196" t="s">
        <v>169</v>
      </c>
      <c r="E712" s="208" t="s">
        <v>19</v>
      </c>
      <c r="F712" s="209" t="s">
        <v>4408</v>
      </c>
      <c r="G712" s="207"/>
      <c r="H712" s="210">
        <v>15.53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2" customFormat="1" x14ac:dyDescent="0.3">
      <c r="B713" s="206"/>
      <c r="C713" s="207"/>
      <c r="D713" s="196" t="s">
        <v>169</v>
      </c>
      <c r="E713" s="208" t="s">
        <v>19</v>
      </c>
      <c r="F713" s="209" t="s">
        <v>4409</v>
      </c>
      <c r="G713" s="207"/>
      <c r="H713" s="210">
        <v>49.66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169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160</v>
      </c>
    </row>
    <row r="714" spans="2:65" s="12" customFormat="1" x14ac:dyDescent="0.3">
      <c r="B714" s="206"/>
      <c r="C714" s="207"/>
      <c r="D714" s="196" t="s">
        <v>169</v>
      </c>
      <c r="E714" s="208" t="s">
        <v>19</v>
      </c>
      <c r="F714" s="209" t="s">
        <v>4410</v>
      </c>
      <c r="G714" s="207"/>
      <c r="H714" s="210">
        <v>38.96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169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160</v>
      </c>
    </row>
    <row r="715" spans="2:65" s="12" customFormat="1" x14ac:dyDescent="0.3">
      <c r="B715" s="206"/>
      <c r="C715" s="207"/>
      <c r="D715" s="196" t="s">
        <v>169</v>
      </c>
      <c r="E715" s="208" t="s">
        <v>19</v>
      </c>
      <c r="F715" s="209" t="s">
        <v>4411</v>
      </c>
      <c r="G715" s="207"/>
      <c r="H715" s="210">
        <v>50.29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169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160</v>
      </c>
    </row>
    <row r="716" spans="2:65" s="12" customFormat="1" x14ac:dyDescent="0.3">
      <c r="B716" s="206"/>
      <c r="C716" s="207"/>
      <c r="D716" s="196" t="s">
        <v>169</v>
      </c>
      <c r="E716" s="208" t="s">
        <v>19</v>
      </c>
      <c r="F716" s="209" t="s">
        <v>4412</v>
      </c>
      <c r="G716" s="207"/>
      <c r="H716" s="210">
        <v>33.53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169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160</v>
      </c>
    </row>
    <row r="717" spans="2:65" s="13" customFormat="1" x14ac:dyDescent="0.3">
      <c r="B717" s="217"/>
      <c r="C717" s="218"/>
      <c r="D717" s="219" t="s">
        <v>169</v>
      </c>
      <c r="E717" s="220" t="s">
        <v>19</v>
      </c>
      <c r="F717" s="221" t="s">
        <v>182</v>
      </c>
      <c r="G717" s="218"/>
      <c r="H717" s="222">
        <v>187.97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169</v>
      </c>
      <c r="AU717" s="228" t="s">
        <v>81</v>
      </c>
      <c r="AV717" s="13" t="s">
        <v>167</v>
      </c>
      <c r="AW717" s="13" t="s">
        <v>35</v>
      </c>
      <c r="AX717" s="13" t="s">
        <v>78</v>
      </c>
      <c r="AY717" s="228" t="s">
        <v>160</v>
      </c>
    </row>
    <row r="718" spans="2:65" s="1" customFormat="1" ht="31.5" customHeight="1" x14ac:dyDescent="0.3">
      <c r="B718" s="35"/>
      <c r="C718" s="247" t="s">
        <v>590</v>
      </c>
      <c r="D718" s="247" t="s">
        <v>548</v>
      </c>
      <c r="E718" s="248" t="s">
        <v>4413</v>
      </c>
      <c r="F718" s="249" t="s">
        <v>4414</v>
      </c>
      <c r="G718" s="250" t="s">
        <v>165</v>
      </c>
      <c r="H718" s="251">
        <v>32.479999999999997</v>
      </c>
      <c r="I718" s="252"/>
      <c r="J718" s="253">
        <f t="shared" ref="J718:J746" si="10"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 t="shared" ref="P718:P746" si="11">O718*H718</f>
        <v>0</v>
      </c>
      <c r="Q718" s="191">
        <v>7.8939999999999996E-2</v>
      </c>
      <c r="R718" s="191">
        <f t="shared" ref="R718:R746" si="12">Q718*H718</f>
        <v>2.5639711999999997</v>
      </c>
      <c r="S718" s="191">
        <v>0</v>
      </c>
      <c r="T718" s="192">
        <f t="shared" ref="T718:T746" si="13">S718*H718</f>
        <v>0</v>
      </c>
      <c r="AR718" s="18" t="s">
        <v>235</v>
      </c>
      <c r="AT718" s="18" t="s">
        <v>548</v>
      </c>
      <c r="AU718" s="18" t="s">
        <v>81</v>
      </c>
      <c r="AY718" s="18" t="s">
        <v>160</v>
      </c>
      <c r="BE718" s="193">
        <f t="shared" ref="BE718:BE746" si="14">IF(N718="základní",J718,0)</f>
        <v>0</v>
      </c>
      <c r="BF718" s="193">
        <f t="shared" ref="BF718:BF746" si="15">IF(N718="snížená",J718,0)</f>
        <v>0</v>
      </c>
      <c r="BG718" s="193">
        <f t="shared" ref="BG718:BG746" si="16">IF(N718="zákl. přenesená",J718,0)</f>
        <v>0</v>
      </c>
      <c r="BH718" s="193">
        <f t="shared" ref="BH718:BH746" si="17">IF(N718="sníž. přenesená",J718,0)</f>
        <v>0</v>
      </c>
      <c r="BI718" s="193">
        <f t="shared" ref="BI718:BI746" si="18">IF(N718="nulová",J718,0)</f>
        <v>0</v>
      </c>
      <c r="BJ718" s="18" t="s">
        <v>78</v>
      </c>
      <c r="BK718" s="193">
        <f t="shared" ref="BK718:BK746" si="19">ROUND(I718*H718,2)</f>
        <v>0</v>
      </c>
      <c r="BL718" s="18" t="s">
        <v>167</v>
      </c>
      <c r="BM718" s="18" t="s">
        <v>4415</v>
      </c>
    </row>
    <row r="719" spans="2:65" s="1" customFormat="1" ht="22.5" customHeight="1" x14ac:dyDescent="0.3">
      <c r="B719" s="35"/>
      <c r="C719" s="182" t="s">
        <v>594</v>
      </c>
      <c r="D719" s="182" t="s">
        <v>162</v>
      </c>
      <c r="E719" s="183" t="s">
        <v>4416</v>
      </c>
      <c r="F719" s="184" t="s">
        <v>4417</v>
      </c>
      <c r="G719" s="185" t="s">
        <v>165</v>
      </c>
      <c r="H719" s="186">
        <v>8</v>
      </c>
      <c r="I719" s="187"/>
      <c r="J719" s="188">
        <f t="shared" si="10"/>
        <v>0</v>
      </c>
      <c r="K719" s="184" t="s">
        <v>3526</v>
      </c>
      <c r="L719" s="55"/>
      <c r="M719" s="189" t="s">
        <v>19</v>
      </c>
      <c r="N719" s="190" t="s">
        <v>42</v>
      </c>
      <c r="O719" s="36"/>
      <c r="P719" s="191">
        <f t="shared" si="11"/>
        <v>0</v>
      </c>
      <c r="Q719" s="191">
        <v>1.019E-4</v>
      </c>
      <c r="R719" s="191">
        <f t="shared" si="12"/>
        <v>8.1519999999999997E-4</v>
      </c>
      <c r="S719" s="191">
        <v>0</v>
      </c>
      <c r="T719" s="192">
        <f t="shared" si="13"/>
        <v>0</v>
      </c>
      <c r="AR719" s="18" t="s">
        <v>167</v>
      </c>
      <c r="AT719" s="18" t="s">
        <v>162</v>
      </c>
      <c r="AU719" s="18" t="s">
        <v>81</v>
      </c>
      <c r="AY719" s="18" t="s">
        <v>160</v>
      </c>
      <c r="BE719" s="193">
        <f t="shared" si="14"/>
        <v>0</v>
      </c>
      <c r="BF719" s="193">
        <f t="shared" si="15"/>
        <v>0</v>
      </c>
      <c r="BG719" s="193">
        <f t="shared" si="16"/>
        <v>0</v>
      </c>
      <c r="BH719" s="193">
        <f t="shared" si="17"/>
        <v>0</v>
      </c>
      <c r="BI719" s="193">
        <f t="shared" si="18"/>
        <v>0</v>
      </c>
      <c r="BJ719" s="18" t="s">
        <v>78</v>
      </c>
      <c r="BK719" s="193">
        <f t="shared" si="19"/>
        <v>0</v>
      </c>
      <c r="BL719" s="18" t="s">
        <v>167</v>
      </c>
      <c r="BM719" s="18" t="s">
        <v>4418</v>
      </c>
    </row>
    <row r="720" spans="2:65" s="1" customFormat="1" ht="31.5" customHeight="1" x14ac:dyDescent="0.3">
      <c r="B720" s="35"/>
      <c r="C720" s="247" t="s">
        <v>600</v>
      </c>
      <c r="D720" s="247" t="s">
        <v>548</v>
      </c>
      <c r="E720" s="248" t="s">
        <v>4419</v>
      </c>
      <c r="F720" s="249" t="s">
        <v>4420</v>
      </c>
      <c r="G720" s="250" t="s">
        <v>165</v>
      </c>
      <c r="H720" s="251">
        <v>4.0599999999999996</v>
      </c>
      <c r="I720" s="252"/>
      <c r="J720" s="253">
        <f t="shared" si="10"/>
        <v>0</v>
      </c>
      <c r="K720" s="249" t="s">
        <v>19</v>
      </c>
      <c r="L720" s="254"/>
      <c r="M720" s="255" t="s">
        <v>19</v>
      </c>
      <c r="N720" s="256" t="s">
        <v>42</v>
      </c>
      <c r="O720" s="36"/>
      <c r="P720" s="191">
        <f t="shared" si="11"/>
        <v>0</v>
      </c>
      <c r="Q720" s="191">
        <v>1.6000000000000001E-3</v>
      </c>
      <c r="R720" s="191">
        <f t="shared" si="12"/>
        <v>6.496E-3</v>
      </c>
      <c r="S720" s="191">
        <v>0</v>
      </c>
      <c r="T720" s="192">
        <f t="shared" si="13"/>
        <v>0</v>
      </c>
      <c r="AR720" s="18" t="s">
        <v>235</v>
      </c>
      <c r="AT720" s="18" t="s">
        <v>548</v>
      </c>
      <c r="AU720" s="18" t="s">
        <v>81</v>
      </c>
      <c r="AY720" s="18" t="s">
        <v>160</v>
      </c>
      <c r="BE720" s="193">
        <f t="shared" si="14"/>
        <v>0</v>
      </c>
      <c r="BF720" s="193">
        <f t="shared" si="15"/>
        <v>0</v>
      </c>
      <c r="BG720" s="193">
        <f t="shared" si="16"/>
        <v>0</v>
      </c>
      <c r="BH720" s="193">
        <f t="shared" si="17"/>
        <v>0</v>
      </c>
      <c r="BI720" s="193">
        <f t="shared" si="18"/>
        <v>0</v>
      </c>
      <c r="BJ720" s="18" t="s">
        <v>78</v>
      </c>
      <c r="BK720" s="193">
        <f t="shared" si="19"/>
        <v>0</v>
      </c>
      <c r="BL720" s="18" t="s">
        <v>167</v>
      </c>
      <c r="BM720" s="18" t="s">
        <v>4421</v>
      </c>
    </row>
    <row r="721" spans="2:65" s="1" customFormat="1" ht="31.5" customHeight="1" x14ac:dyDescent="0.3">
      <c r="B721" s="35"/>
      <c r="C721" s="247" t="s">
        <v>604</v>
      </c>
      <c r="D721" s="247" t="s">
        <v>548</v>
      </c>
      <c r="E721" s="248" t="s">
        <v>4422</v>
      </c>
      <c r="F721" s="249" t="s">
        <v>4423</v>
      </c>
      <c r="G721" s="250" t="s">
        <v>165</v>
      </c>
      <c r="H721" s="251">
        <v>2.0299999999999998</v>
      </c>
      <c r="I721" s="252"/>
      <c r="J721" s="253">
        <f t="shared" si="10"/>
        <v>0</v>
      </c>
      <c r="K721" s="249" t="s">
        <v>19</v>
      </c>
      <c r="L721" s="254"/>
      <c r="M721" s="255" t="s">
        <v>19</v>
      </c>
      <c r="N721" s="256" t="s">
        <v>42</v>
      </c>
      <c r="O721" s="36"/>
      <c r="P721" s="191">
        <f t="shared" si="11"/>
        <v>0</v>
      </c>
      <c r="Q721" s="191">
        <v>1.73E-3</v>
      </c>
      <c r="R721" s="191">
        <f t="shared" si="12"/>
        <v>3.5118999999999997E-3</v>
      </c>
      <c r="S721" s="191">
        <v>0</v>
      </c>
      <c r="T721" s="192">
        <f t="shared" si="13"/>
        <v>0</v>
      </c>
      <c r="AR721" s="18" t="s">
        <v>235</v>
      </c>
      <c r="AT721" s="18" t="s">
        <v>548</v>
      </c>
      <c r="AU721" s="18" t="s">
        <v>81</v>
      </c>
      <c r="AY721" s="18" t="s">
        <v>160</v>
      </c>
      <c r="BE721" s="193">
        <f t="shared" si="14"/>
        <v>0</v>
      </c>
      <c r="BF721" s="193">
        <f t="shared" si="15"/>
        <v>0</v>
      </c>
      <c r="BG721" s="193">
        <f t="shared" si="16"/>
        <v>0</v>
      </c>
      <c r="BH721" s="193">
        <f t="shared" si="17"/>
        <v>0</v>
      </c>
      <c r="BI721" s="193">
        <f t="shared" si="18"/>
        <v>0</v>
      </c>
      <c r="BJ721" s="18" t="s">
        <v>78</v>
      </c>
      <c r="BK721" s="193">
        <f t="shared" si="19"/>
        <v>0</v>
      </c>
      <c r="BL721" s="18" t="s">
        <v>167</v>
      </c>
      <c r="BM721" s="18" t="s">
        <v>4424</v>
      </c>
    </row>
    <row r="722" spans="2:65" s="1" customFormat="1" ht="31.5" customHeight="1" x14ac:dyDescent="0.3">
      <c r="B722" s="35"/>
      <c r="C722" s="247" t="s">
        <v>607</v>
      </c>
      <c r="D722" s="247" t="s">
        <v>548</v>
      </c>
      <c r="E722" s="248" t="s">
        <v>4425</v>
      </c>
      <c r="F722" s="249" t="s">
        <v>4426</v>
      </c>
      <c r="G722" s="250" t="s">
        <v>165</v>
      </c>
      <c r="H722" s="251">
        <v>2.0299999999999998</v>
      </c>
      <c r="I722" s="252"/>
      <c r="J722" s="253">
        <f t="shared" si="10"/>
        <v>0</v>
      </c>
      <c r="K722" s="249" t="s">
        <v>19</v>
      </c>
      <c r="L722" s="254"/>
      <c r="M722" s="255" t="s">
        <v>19</v>
      </c>
      <c r="N722" s="256" t="s">
        <v>42</v>
      </c>
      <c r="O722" s="36"/>
      <c r="P722" s="191">
        <f t="shared" si="11"/>
        <v>0</v>
      </c>
      <c r="Q722" s="191">
        <v>1.56E-3</v>
      </c>
      <c r="R722" s="191">
        <f t="shared" si="12"/>
        <v>3.1667999999999996E-3</v>
      </c>
      <c r="S722" s="191">
        <v>0</v>
      </c>
      <c r="T722" s="192">
        <f t="shared" si="13"/>
        <v>0</v>
      </c>
      <c r="AR722" s="18" t="s">
        <v>235</v>
      </c>
      <c r="AT722" s="18" t="s">
        <v>548</v>
      </c>
      <c r="AU722" s="18" t="s">
        <v>81</v>
      </c>
      <c r="AY722" s="18" t="s">
        <v>160</v>
      </c>
      <c r="BE722" s="193">
        <f t="shared" si="14"/>
        <v>0</v>
      </c>
      <c r="BF722" s="193">
        <f t="shared" si="15"/>
        <v>0</v>
      </c>
      <c r="BG722" s="193">
        <f t="shared" si="16"/>
        <v>0</v>
      </c>
      <c r="BH722" s="193">
        <f t="shared" si="17"/>
        <v>0</v>
      </c>
      <c r="BI722" s="193">
        <f t="shared" si="18"/>
        <v>0</v>
      </c>
      <c r="BJ722" s="18" t="s">
        <v>78</v>
      </c>
      <c r="BK722" s="193">
        <f t="shared" si="19"/>
        <v>0</v>
      </c>
      <c r="BL722" s="18" t="s">
        <v>167</v>
      </c>
      <c r="BM722" s="18" t="s">
        <v>4427</v>
      </c>
    </row>
    <row r="723" spans="2:65" s="1" customFormat="1" ht="22.5" customHeight="1" x14ac:dyDescent="0.3">
      <c r="B723" s="35"/>
      <c r="C723" s="182" t="s">
        <v>615</v>
      </c>
      <c r="D723" s="182" t="s">
        <v>162</v>
      </c>
      <c r="E723" s="183" t="s">
        <v>4428</v>
      </c>
      <c r="F723" s="184" t="s">
        <v>4429</v>
      </c>
      <c r="G723" s="185" t="s">
        <v>165</v>
      </c>
      <c r="H723" s="186">
        <v>50</v>
      </c>
      <c r="I723" s="187"/>
      <c r="J723" s="188">
        <f t="shared" si="10"/>
        <v>0</v>
      </c>
      <c r="K723" s="184" t="s">
        <v>3526</v>
      </c>
      <c r="L723" s="55"/>
      <c r="M723" s="189" t="s">
        <v>19</v>
      </c>
      <c r="N723" s="190" t="s">
        <v>42</v>
      </c>
      <c r="O723" s="36"/>
      <c r="P723" s="191">
        <f t="shared" si="11"/>
        <v>0</v>
      </c>
      <c r="Q723" s="191">
        <v>1.019E-4</v>
      </c>
      <c r="R723" s="191">
        <f t="shared" si="12"/>
        <v>5.0949999999999997E-3</v>
      </c>
      <c r="S723" s="191">
        <v>0</v>
      </c>
      <c r="T723" s="192">
        <f t="shared" si="13"/>
        <v>0</v>
      </c>
      <c r="AR723" s="18" t="s">
        <v>167</v>
      </c>
      <c r="AT723" s="18" t="s">
        <v>162</v>
      </c>
      <c r="AU723" s="18" t="s">
        <v>81</v>
      </c>
      <c r="AY723" s="18" t="s">
        <v>160</v>
      </c>
      <c r="BE723" s="193">
        <f t="shared" si="14"/>
        <v>0</v>
      </c>
      <c r="BF723" s="193">
        <f t="shared" si="15"/>
        <v>0</v>
      </c>
      <c r="BG723" s="193">
        <f t="shared" si="16"/>
        <v>0</v>
      </c>
      <c r="BH723" s="193">
        <f t="shared" si="17"/>
        <v>0</v>
      </c>
      <c r="BI723" s="193">
        <f t="shared" si="18"/>
        <v>0</v>
      </c>
      <c r="BJ723" s="18" t="s">
        <v>78</v>
      </c>
      <c r="BK723" s="193">
        <f t="shared" si="19"/>
        <v>0</v>
      </c>
      <c r="BL723" s="18" t="s">
        <v>167</v>
      </c>
      <c r="BM723" s="18" t="s">
        <v>4430</v>
      </c>
    </row>
    <row r="724" spans="2:65" s="1" customFormat="1" ht="31.5" customHeight="1" x14ac:dyDescent="0.3">
      <c r="B724" s="35"/>
      <c r="C724" s="247" t="s">
        <v>620</v>
      </c>
      <c r="D724" s="247" t="s">
        <v>548</v>
      </c>
      <c r="E724" s="248" t="s">
        <v>4431</v>
      </c>
      <c r="F724" s="249" t="s">
        <v>4432</v>
      </c>
      <c r="G724" s="250" t="s">
        <v>165</v>
      </c>
      <c r="H724" s="251">
        <v>50.75</v>
      </c>
      <c r="I724" s="252"/>
      <c r="J724" s="253">
        <f t="shared" si="10"/>
        <v>0</v>
      </c>
      <c r="K724" s="249" t="s">
        <v>19</v>
      </c>
      <c r="L724" s="254"/>
      <c r="M724" s="255" t="s">
        <v>19</v>
      </c>
      <c r="N724" s="256" t="s">
        <v>42</v>
      </c>
      <c r="O724" s="36"/>
      <c r="P724" s="191">
        <f t="shared" si="11"/>
        <v>0</v>
      </c>
      <c r="Q724" s="191">
        <v>1.2999999999999999E-3</v>
      </c>
      <c r="R724" s="191">
        <f t="shared" si="12"/>
        <v>6.5974999999999992E-2</v>
      </c>
      <c r="S724" s="191">
        <v>0</v>
      </c>
      <c r="T724" s="192">
        <f t="shared" si="13"/>
        <v>0</v>
      </c>
      <c r="AR724" s="18" t="s">
        <v>235</v>
      </c>
      <c r="AT724" s="18" t="s">
        <v>548</v>
      </c>
      <c r="AU724" s="18" t="s">
        <v>81</v>
      </c>
      <c r="AY724" s="18" t="s">
        <v>160</v>
      </c>
      <c r="BE724" s="193">
        <f t="shared" si="14"/>
        <v>0</v>
      </c>
      <c r="BF724" s="193">
        <f t="shared" si="15"/>
        <v>0</v>
      </c>
      <c r="BG724" s="193">
        <f t="shared" si="16"/>
        <v>0</v>
      </c>
      <c r="BH724" s="193">
        <f t="shared" si="17"/>
        <v>0</v>
      </c>
      <c r="BI724" s="193">
        <f t="shared" si="18"/>
        <v>0</v>
      </c>
      <c r="BJ724" s="18" t="s">
        <v>78</v>
      </c>
      <c r="BK724" s="193">
        <f t="shared" si="19"/>
        <v>0</v>
      </c>
      <c r="BL724" s="18" t="s">
        <v>167</v>
      </c>
      <c r="BM724" s="18" t="s">
        <v>4433</v>
      </c>
    </row>
    <row r="725" spans="2:65" s="1" customFormat="1" ht="31.5" customHeight="1" x14ac:dyDescent="0.3">
      <c r="B725" s="35"/>
      <c r="C725" s="182" t="s">
        <v>624</v>
      </c>
      <c r="D725" s="182" t="s">
        <v>162</v>
      </c>
      <c r="E725" s="183" t="s">
        <v>872</v>
      </c>
      <c r="F725" s="184" t="s">
        <v>873</v>
      </c>
      <c r="G725" s="185" t="s">
        <v>165</v>
      </c>
      <c r="H725" s="186">
        <v>100</v>
      </c>
      <c r="I725" s="187"/>
      <c r="J725" s="188">
        <f t="shared" si="10"/>
        <v>0</v>
      </c>
      <c r="K725" s="184" t="s">
        <v>166</v>
      </c>
      <c r="L725" s="55"/>
      <c r="M725" s="189" t="s">
        <v>19</v>
      </c>
      <c r="N725" s="190" t="s">
        <v>42</v>
      </c>
      <c r="O725" s="36"/>
      <c r="P725" s="191">
        <f t="shared" si="11"/>
        <v>0</v>
      </c>
      <c r="Q725" s="191">
        <v>5.75E-6</v>
      </c>
      <c r="R725" s="191">
        <f t="shared" si="12"/>
        <v>5.7499999999999999E-4</v>
      </c>
      <c r="S725" s="191">
        <v>0</v>
      </c>
      <c r="T725" s="192">
        <f t="shared" si="13"/>
        <v>0</v>
      </c>
      <c r="AR725" s="18" t="s">
        <v>167</v>
      </c>
      <c r="AT725" s="18" t="s">
        <v>162</v>
      </c>
      <c r="AU725" s="18" t="s">
        <v>81</v>
      </c>
      <c r="AY725" s="18" t="s">
        <v>160</v>
      </c>
      <c r="BE725" s="193">
        <f t="shared" si="14"/>
        <v>0</v>
      </c>
      <c r="BF725" s="193">
        <f t="shared" si="15"/>
        <v>0</v>
      </c>
      <c r="BG725" s="193">
        <f t="shared" si="16"/>
        <v>0</v>
      </c>
      <c r="BH725" s="193">
        <f t="shared" si="17"/>
        <v>0</v>
      </c>
      <c r="BI725" s="193">
        <f t="shared" si="18"/>
        <v>0</v>
      </c>
      <c r="BJ725" s="18" t="s">
        <v>78</v>
      </c>
      <c r="BK725" s="193">
        <f t="shared" si="19"/>
        <v>0</v>
      </c>
      <c r="BL725" s="18" t="s">
        <v>167</v>
      </c>
      <c r="BM725" s="18" t="s">
        <v>4434</v>
      </c>
    </row>
    <row r="726" spans="2:65" s="1" customFormat="1" ht="22.5" customHeight="1" x14ac:dyDescent="0.3">
      <c r="B726" s="35"/>
      <c r="C726" s="247" t="s">
        <v>628</v>
      </c>
      <c r="D726" s="247" t="s">
        <v>548</v>
      </c>
      <c r="E726" s="248" t="s">
        <v>4435</v>
      </c>
      <c r="F726" s="249" t="s">
        <v>4436</v>
      </c>
      <c r="G726" s="250" t="s">
        <v>165</v>
      </c>
      <c r="H726" s="251">
        <v>50.75</v>
      </c>
      <c r="I726" s="252"/>
      <c r="J726" s="253">
        <f t="shared" si="10"/>
        <v>0</v>
      </c>
      <c r="K726" s="249" t="s">
        <v>3526</v>
      </c>
      <c r="L726" s="254"/>
      <c r="M726" s="255" t="s">
        <v>19</v>
      </c>
      <c r="N726" s="256" t="s">
        <v>42</v>
      </c>
      <c r="O726" s="36"/>
      <c r="P726" s="191">
        <f t="shared" si="11"/>
        <v>0</v>
      </c>
      <c r="Q726" s="191">
        <v>1.25E-3</v>
      </c>
      <c r="R726" s="191">
        <f t="shared" si="12"/>
        <v>6.3437500000000008E-2</v>
      </c>
      <c r="S726" s="191">
        <v>0</v>
      </c>
      <c r="T726" s="192">
        <f t="shared" si="13"/>
        <v>0</v>
      </c>
      <c r="AR726" s="18" t="s">
        <v>235</v>
      </c>
      <c r="AT726" s="18" t="s">
        <v>548</v>
      </c>
      <c r="AU726" s="18" t="s">
        <v>81</v>
      </c>
      <c r="AY726" s="18" t="s">
        <v>160</v>
      </c>
      <c r="BE726" s="193">
        <f t="shared" si="14"/>
        <v>0</v>
      </c>
      <c r="BF726" s="193">
        <f t="shared" si="15"/>
        <v>0</v>
      </c>
      <c r="BG726" s="193">
        <f t="shared" si="16"/>
        <v>0</v>
      </c>
      <c r="BH726" s="193">
        <f t="shared" si="17"/>
        <v>0</v>
      </c>
      <c r="BI726" s="193">
        <f t="shared" si="18"/>
        <v>0</v>
      </c>
      <c r="BJ726" s="18" t="s">
        <v>78</v>
      </c>
      <c r="BK726" s="193">
        <f t="shared" si="19"/>
        <v>0</v>
      </c>
      <c r="BL726" s="18" t="s">
        <v>167</v>
      </c>
      <c r="BM726" s="18" t="s">
        <v>4437</v>
      </c>
    </row>
    <row r="727" spans="2:65" s="1" customFormat="1" ht="22.5" customHeight="1" x14ac:dyDescent="0.3">
      <c r="B727" s="35"/>
      <c r="C727" s="247" t="s">
        <v>631</v>
      </c>
      <c r="D727" s="247" t="s">
        <v>548</v>
      </c>
      <c r="E727" s="248" t="s">
        <v>4438</v>
      </c>
      <c r="F727" s="249" t="s">
        <v>4439</v>
      </c>
      <c r="G727" s="250" t="s">
        <v>165</v>
      </c>
      <c r="H727" s="251">
        <v>50.75</v>
      </c>
      <c r="I727" s="252"/>
      <c r="J727" s="253">
        <f t="shared" si="10"/>
        <v>0</v>
      </c>
      <c r="K727" s="249" t="s">
        <v>3526</v>
      </c>
      <c r="L727" s="254"/>
      <c r="M727" s="255" t="s">
        <v>19</v>
      </c>
      <c r="N727" s="256" t="s">
        <v>42</v>
      </c>
      <c r="O727" s="36"/>
      <c r="P727" s="191">
        <f t="shared" si="11"/>
        <v>0</v>
      </c>
      <c r="Q727" s="191">
        <v>9.8999999999999999E-4</v>
      </c>
      <c r="R727" s="191">
        <f t="shared" si="12"/>
        <v>5.0242500000000002E-2</v>
      </c>
      <c r="S727" s="191">
        <v>0</v>
      </c>
      <c r="T727" s="192">
        <f t="shared" si="13"/>
        <v>0</v>
      </c>
      <c r="AR727" s="18" t="s">
        <v>235</v>
      </c>
      <c r="AT727" s="18" t="s">
        <v>548</v>
      </c>
      <c r="AU727" s="18" t="s">
        <v>81</v>
      </c>
      <c r="AY727" s="18" t="s">
        <v>160</v>
      </c>
      <c r="BE727" s="193">
        <f t="shared" si="14"/>
        <v>0</v>
      </c>
      <c r="BF727" s="193">
        <f t="shared" si="15"/>
        <v>0</v>
      </c>
      <c r="BG727" s="193">
        <f t="shared" si="16"/>
        <v>0</v>
      </c>
      <c r="BH727" s="193">
        <f t="shared" si="17"/>
        <v>0</v>
      </c>
      <c r="BI727" s="193">
        <f t="shared" si="18"/>
        <v>0</v>
      </c>
      <c r="BJ727" s="18" t="s">
        <v>78</v>
      </c>
      <c r="BK727" s="193">
        <f t="shared" si="19"/>
        <v>0</v>
      </c>
      <c r="BL727" s="18" t="s">
        <v>167</v>
      </c>
      <c r="BM727" s="18" t="s">
        <v>4440</v>
      </c>
    </row>
    <row r="728" spans="2:65" s="1" customFormat="1" ht="22.5" customHeight="1" x14ac:dyDescent="0.3">
      <c r="B728" s="35"/>
      <c r="C728" s="182" t="s">
        <v>635</v>
      </c>
      <c r="D728" s="182" t="s">
        <v>162</v>
      </c>
      <c r="E728" s="183" t="s">
        <v>4441</v>
      </c>
      <c r="F728" s="184" t="s">
        <v>4442</v>
      </c>
      <c r="G728" s="185" t="s">
        <v>165</v>
      </c>
      <c r="H728" s="186">
        <v>7</v>
      </c>
      <c r="I728" s="187"/>
      <c r="J728" s="188">
        <f t="shared" si="10"/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 t="shared" si="11"/>
        <v>0</v>
      </c>
      <c r="Q728" s="191">
        <v>5.75E-6</v>
      </c>
      <c r="R728" s="191">
        <f t="shared" si="12"/>
        <v>4.0250000000000003E-5</v>
      </c>
      <c r="S728" s="191">
        <v>0</v>
      </c>
      <c r="T728" s="192">
        <f t="shared" si="13"/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 t="shared" si="14"/>
        <v>0</v>
      </c>
      <c r="BF728" s="193">
        <f t="shared" si="15"/>
        <v>0</v>
      </c>
      <c r="BG728" s="193">
        <f t="shared" si="16"/>
        <v>0</v>
      </c>
      <c r="BH728" s="193">
        <f t="shared" si="17"/>
        <v>0</v>
      </c>
      <c r="BI728" s="193">
        <f t="shared" si="18"/>
        <v>0</v>
      </c>
      <c r="BJ728" s="18" t="s">
        <v>78</v>
      </c>
      <c r="BK728" s="193">
        <f t="shared" si="19"/>
        <v>0</v>
      </c>
      <c r="BL728" s="18" t="s">
        <v>167</v>
      </c>
      <c r="BM728" s="18" t="s">
        <v>4443</v>
      </c>
    </row>
    <row r="729" spans="2:65" s="1" customFormat="1" ht="22.5" customHeight="1" x14ac:dyDescent="0.3">
      <c r="B729" s="35"/>
      <c r="C729" s="247" t="s">
        <v>639</v>
      </c>
      <c r="D729" s="247" t="s">
        <v>548</v>
      </c>
      <c r="E729" s="248" t="s">
        <v>4444</v>
      </c>
      <c r="F729" s="249" t="s">
        <v>4445</v>
      </c>
      <c r="G729" s="250" t="s">
        <v>165</v>
      </c>
      <c r="H729" s="251">
        <v>7.1050000000000004</v>
      </c>
      <c r="I729" s="252"/>
      <c r="J729" s="253">
        <f t="shared" si="10"/>
        <v>0</v>
      </c>
      <c r="K729" s="249" t="s">
        <v>166</v>
      </c>
      <c r="L729" s="254"/>
      <c r="M729" s="255" t="s">
        <v>19</v>
      </c>
      <c r="N729" s="256" t="s">
        <v>42</v>
      </c>
      <c r="O729" s="36"/>
      <c r="P729" s="191">
        <f t="shared" si="11"/>
        <v>0</v>
      </c>
      <c r="Q729" s="191">
        <v>6.0000000000000002E-5</v>
      </c>
      <c r="R729" s="191">
        <f t="shared" si="12"/>
        <v>4.2630000000000006E-4</v>
      </c>
      <c r="S729" s="191">
        <v>0</v>
      </c>
      <c r="T729" s="192">
        <f t="shared" si="13"/>
        <v>0</v>
      </c>
      <c r="AR729" s="18" t="s">
        <v>235</v>
      </c>
      <c r="AT729" s="18" t="s">
        <v>548</v>
      </c>
      <c r="AU729" s="18" t="s">
        <v>81</v>
      </c>
      <c r="AY729" s="18" t="s">
        <v>160</v>
      </c>
      <c r="BE729" s="193">
        <f t="shared" si="14"/>
        <v>0</v>
      </c>
      <c r="BF729" s="193">
        <f t="shared" si="15"/>
        <v>0</v>
      </c>
      <c r="BG729" s="193">
        <f t="shared" si="16"/>
        <v>0</v>
      </c>
      <c r="BH729" s="193">
        <f t="shared" si="17"/>
        <v>0</v>
      </c>
      <c r="BI729" s="193">
        <f t="shared" si="18"/>
        <v>0</v>
      </c>
      <c r="BJ729" s="18" t="s">
        <v>78</v>
      </c>
      <c r="BK729" s="193">
        <f t="shared" si="19"/>
        <v>0</v>
      </c>
      <c r="BL729" s="18" t="s">
        <v>167</v>
      </c>
      <c r="BM729" s="18" t="s">
        <v>4446</v>
      </c>
    </row>
    <row r="730" spans="2:65" s="1" customFormat="1" ht="22.5" customHeight="1" x14ac:dyDescent="0.3">
      <c r="B730" s="35"/>
      <c r="C730" s="182" t="s">
        <v>643</v>
      </c>
      <c r="D730" s="182" t="s">
        <v>162</v>
      </c>
      <c r="E730" s="183" t="s">
        <v>4447</v>
      </c>
      <c r="F730" s="184" t="s">
        <v>4448</v>
      </c>
      <c r="G730" s="185" t="s">
        <v>165</v>
      </c>
      <c r="H730" s="186">
        <v>6</v>
      </c>
      <c r="I730" s="187"/>
      <c r="J730" s="188">
        <f t="shared" si="10"/>
        <v>0</v>
      </c>
      <c r="K730" s="184" t="s">
        <v>3526</v>
      </c>
      <c r="L730" s="55"/>
      <c r="M730" s="189" t="s">
        <v>19</v>
      </c>
      <c r="N730" s="190" t="s">
        <v>42</v>
      </c>
      <c r="O730" s="36"/>
      <c r="P730" s="191">
        <f t="shared" si="11"/>
        <v>0</v>
      </c>
      <c r="Q730" s="191">
        <v>1.019E-4</v>
      </c>
      <c r="R730" s="191">
        <f t="shared" si="12"/>
        <v>6.1140000000000001E-4</v>
      </c>
      <c r="S730" s="191">
        <v>0</v>
      </c>
      <c r="T730" s="192">
        <f t="shared" si="13"/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 t="shared" si="14"/>
        <v>0</v>
      </c>
      <c r="BF730" s="193">
        <f t="shared" si="15"/>
        <v>0</v>
      </c>
      <c r="BG730" s="193">
        <f t="shared" si="16"/>
        <v>0</v>
      </c>
      <c r="BH730" s="193">
        <f t="shared" si="17"/>
        <v>0</v>
      </c>
      <c r="BI730" s="193">
        <f t="shared" si="18"/>
        <v>0</v>
      </c>
      <c r="BJ730" s="18" t="s">
        <v>78</v>
      </c>
      <c r="BK730" s="193">
        <f t="shared" si="19"/>
        <v>0</v>
      </c>
      <c r="BL730" s="18" t="s">
        <v>167</v>
      </c>
      <c r="BM730" s="18" t="s">
        <v>4449</v>
      </c>
    </row>
    <row r="731" spans="2:65" s="1" customFormat="1" ht="31.5" customHeight="1" x14ac:dyDescent="0.3">
      <c r="B731" s="35"/>
      <c r="C731" s="247" t="s">
        <v>647</v>
      </c>
      <c r="D731" s="247" t="s">
        <v>548</v>
      </c>
      <c r="E731" s="248" t="s">
        <v>4450</v>
      </c>
      <c r="F731" s="249" t="s">
        <v>4451</v>
      </c>
      <c r="G731" s="250" t="s">
        <v>165</v>
      </c>
      <c r="H731" s="251">
        <v>6.09</v>
      </c>
      <c r="I731" s="252"/>
      <c r="J731" s="253">
        <f t="shared" si="10"/>
        <v>0</v>
      </c>
      <c r="K731" s="249" t="s">
        <v>19</v>
      </c>
      <c r="L731" s="254"/>
      <c r="M731" s="255" t="s">
        <v>19</v>
      </c>
      <c r="N731" s="256" t="s">
        <v>42</v>
      </c>
      <c r="O731" s="36"/>
      <c r="P731" s="191">
        <f t="shared" si="11"/>
        <v>0</v>
      </c>
      <c r="Q731" s="191">
        <v>4.3E-3</v>
      </c>
      <c r="R731" s="191">
        <f t="shared" si="12"/>
        <v>2.6186999999999998E-2</v>
      </c>
      <c r="S731" s="191">
        <v>0</v>
      </c>
      <c r="T731" s="192">
        <f t="shared" si="13"/>
        <v>0</v>
      </c>
      <c r="AR731" s="18" t="s">
        <v>235</v>
      </c>
      <c r="AT731" s="18" t="s">
        <v>548</v>
      </c>
      <c r="AU731" s="18" t="s">
        <v>81</v>
      </c>
      <c r="AY731" s="18" t="s">
        <v>160</v>
      </c>
      <c r="BE731" s="193">
        <f t="shared" si="14"/>
        <v>0</v>
      </c>
      <c r="BF731" s="193">
        <f t="shared" si="15"/>
        <v>0</v>
      </c>
      <c r="BG731" s="193">
        <f t="shared" si="16"/>
        <v>0</v>
      </c>
      <c r="BH731" s="193">
        <f t="shared" si="17"/>
        <v>0</v>
      </c>
      <c r="BI731" s="193">
        <f t="shared" si="18"/>
        <v>0</v>
      </c>
      <c r="BJ731" s="18" t="s">
        <v>78</v>
      </c>
      <c r="BK731" s="193">
        <f t="shared" si="19"/>
        <v>0</v>
      </c>
      <c r="BL731" s="18" t="s">
        <v>167</v>
      </c>
      <c r="BM731" s="18" t="s">
        <v>4452</v>
      </c>
    </row>
    <row r="732" spans="2:65" s="1" customFormat="1" ht="22.5" customHeight="1" x14ac:dyDescent="0.3">
      <c r="B732" s="35"/>
      <c r="C732" s="182" t="s">
        <v>651</v>
      </c>
      <c r="D732" s="182" t="s">
        <v>162</v>
      </c>
      <c r="E732" s="183" t="s">
        <v>4453</v>
      </c>
      <c r="F732" s="184" t="s">
        <v>4454</v>
      </c>
      <c r="G732" s="185" t="s">
        <v>165</v>
      </c>
      <c r="H732" s="186">
        <v>3</v>
      </c>
      <c r="I732" s="187"/>
      <c r="J732" s="188">
        <f t="shared" si="10"/>
        <v>0</v>
      </c>
      <c r="K732" s="184" t="s">
        <v>3526</v>
      </c>
      <c r="L732" s="55"/>
      <c r="M732" s="189" t="s">
        <v>19</v>
      </c>
      <c r="N732" s="190" t="s">
        <v>42</v>
      </c>
      <c r="O732" s="36"/>
      <c r="P732" s="191">
        <f t="shared" si="11"/>
        <v>0</v>
      </c>
      <c r="Q732" s="191">
        <v>1.019E-4</v>
      </c>
      <c r="R732" s="191">
        <f t="shared" si="12"/>
        <v>3.057E-4</v>
      </c>
      <c r="S732" s="191">
        <v>0</v>
      </c>
      <c r="T732" s="192">
        <f t="shared" si="13"/>
        <v>0</v>
      </c>
      <c r="AR732" s="18" t="s">
        <v>167</v>
      </c>
      <c r="AT732" s="18" t="s">
        <v>162</v>
      </c>
      <c r="AU732" s="18" t="s">
        <v>81</v>
      </c>
      <c r="AY732" s="18" t="s">
        <v>160</v>
      </c>
      <c r="BE732" s="193">
        <f t="shared" si="14"/>
        <v>0</v>
      </c>
      <c r="BF732" s="193">
        <f t="shared" si="15"/>
        <v>0</v>
      </c>
      <c r="BG732" s="193">
        <f t="shared" si="16"/>
        <v>0</v>
      </c>
      <c r="BH732" s="193">
        <f t="shared" si="17"/>
        <v>0</v>
      </c>
      <c r="BI732" s="193">
        <f t="shared" si="18"/>
        <v>0</v>
      </c>
      <c r="BJ732" s="18" t="s">
        <v>78</v>
      </c>
      <c r="BK732" s="193">
        <f t="shared" si="19"/>
        <v>0</v>
      </c>
      <c r="BL732" s="18" t="s">
        <v>167</v>
      </c>
      <c r="BM732" s="18" t="s">
        <v>4455</v>
      </c>
    </row>
    <row r="733" spans="2:65" s="1" customFormat="1" ht="31.5" customHeight="1" x14ac:dyDescent="0.3">
      <c r="B733" s="35"/>
      <c r="C733" s="247" t="s">
        <v>655</v>
      </c>
      <c r="D733" s="247" t="s">
        <v>548</v>
      </c>
      <c r="E733" s="248" t="s">
        <v>4456</v>
      </c>
      <c r="F733" s="249" t="s">
        <v>4457</v>
      </c>
      <c r="G733" s="250" t="s">
        <v>165</v>
      </c>
      <c r="H733" s="251">
        <v>3.0449999999999999</v>
      </c>
      <c r="I733" s="252"/>
      <c r="J733" s="253">
        <f t="shared" si="10"/>
        <v>0</v>
      </c>
      <c r="K733" s="249" t="s">
        <v>19</v>
      </c>
      <c r="L733" s="254"/>
      <c r="M733" s="255" t="s">
        <v>19</v>
      </c>
      <c r="N733" s="256" t="s">
        <v>42</v>
      </c>
      <c r="O733" s="36"/>
      <c r="P733" s="191">
        <f t="shared" si="11"/>
        <v>0</v>
      </c>
      <c r="Q733" s="191">
        <v>1.1000000000000001E-3</v>
      </c>
      <c r="R733" s="191">
        <f t="shared" si="12"/>
        <v>3.3495E-3</v>
      </c>
      <c r="S733" s="191">
        <v>0</v>
      </c>
      <c r="T733" s="192">
        <f t="shared" si="13"/>
        <v>0</v>
      </c>
      <c r="AR733" s="18" t="s">
        <v>235</v>
      </c>
      <c r="AT733" s="18" t="s">
        <v>548</v>
      </c>
      <c r="AU733" s="18" t="s">
        <v>81</v>
      </c>
      <c r="AY733" s="18" t="s">
        <v>160</v>
      </c>
      <c r="BE733" s="193">
        <f t="shared" si="14"/>
        <v>0</v>
      </c>
      <c r="BF733" s="193">
        <f t="shared" si="15"/>
        <v>0</v>
      </c>
      <c r="BG733" s="193">
        <f t="shared" si="16"/>
        <v>0</v>
      </c>
      <c r="BH733" s="193">
        <f t="shared" si="17"/>
        <v>0</v>
      </c>
      <c r="BI733" s="193">
        <f t="shared" si="18"/>
        <v>0</v>
      </c>
      <c r="BJ733" s="18" t="s">
        <v>78</v>
      </c>
      <c r="BK733" s="193">
        <f t="shared" si="19"/>
        <v>0</v>
      </c>
      <c r="BL733" s="18" t="s">
        <v>167</v>
      </c>
      <c r="BM733" s="18" t="s">
        <v>4458</v>
      </c>
    </row>
    <row r="734" spans="2:65" s="1" customFormat="1" ht="22.5" customHeight="1" x14ac:dyDescent="0.3">
      <c r="B734" s="35"/>
      <c r="C734" s="182" t="s">
        <v>659</v>
      </c>
      <c r="D734" s="182" t="s">
        <v>162</v>
      </c>
      <c r="E734" s="183" t="s">
        <v>4459</v>
      </c>
      <c r="F734" s="184" t="s">
        <v>4460</v>
      </c>
      <c r="G734" s="185" t="s">
        <v>165</v>
      </c>
      <c r="H734" s="186">
        <v>2</v>
      </c>
      <c r="I734" s="187"/>
      <c r="J734" s="188">
        <f t="shared" si="10"/>
        <v>0</v>
      </c>
      <c r="K734" s="184" t="s">
        <v>3526</v>
      </c>
      <c r="L734" s="55"/>
      <c r="M734" s="189" t="s">
        <v>19</v>
      </c>
      <c r="N734" s="190" t="s">
        <v>42</v>
      </c>
      <c r="O734" s="36"/>
      <c r="P734" s="191">
        <f t="shared" si="11"/>
        <v>0</v>
      </c>
      <c r="Q734" s="191">
        <v>1.0280000000000001E-4</v>
      </c>
      <c r="R734" s="191">
        <f t="shared" si="12"/>
        <v>2.0560000000000001E-4</v>
      </c>
      <c r="S734" s="191">
        <v>0</v>
      </c>
      <c r="T734" s="192">
        <f t="shared" si="13"/>
        <v>0</v>
      </c>
      <c r="AR734" s="18" t="s">
        <v>167</v>
      </c>
      <c r="AT734" s="18" t="s">
        <v>162</v>
      </c>
      <c r="AU734" s="18" t="s">
        <v>81</v>
      </c>
      <c r="AY734" s="18" t="s">
        <v>160</v>
      </c>
      <c r="BE734" s="193">
        <f t="shared" si="14"/>
        <v>0</v>
      </c>
      <c r="BF734" s="193">
        <f t="shared" si="15"/>
        <v>0</v>
      </c>
      <c r="BG734" s="193">
        <f t="shared" si="16"/>
        <v>0</v>
      </c>
      <c r="BH734" s="193">
        <f t="shared" si="17"/>
        <v>0</v>
      </c>
      <c r="BI734" s="193">
        <f t="shared" si="18"/>
        <v>0</v>
      </c>
      <c r="BJ734" s="18" t="s">
        <v>78</v>
      </c>
      <c r="BK734" s="193">
        <f t="shared" si="19"/>
        <v>0</v>
      </c>
      <c r="BL734" s="18" t="s">
        <v>167</v>
      </c>
      <c r="BM734" s="18" t="s">
        <v>4461</v>
      </c>
    </row>
    <row r="735" spans="2:65" s="1" customFormat="1" ht="31.5" customHeight="1" x14ac:dyDescent="0.3">
      <c r="B735" s="35"/>
      <c r="C735" s="247" t="s">
        <v>664</v>
      </c>
      <c r="D735" s="247" t="s">
        <v>548</v>
      </c>
      <c r="E735" s="248" t="s">
        <v>4462</v>
      </c>
      <c r="F735" s="249" t="s">
        <v>4463</v>
      </c>
      <c r="G735" s="250" t="s">
        <v>165</v>
      </c>
      <c r="H735" s="251">
        <v>2.0299999999999998</v>
      </c>
      <c r="I735" s="252"/>
      <c r="J735" s="253">
        <f t="shared" si="10"/>
        <v>0</v>
      </c>
      <c r="K735" s="249" t="s">
        <v>19</v>
      </c>
      <c r="L735" s="254"/>
      <c r="M735" s="255" t="s">
        <v>19</v>
      </c>
      <c r="N735" s="256" t="s">
        <v>42</v>
      </c>
      <c r="O735" s="36"/>
      <c r="P735" s="191">
        <f t="shared" si="11"/>
        <v>0</v>
      </c>
      <c r="Q735" s="191">
        <v>7.7999999999999996E-3</v>
      </c>
      <c r="R735" s="191">
        <f t="shared" si="12"/>
        <v>1.5833999999999997E-2</v>
      </c>
      <c r="S735" s="191">
        <v>0</v>
      </c>
      <c r="T735" s="192">
        <f t="shared" si="13"/>
        <v>0</v>
      </c>
      <c r="AR735" s="18" t="s">
        <v>235</v>
      </c>
      <c r="AT735" s="18" t="s">
        <v>548</v>
      </c>
      <c r="AU735" s="18" t="s">
        <v>81</v>
      </c>
      <c r="AY735" s="18" t="s">
        <v>160</v>
      </c>
      <c r="BE735" s="193">
        <f t="shared" si="14"/>
        <v>0</v>
      </c>
      <c r="BF735" s="193">
        <f t="shared" si="15"/>
        <v>0</v>
      </c>
      <c r="BG735" s="193">
        <f t="shared" si="16"/>
        <v>0</v>
      </c>
      <c r="BH735" s="193">
        <f t="shared" si="17"/>
        <v>0</v>
      </c>
      <c r="BI735" s="193">
        <f t="shared" si="18"/>
        <v>0</v>
      </c>
      <c r="BJ735" s="18" t="s">
        <v>78</v>
      </c>
      <c r="BK735" s="193">
        <f t="shared" si="19"/>
        <v>0</v>
      </c>
      <c r="BL735" s="18" t="s">
        <v>167</v>
      </c>
      <c r="BM735" s="18" t="s">
        <v>4464</v>
      </c>
    </row>
    <row r="736" spans="2:65" s="1" customFormat="1" ht="22.5" customHeight="1" x14ac:dyDescent="0.3">
      <c r="B736" s="35"/>
      <c r="C736" s="182" t="s">
        <v>669</v>
      </c>
      <c r="D736" s="182" t="s">
        <v>162</v>
      </c>
      <c r="E736" s="183" t="s">
        <v>4465</v>
      </c>
      <c r="F736" s="184" t="s">
        <v>4466</v>
      </c>
      <c r="G736" s="185" t="s">
        <v>165</v>
      </c>
      <c r="H736" s="186">
        <v>8</v>
      </c>
      <c r="I736" s="187"/>
      <c r="J736" s="188">
        <f t="shared" si="10"/>
        <v>0</v>
      </c>
      <c r="K736" s="184" t="s">
        <v>3526</v>
      </c>
      <c r="L736" s="55"/>
      <c r="M736" s="189" t="s">
        <v>19</v>
      </c>
      <c r="N736" s="190" t="s">
        <v>42</v>
      </c>
      <c r="O736" s="36"/>
      <c r="P736" s="191">
        <f t="shared" si="11"/>
        <v>0</v>
      </c>
      <c r="Q736" s="191">
        <v>1.0280000000000001E-4</v>
      </c>
      <c r="R736" s="191">
        <f t="shared" si="12"/>
        <v>8.2240000000000004E-4</v>
      </c>
      <c r="S736" s="191">
        <v>0</v>
      </c>
      <c r="T736" s="192">
        <f t="shared" si="13"/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 t="shared" si="14"/>
        <v>0</v>
      </c>
      <c r="BF736" s="193">
        <f t="shared" si="15"/>
        <v>0</v>
      </c>
      <c r="BG736" s="193">
        <f t="shared" si="16"/>
        <v>0</v>
      </c>
      <c r="BH736" s="193">
        <f t="shared" si="17"/>
        <v>0</v>
      </c>
      <c r="BI736" s="193">
        <f t="shared" si="18"/>
        <v>0</v>
      </c>
      <c r="BJ736" s="18" t="s">
        <v>78</v>
      </c>
      <c r="BK736" s="193">
        <f t="shared" si="19"/>
        <v>0</v>
      </c>
      <c r="BL736" s="18" t="s">
        <v>167</v>
      </c>
      <c r="BM736" s="18" t="s">
        <v>4467</v>
      </c>
    </row>
    <row r="737" spans="2:65" s="1" customFormat="1" ht="31.5" customHeight="1" x14ac:dyDescent="0.3">
      <c r="B737" s="35"/>
      <c r="C737" s="247" t="s">
        <v>674</v>
      </c>
      <c r="D737" s="247" t="s">
        <v>548</v>
      </c>
      <c r="E737" s="248" t="s">
        <v>4468</v>
      </c>
      <c r="F737" s="249" t="s">
        <v>4469</v>
      </c>
      <c r="G737" s="250" t="s">
        <v>165</v>
      </c>
      <c r="H737" s="251">
        <v>8.1199999999999992</v>
      </c>
      <c r="I737" s="252"/>
      <c r="J737" s="253">
        <f t="shared" si="10"/>
        <v>0</v>
      </c>
      <c r="K737" s="249" t="s">
        <v>19</v>
      </c>
      <c r="L737" s="254"/>
      <c r="M737" s="255" t="s">
        <v>19</v>
      </c>
      <c r="N737" s="256" t="s">
        <v>42</v>
      </c>
      <c r="O737" s="36"/>
      <c r="P737" s="191">
        <f t="shared" si="11"/>
        <v>0</v>
      </c>
      <c r="Q737" s="191">
        <v>1.1999999999999999E-3</v>
      </c>
      <c r="R737" s="191">
        <f t="shared" si="12"/>
        <v>9.7439999999999975E-3</v>
      </c>
      <c r="S737" s="191">
        <v>0</v>
      </c>
      <c r="T737" s="192">
        <f t="shared" si="13"/>
        <v>0</v>
      </c>
      <c r="AR737" s="18" t="s">
        <v>235</v>
      </c>
      <c r="AT737" s="18" t="s">
        <v>548</v>
      </c>
      <c r="AU737" s="18" t="s">
        <v>81</v>
      </c>
      <c r="AY737" s="18" t="s">
        <v>160</v>
      </c>
      <c r="BE737" s="193">
        <f t="shared" si="14"/>
        <v>0</v>
      </c>
      <c r="BF737" s="193">
        <f t="shared" si="15"/>
        <v>0</v>
      </c>
      <c r="BG737" s="193">
        <f t="shared" si="16"/>
        <v>0</v>
      </c>
      <c r="BH737" s="193">
        <f t="shared" si="17"/>
        <v>0</v>
      </c>
      <c r="BI737" s="193">
        <f t="shared" si="18"/>
        <v>0</v>
      </c>
      <c r="BJ737" s="18" t="s">
        <v>78</v>
      </c>
      <c r="BK737" s="193">
        <f t="shared" si="19"/>
        <v>0</v>
      </c>
      <c r="BL737" s="18" t="s">
        <v>167</v>
      </c>
      <c r="BM737" s="18" t="s">
        <v>4470</v>
      </c>
    </row>
    <row r="738" spans="2:65" s="1" customFormat="1" ht="22.5" customHeight="1" x14ac:dyDescent="0.3">
      <c r="B738" s="35"/>
      <c r="C738" s="182" t="s">
        <v>679</v>
      </c>
      <c r="D738" s="182" t="s">
        <v>162</v>
      </c>
      <c r="E738" s="183" t="s">
        <v>4471</v>
      </c>
      <c r="F738" s="184" t="s">
        <v>4472</v>
      </c>
      <c r="G738" s="185" t="s">
        <v>165</v>
      </c>
      <c r="H738" s="186">
        <v>41</v>
      </c>
      <c r="I738" s="187"/>
      <c r="J738" s="188">
        <f t="shared" si="10"/>
        <v>0</v>
      </c>
      <c r="K738" s="184" t="s">
        <v>3526</v>
      </c>
      <c r="L738" s="55"/>
      <c r="M738" s="189" t="s">
        <v>19</v>
      </c>
      <c r="N738" s="190" t="s">
        <v>42</v>
      </c>
      <c r="O738" s="36"/>
      <c r="P738" s="191">
        <f t="shared" si="11"/>
        <v>0</v>
      </c>
      <c r="Q738" s="191">
        <v>1.0375E-4</v>
      </c>
      <c r="R738" s="191">
        <f t="shared" si="12"/>
        <v>4.2537499999999997E-3</v>
      </c>
      <c r="S738" s="191">
        <v>0</v>
      </c>
      <c r="T738" s="192">
        <f t="shared" si="13"/>
        <v>0</v>
      </c>
      <c r="AR738" s="18" t="s">
        <v>167</v>
      </c>
      <c r="AT738" s="18" t="s">
        <v>162</v>
      </c>
      <c r="AU738" s="18" t="s">
        <v>81</v>
      </c>
      <c r="AY738" s="18" t="s">
        <v>160</v>
      </c>
      <c r="BE738" s="193">
        <f t="shared" si="14"/>
        <v>0</v>
      </c>
      <c r="BF738" s="193">
        <f t="shared" si="15"/>
        <v>0</v>
      </c>
      <c r="BG738" s="193">
        <f t="shared" si="16"/>
        <v>0</v>
      </c>
      <c r="BH738" s="193">
        <f t="shared" si="17"/>
        <v>0</v>
      </c>
      <c r="BI738" s="193">
        <f t="shared" si="18"/>
        <v>0</v>
      </c>
      <c r="BJ738" s="18" t="s">
        <v>78</v>
      </c>
      <c r="BK738" s="193">
        <f t="shared" si="19"/>
        <v>0</v>
      </c>
      <c r="BL738" s="18" t="s">
        <v>167</v>
      </c>
      <c r="BM738" s="18" t="s">
        <v>4473</v>
      </c>
    </row>
    <row r="739" spans="2:65" s="1" customFormat="1" ht="31.5" customHeight="1" x14ac:dyDescent="0.3">
      <c r="B739" s="35"/>
      <c r="C739" s="247" t="s">
        <v>684</v>
      </c>
      <c r="D739" s="247" t="s">
        <v>548</v>
      </c>
      <c r="E739" s="248" t="s">
        <v>4474</v>
      </c>
      <c r="F739" s="249" t="s">
        <v>4475</v>
      </c>
      <c r="G739" s="250" t="s">
        <v>165</v>
      </c>
      <c r="H739" s="251">
        <v>41.615000000000002</v>
      </c>
      <c r="I739" s="252"/>
      <c r="J739" s="253">
        <f t="shared" si="10"/>
        <v>0</v>
      </c>
      <c r="K739" s="249" t="s">
        <v>19</v>
      </c>
      <c r="L739" s="254"/>
      <c r="M739" s="255" t="s">
        <v>19</v>
      </c>
      <c r="N739" s="256" t="s">
        <v>42</v>
      </c>
      <c r="O739" s="36"/>
      <c r="P739" s="191">
        <f t="shared" si="11"/>
        <v>0</v>
      </c>
      <c r="Q739" s="191">
        <v>1.09E-2</v>
      </c>
      <c r="R739" s="191">
        <f t="shared" si="12"/>
        <v>0.45360349999999999</v>
      </c>
      <c r="S739" s="191">
        <v>0</v>
      </c>
      <c r="T739" s="192">
        <f t="shared" si="13"/>
        <v>0</v>
      </c>
      <c r="AR739" s="18" t="s">
        <v>235</v>
      </c>
      <c r="AT739" s="18" t="s">
        <v>548</v>
      </c>
      <c r="AU739" s="18" t="s">
        <v>81</v>
      </c>
      <c r="AY739" s="18" t="s">
        <v>160</v>
      </c>
      <c r="BE739" s="193">
        <f t="shared" si="14"/>
        <v>0</v>
      </c>
      <c r="BF739" s="193">
        <f t="shared" si="15"/>
        <v>0</v>
      </c>
      <c r="BG739" s="193">
        <f t="shared" si="16"/>
        <v>0</v>
      </c>
      <c r="BH739" s="193">
        <f t="shared" si="17"/>
        <v>0</v>
      </c>
      <c r="BI739" s="193">
        <f t="shared" si="18"/>
        <v>0</v>
      </c>
      <c r="BJ739" s="18" t="s">
        <v>78</v>
      </c>
      <c r="BK739" s="193">
        <f t="shared" si="19"/>
        <v>0</v>
      </c>
      <c r="BL739" s="18" t="s">
        <v>167</v>
      </c>
      <c r="BM739" s="18" t="s">
        <v>4476</v>
      </c>
    </row>
    <row r="740" spans="2:65" s="1" customFormat="1" ht="22.5" customHeight="1" x14ac:dyDescent="0.3">
      <c r="B740" s="35"/>
      <c r="C740" s="182" t="s">
        <v>690</v>
      </c>
      <c r="D740" s="182" t="s">
        <v>162</v>
      </c>
      <c r="E740" s="183" t="s">
        <v>4477</v>
      </c>
      <c r="F740" s="184" t="s">
        <v>4478</v>
      </c>
      <c r="G740" s="185" t="s">
        <v>165</v>
      </c>
      <c r="H740" s="186">
        <v>40</v>
      </c>
      <c r="I740" s="187"/>
      <c r="J740" s="188">
        <f t="shared" si="10"/>
        <v>0</v>
      </c>
      <c r="K740" s="184" t="s">
        <v>3526</v>
      </c>
      <c r="L740" s="55"/>
      <c r="M740" s="189" t="s">
        <v>19</v>
      </c>
      <c r="N740" s="190" t="s">
        <v>42</v>
      </c>
      <c r="O740" s="36"/>
      <c r="P740" s="191">
        <f t="shared" si="11"/>
        <v>0</v>
      </c>
      <c r="Q740" s="191">
        <v>1.0375E-4</v>
      </c>
      <c r="R740" s="191">
        <f t="shared" si="12"/>
        <v>4.15E-3</v>
      </c>
      <c r="S740" s="191">
        <v>0</v>
      </c>
      <c r="T740" s="192">
        <f t="shared" si="13"/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 t="shared" si="14"/>
        <v>0</v>
      </c>
      <c r="BF740" s="193">
        <f t="shared" si="15"/>
        <v>0</v>
      </c>
      <c r="BG740" s="193">
        <f t="shared" si="16"/>
        <v>0</v>
      </c>
      <c r="BH740" s="193">
        <f t="shared" si="17"/>
        <v>0</v>
      </c>
      <c r="BI740" s="193">
        <f t="shared" si="18"/>
        <v>0</v>
      </c>
      <c r="BJ740" s="18" t="s">
        <v>78</v>
      </c>
      <c r="BK740" s="193">
        <f t="shared" si="19"/>
        <v>0</v>
      </c>
      <c r="BL740" s="18" t="s">
        <v>167</v>
      </c>
      <c r="BM740" s="18" t="s">
        <v>4479</v>
      </c>
    </row>
    <row r="741" spans="2:65" s="1" customFormat="1" ht="31.5" customHeight="1" x14ac:dyDescent="0.3">
      <c r="B741" s="35"/>
      <c r="C741" s="247" t="s">
        <v>700</v>
      </c>
      <c r="D741" s="247" t="s">
        <v>548</v>
      </c>
      <c r="E741" s="248" t="s">
        <v>4480</v>
      </c>
      <c r="F741" s="249" t="s">
        <v>4481</v>
      </c>
      <c r="G741" s="250" t="s">
        <v>165</v>
      </c>
      <c r="H741" s="251">
        <v>40.6</v>
      </c>
      <c r="I741" s="252"/>
      <c r="J741" s="253">
        <f t="shared" si="10"/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 t="shared" si="11"/>
        <v>0</v>
      </c>
      <c r="Q741" s="191">
        <v>2.5000000000000001E-3</v>
      </c>
      <c r="R741" s="191">
        <f t="shared" si="12"/>
        <v>0.10150000000000001</v>
      </c>
      <c r="S741" s="191">
        <v>0</v>
      </c>
      <c r="T741" s="192">
        <f t="shared" si="13"/>
        <v>0</v>
      </c>
      <c r="AR741" s="18" t="s">
        <v>235</v>
      </c>
      <c r="AT741" s="18" t="s">
        <v>548</v>
      </c>
      <c r="AU741" s="18" t="s">
        <v>81</v>
      </c>
      <c r="AY741" s="18" t="s">
        <v>160</v>
      </c>
      <c r="BE741" s="193">
        <f t="shared" si="14"/>
        <v>0</v>
      </c>
      <c r="BF741" s="193">
        <f t="shared" si="15"/>
        <v>0</v>
      </c>
      <c r="BG741" s="193">
        <f t="shared" si="16"/>
        <v>0</v>
      </c>
      <c r="BH741" s="193">
        <f t="shared" si="17"/>
        <v>0</v>
      </c>
      <c r="BI741" s="193">
        <f t="shared" si="18"/>
        <v>0</v>
      </c>
      <c r="BJ741" s="18" t="s">
        <v>78</v>
      </c>
      <c r="BK741" s="193">
        <f t="shared" si="19"/>
        <v>0</v>
      </c>
      <c r="BL741" s="18" t="s">
        <v>167</v>
      </c>
      <c r="BM741" s="18" t="s">
        <v>4482</v>
      </c>
    </row>
    <row r="742" spans="2:65" s="1" customFormat="1" ht="22.5" customHeight="1" x14ac:dyDescent="0.3">
      <c r="B742" s="35"/>
      <c r="C742" s="182" t="s">
        <v>705</v>
      </c>
      <c r="D742" s="182" t="s">
        <v>162</v>
      </c>
      <c r="E742" s="183" t="s">
        <v>4483</v>
      </c>
      <c r="F742" s="184" t="s">
        <v>4484</v>
      </c>
      <c r="G742" s="185" t="s">
        <v>165</v>
      </c>
      <c r="H742" s="186">
        <v>6</v>
      </c>
      <c r="I742" s="187"/>
      <c r="J742" s="188">
        <f t="shared" si="10"/>
        <v>0</v>
      </c>
      <c r="K742" s="184" t="s">
        <v>3526</v>
      </c>
      <c r="L742" s="55"/>
      <c r="M742" s="189" t="s">
        <v>19</v>
      </c>
      <c r="N742" s="190" t="s">
        <v>42</v>
      </c>
      <c r="O742" s="36"/>
      <c r="P742" s="191">
        <f t="shared" si="11"/>
        <v>0</v>
      </c>
      <c r="Q742" s="191">
        <v>1.121E-4</v>
      </c>
      <c r="R742" s="191">
        <f t="shared" si="12"/>
        <v>6.7259999999999998E-4</v>
      </c>
      <c r="S742" s="191">
        <v>0</v>
      </c>
      <c r="T742" s="192">
        <f t="shared" si="13"/>
        <v>0</v>
      </c>
      <c r="AR742" s="18" t="s">
        <v>167</v>
      </c>
      <c r="AT742" s="18" t="s">
        <v>162</v>
      </c>
      <c r="AU742" s="18" t="s">
        <v>81</v>
      </c>
      <c r="AY742" s="18" t="s">
        <v>160</v>
      </c>
      <c r="BE742" s="193">
        <f t="shared" si="14"/>
        <v>0</v>
      </c>
      <c r="BF742" s="193">
        <f t="shared" si="15"/>
        <v>0</v>
      </c>
      <c r="BG742" s="193">
        <f t="shared" si="16"/>
        <v>0</v>
      </c>
      <c r="BH742" s="193">
        <f t="shared" si="17"/>
        <v>0</v>
      </c>
      <c r="BI742" s="193">
        <f t="shared" si="18"/>
        <v>0</v>
      </c>
      <c r="BJ742" s="18" t="s">
        <v>78</v>
      </c>
      <c r="BK742" s="193">
        <f t="shared" si="19"/>
        <v>0</v>
      </c>
      <c r="BL742" s="18" t="s">
        <v>167</v>
      </c>
      <c r="BM742" s="18" t="s">
        <v>4485</v>
      </c>
    </row>
    <row r="743" spans="2:65" s="1" customFormat="1" ht="31.5" customHeight="1" x14ac:dyDescent="0.3">
      <c r="B743" s="35"/>
      <c r="C743" s="247" t="s">
        <v>717</v>
      </c>
      <c r="D743" s="247" t="s">
        <v>548</v>
      </c>
      <c r="E743" s="248" t="s">
        <v>4486</v>
      </c>
      <c r="F743" s="249" t="s">
        <v>4487</v>
      </c>
      <c r="G743" s="250" t="s">
        <v>165</v>
      </c>
      <c r="H743" s="251">
        <v>6.09</v>
      </c>
      <c r="I743" s="252"/>
      <c r="J743" s="253">
        <f t="shared" si="10"/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 t="shared" si="11"/>
        <v>0</v>
      </c>
      <c r="Q743" s="191">
        <v>1.49E-2</v>
      </c>
      <c r="R743" s="191">
        <f t="shared" si="12"/>
        <v>9.0741000000000002E-2</v>
      </c>
      <c r="S743" s="191">
        <v>0</v>
      </c>
      <c r="T743" s="192">
        <f t="shared" si="13"/>
        <v>0</v>
      </c>
      <c r="AR743" s="18" t="s">
        <v>235</v>
      </c>
      <c r="AT743" s="18" t="s">
        <v>548</v>
      </c>
      <c r="AU743" s="18" t="s">
        <v>81</v>
      </c>
      <c r="AY743" s="18" t="s">
        <v>160</v>
      </c>
      <c r="BE743" s="193">
        <f t="shared" si="14"/>
        <v>0</v>
      </c>
      <c r="BF743" s="193">
        <f t="shared" si="15"/>
        <v>0</v>
      </c>
      <c r="BG743" s="193">
        <f t="shared" si="16"/>
        <v>0</v>
      </c>
      <c r="BH743" s="193">
        <f t="shared" si="17"/>
        <v>0</v>
      </c>
      <c r="BI743" s="193">
        <f t="shared" si="18"/>
        <v>0</v>
      </c>
      <c r="BJ743" s="18" t="s">
        <v>78</v>
      </c>
      <c r="BK743" s="193">
        <f t="shared" si="19"/>
        <v>0</v>
      </c>
      <c r="BL743" s="18" t="s">
        <v>167</v>
      </c>
      <c r="BM743" s="18" t="s">
        <v>4488</v>
      </c>
    </row>
    <row r="744" spans="2:65" s="1" customFormat="1" ht="22.5" customHeight="1" x14ac:dyDescent="0.3">
      <c r="B744" s="35"/>
      <c r="C744" s="182" t="s">
        <v>721</v>
      </c>
      <c r="D744" s="182" t="s">
        <v>162</v>
      </c>
      <c r="E744" s="183" t="s">
        <v>4489</v>
      </c>
      <c r="F744" s="184" t="s">
        <v>4490</v>
      </c>
      <c r="G744" s="185" t="s">
        <v>165</v>
      </c>
      <c r="H744" s="186">
        <v>6</v>
      </c>
      <c r="I744" s="187"/>
      <c r="J744" s="188">
        <f t="shared" si="10"/>
        <v>0</v>
      </c>
      <c r="K744" s="184" t="s">
        <v>3526</v>
      </c>
      <c r="L744" s="55"/>
      <c r="M744" s="189" t="s">
        <v>19</v>
      </c>
      <c r="N744" s="190" t="s">
        <v>42</v>
      </c>
      <c r="O744" s="36"/>
      <c r="P744" s="191">
        <f t="shared" si="11"/>
        <v>0</v>
      </c>
      <c r="Q744" s="191">
        <v>1.0565000000000001E-4</v>
      </c>
      <c r="R744" s="191">
        <f t="shared" si="12"/>
        <v>6.3390000000000007E-4</v>
      </c>
      <c r="S744" s="191">
        <v>0</v>
      </c>
      <c r="T744" s="192">
        <f t="shared" si="13"/>
        <v>0</v>
      </c>
      <c r="AR744" s="18" t="s">
        <v>167</v>
      </c>
      <c r="AT744" s="18" t="s">
        <v>162</v>
      </c>
      <c r="AU744" s="18" t="s">
        <v>81</v>
      </c>
      <c r="AY744" s="18" t="s">
        <v>160</v>
      </c>
      <c r="BE744" s="193">
        <f t="shared" si="14"/>
        <v>0</v>
      </c>
      <c r="BF744" s="193">
        <f t="shared" si="15"/>
        <v>0</v>
      </c>
      <c r="BG744" s="193">
        <f t="shared" si="16"/>
        <v>0</v>
      </c>
      <c r="BH744" s="193">
        <f t="shared" si="17"/>
        <v>0</v>
      </c>
      <c r="BI744" s="193">
        <f t="shared" si="18"/>
        <v>0</v>
      </c>
      <c r="BJ744" s="18" t="s">
        <v>78</v>
      </c>
      <c r="BK744" s="193">
        <f t="shared" si="19"/>
        <v>0</v>
      </c>
      <c r="BL744" s="18" t="s">
        <v>167</v>
      </c>
      <c r="BM744" s="18" t="s">
        <v>4491</v>
      </c>
    </row>
    <row r="745" spans="2:65" s="1" customFormat="1" ht="31.5" customHeight="1" x14ac:dyDescent="0.3">
      <c r="B745" s="35"/>
      <c r="C745" s="247" t="s">
        <v>727</v>
      </c>
      <c r="D745" s="247" t="s">
        <v>548</v>
      </c>
      <c r="E745" s="248" t="s">
        <v>4492</v>
      </c>
      <c r="F745" s="249" t="s">
        <v>4493</v>
      </c>
      <c r="G745" s="250" t="s">
        <v>165</v>
      </c>
      <c r="H745" s="251">
        <v>6.09</v>
      </c>
      <c r="I745" s="252"/>
      <c r="J745" s="253">
        <f t="shared" si="10"/>
        <v>0</v>
      </c>
      <c r="K745" s="249" t="s">
        <v>19</v>
      </c>
      <c r="L745" s="254"/>
      <c r="M745" s="255" t="s">
        <v>19</v>
      </c>
      <c r="N745" s="256" t="s">
        <v>42</v>
      </c>
      <c r="O745" s="36"/>
      <c r="P745" s="191">
        <f t="shared" si="11"/>
        <v>0</v>
      </c>
      <c r="Q745" s="191">
        <v>4.1999999999999997E-3</v>
      </c>
      <c r="R745" s="191">
        <f t="shared" si="12"/>
        <v>2.5577999999999997E-2</v>
      </c>
      <c r="S745" s="191">
        <v>0</v>
      </c>
      <c r="T745" s="192">
        <f t="shared" si="13"/>
        <v>0</v>
      </c>
      <c r="AR745" s="18" t="s">
        <v>235</v>
      </c>
      <c r="AT745" s="18" t="s">
        <v>548</v>
      </c>
      <c r="AU745" s="18" t="s">
        <v>81</v>
      </c>
      <c r="AY745" s="18" t="s">
        <v>160</v>
      </c>
      <c r="BE745" s="193">
        <f t="shared" si="14"/>
        <v>0</v>
      </c>
      <c r="BF745" s="193">
        <f t="shared" si="15"/>
        <v>0</v>
      </c>
      <c r="BG745" s="193">
        <f t="shared" si="16"/>
        <v>0</v>
      </c>
      <c r="BH745" s="193">
        <f t="shared" si="17"/>
        <v>0</v>
      </c>
      <c r="BI745" s="193">
        <f t="shared" si="18"/>
        <v>0</v>
      </c>
      <c r="BJ745" s="18" t="s">
        <v>78</v>
      </c>
      <c r="BK745" s="193">
        <f t="shared" si="19"/>
        <v>0</v>
      </c>
      <c r="BL745" s="18" t="s">
        <v>167</v>
      </c>
      <c r="BM745" s="18" t="s">
        <v>4494</v>
      </c>
    </row>
    <row r="746" spans="2:65" s="1" customFormat="1" ht="31.5" customHeight="1" x14ac:dyDescent="0.3">
      <c r="B746" s="35"/>
      <c r="C746" s="182" t="s">
        <v>734</v>
      </c>
      <c r="D746" s="182" t="s">
        <v>162</v>
      </c>
      <c r="E746" s="183" t="s">
        <v>4495</v>
      </c>
      <c r="F746" s="184" t="s">
        <v>4496</v>
      </c>
      <c r="G746" s="185" t="s">
        <v>189</v>
      </c>
      <c r="H746" s="186">
        <v>18.64</v>
      </c>
      <c r="I746" s="187"/>
      <c r="J746" s="188">
        <f t="shared" si="10"/>
        <v>0</v>
      </c>
      <c r="K746" s="184" t="s">
        <v>19</v>
      </c>
      <c r="L746" s="55"/>
      <c r="M746" s="189" t="s">
        <v>19</v>
      </c>
      <c r="N746" s="190" t="s">
        <v>42</v>
      </c>
      <c r="O746" s="36"/>
      <c r="P746" s="191">
        <f t="shared" si="11"/>
        <v>0</v>
      </c>
      <c r="Q746" s="191">
        <v>0.01</v>
      </c>
      <c r="R746" s="191">
        <f t="shared" si="12"/>
        <v>0.18640000000000001</v>
      </c>
      <c r="S746" s="191">
        <v>0</v>
      </c>
      <c r="T746" s="192">
        <f t="shared" si="13"/>
        <v>0</v>
      </c>
      <c r="AR746" s="18" t="s">
        <v>167</v>
      </c>
      <c r="AT746" s="18" t="s">
        <v>162</v>
      </c>
      <c r="AU746" s="18" t="s">
        <v>81</v>
      </c>
      <c r="AY746" s="18" t="s">
        <v>160</v>
      </c>
      <c r="BE746" s="193">
        <f t="shared" si="14"/>
        <v>0</v>
      </c>
      <c r="BF746" s="193">
        <f t="shared" si="15"/>
        <v>0</v>
      </c>
      <c r="BG746" s="193">
        <f t="shared" si="16"/>
        <v>0</v>
      </c>
      <c r="BH746" s="193">
        <f t="shared" si="17"/>
        <v>0</v>
      </c>
      <c r="BI746" s="193">
        <f t="shared" si="18"/>
        <v>0</v>
      </c>
      <c r="BJ746" s="18" t="s">
        <v>78</v>
      </c>
      <c r="BK746" s="193">
        <f t="shared" si="19"/>
        <v>0</v>
      </c>
      <c r="BL746" s="18" t="s">
        <v>167</v>
      </c>
      <c r="BM746" s="18" t="s">
        <v>4497</v>
      </c>
    </row>
    <row r="747" spans="2:65" s="12" customFormat="1" x14ac:dyDescent="0.3">
      <c r="B747" s="206"/>
      <c r="C747" s="207"/>
      <c r="D747" s="196" t="s">
        <v>169</v>
      </c>
      <c r="E747" s="208" t="s">
        <v>19</v>
      </c>
      <c r="F747" s="209" t="s">
        <v>4498</v>
      </c>
      <c r="G747" s="207"/>
      <c r="H747" s="210">
        <v>18.64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3" customFormat="1" x14ac:dyDescent="0.3">
      <c r="B748" s="217"/>
      <c r="C748" s="218"/>
      <c r="D748" s="219" t="s">
        <v>169</v>
      </c>
      <c r="E748" s="220" t="s">
        <v>19</v>
      </c>
      <c r="F748" s="221" t="s">
        <v>182</v>
      </c>
      <c r="G748" s="218"/>
      <c r="H748" s="222">
        <v>18.64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169</v>
      </c>
      <c r="AU748" s="228" t="s">
        <v>81</v>
      </c>
      <c r="AV748" s="13" t="s">
        <v>167</v>
      </c>
      <c r="AW748" s="13" t="s">
        <v>35</v>
      </c>
      <c r="AX748" s="13" t="s">
        <v>78</v>
      </c>
      <c r="AY748" s="228" t="s">
        <v>160</v>
      </c>
    </row>
    <row r="749" spans="2:65" s="1" customFormat="1" ht="22.5" customHeight="1" x14ac:dyDescent="0.3">
      <c r="B749" s="35"/>
      <c r="C749" s="182" t="s">
        <v>738</v>
      </c>
      <c r="D749" s="182" t="s">
        <v>162</v>
      </c>
      <c r="E749" s="183" t="s">
        <v>4499</v>
      </c>
      <c r="F749" s="184" t="s">
        <v>4500</v>
      </c>
      <c r="G749" s="185" t="s">
        <v>165</v>
      </c>
      <c r="H749" s="186">
        <v>2</v>
      </c>
      <c r="I749" s="187"/>
      <c r="J749" s="188">
        <f>ROUND(I749*H749,2)</f>
        <v>0</v>
      </c>
      <c r="K749" s="184" t="s">
        <v>19</v>
      </c>
      <c r="L749" s="55"/>
      <c r="M749" s="189" t="s">
        <v>19</v>
      </c>
      <c r="N749" s="190" t="s">
        <v>42</v>
      </c>
      <c r="O749" s="36"/>
      <c r="P749" s="191">
        <f>O749*H749</f>
        <v>0</v>
      </c>
      <c r="Q749" s="191">
        <v>0.01</v>
      </c>
      <c r="R749" s="191">
        <f>Q749*H749</f>
        <v>0.02</v>
      </c>
      <c r="S749" s="191">
        <v>0.31</v>
      </c>
      <c r="T749" s="192">
        <f>S749*H749</f>
        <v>0.62</v>
      </c>
      <c r="AR749" s="18" t="s">
        <v>167</v>
      </c>
      <c r="AT749" s="18" t="s">
        <v>162</v>
      </c>
      <c r="AU749" s="18" t="s">
        <v>81</v>
      </c>
      <c r="AY749" s="18" t="s">
        <v>160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167</v>
      </c>
      <c r="BM749" s="18" t="s">
        <v>4501</v>
      </c>
    </row>
    <row r="750" spans="2:65" s="1" customFormat="1" ht="22.5" customHeight="1" x14ac:dyDescent="0.3">
      <c r="B750" s="35"/>
      <c r="C750" s="182" t="s">
        <v>742</v>
      </c>
      <c r="D750" s="182" t="s">
        <v>162</v>
      </c>
      <c r="E750" s="183" t="s">
        <v>4502</v>
      </c>
      <c r="F750" s="184" t="s">
        <v>4503</v>
      </c>
      <c r="G750" s="185" t="s">
        <v>189</v>
      </c>
      <c r="H750" s="186">
        <v>13.5</v>
      </c>
      <c r="I750" s="187"/>
      <c r="J750" s="188">
        <f>ROUND(I750*H750,2)</f>
        <v>0</v>
      </c>
      <c r="K750" s="184" t="s">
        <v>3526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AR750" s="18" t="s">
        <v>167</v>
      </c>
      <c r="AT750" s="18" t="s">
        <v>162</v>
      </c>
      <c r="AU750" s="18" t="s">
        <v>81</v>
      </c>
      <c r="AY750" s="18" t="s">
        <v>160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167</v>
      </c>
      <c r="BM750" s="18" t="s">
        <v>4504</v>
      </c>
    </row>
    <row r="751" spans="2:65" s="12" customFormat="1" x14ac:dyDescent="0.3">
      <c r="B751" s="206"/>
      <c r="C751" s="207"/>
      <c r="D751" s="196" t="s">
        <v>169</v>
      </c>
      <c r="E751" s="208" t="s">
        <v>19</v>
      </c>
      <c r="F751" s="209" t="s">
        <v>4505</v>
      </c>
      <c r="G751" s="207"/>
      <c r="H751" s="210">
        <v>13.5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169</v>
      </c>
      <c r="AU751" s="216" t="s">
        <v>81</v>
      </c>
      <c r="AV751" s="12" t="s">
        <v>81</v>
      </c>
      <c r="AW751" s="12" t="s">
        <v>35</v>
      </c>
      <c r="AX751" s="12" t="s">
        <v>71</v>
      </c>
      <c r="AY751" s="216" t="s">
        <v>160</v>
      </c>
    </row>
    <row r="752" spans="2:65" s="13" customFormat="1" x14ac:dyDescent="0.3">
      <c r="B752" s="217"/>
      <c r="C752" s="218"/>
      <c r="D752" s="219" t="s">
        <v>169</v>
      </c>
      <c r="E752" s="220" t="s">
        <v>19</v>
      </c>
      <c r="F752" s="221" t="s">
        <v>182</v>
      </c>
      <c r="G752" s="218"/>
      <c r="H752" s="222">
        <v>13.5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169</v>
      </c>
      <c r="AU752" s="228" t="s">
        <v>81</v>
      </c>
      <c r="AV752" s="13" t="s">
        <v>167</v>
      </c>
      <c r="AW752" s="13" t="s">
        <v>35</v>
      </c>
      <c r="AX752" s="13" t="s">
        <v>78</v>
      </c>
      <c r="AY752" s="228" t="s">
        <v>160</v>
      </c>
    </row>
    <row r="753" spans="2:65" s="1" customFormat="1" ht="22.5" customHeight="1" x14ac:dyDescent="0.3">
      <c r="B753" s="35"/>
      <c r="C753" s="182" t="s">
        <v>746</v>
      </c>
      <c r="D753" s="182" t="s">
        <v>162</v>
      </c>
      <c r="E753" s="183" t="s">
        <v>4506</v>
      </c>
      <c r="F753" s="184" t="s">
        <v>4507</v>
      </c>
      <c r="G753" s="185" t="s">
        <v>189</v>
      </c>
      <c r="H753" s="186">
        <v>296.73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8" t="s">
        <v>167</v>
      </c>
      <c r="AT753" s="18" t="s">
        <v>162</v>
      </c>
      <c r="AU753" s="18" t="s">
        <v>81</v>
      </c>
      <c r="AY753" s="18" t="s">
        <v>160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167</v>
      </c>
      <c r="BM753" s="18" t="s">
        <v>4508</v>
      </c>
    </row>
    <row r="754" spans="2:65" s="12" customFormat="1" x14ac:dyDescent="0.3">
      <c r="B754" s="206"/>
      <c r="C754" s="207"/>
      <c r="D754" s="196" t="s">
        <v>169</v>
      </c>
      <c r="E754" s="208" t="s">
        <v>19</v>
      </c>
      <c r="F754" s="209" t="s">
        <v>4509</v>
      </c>
      <c r="G754" s="207"/>
      <c r="H754" s="210">
        <v>296.73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3" customFormat="1" x14ac:dyDescent="0.3">
      <c r="B755" s="217"/>
      <c r="C755" s="218"/>
      <c r="D755" s="219" t="s">
        <v>169</v>
      </c>
      <c r="E755" s="220" t="s">
        <v>19</v>
      </c>
      <c r="F755" s="221" t="s">
        <v>182</v>
      </c>
      <c r="G755" s="218"/>
      <c r="H755" s="222">
        <v>296.73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169</v>
      </c>
      <c r="AU755" s="228" t="s">
        <v>81</v>
      </c>
      <c r="AV755" s="13" t="s">
        <v>167</v>
      </c>
      <c r="AW755" s="13" t="s">
        <v>35</v>
      </c>
      <c r="AX755" s="13" t="s">
        <v>78</v>
      </c>
      <c r="AY755" s="228" t="s">
        <v>160</v>
      </c>
    </row>
    <row r="756" spans="2:65" s="1" customFormat="1" ht="22.5" customHeight="1" x14ac:dyDescent="0.3">
      <c r="B756" s="35"/>
      <c r="C756" s="182" t="s">
        <v>750</v>
      </c>
      <c r="D756" s="182" t="s">
        <v>162</v>
      </c>
      <c r="E756" s="183" t="s">
        <v>4510</v>
      </c>
      <c r="F756" s="184" t="s">
        <v>4511</v>
      </c>
      <c r="G756" s="185" t="s">
        <v>189</v>
      </c>
      <c r="H756" s="186">
        <v>1508.11</v>
      </c>
      <c r="I756" s="187"/>
      <c r="J756" s="188">
        <f>ROUND(I756*H756,2)</f>
        <v>0</v>
      </c>
      <c r="K756" s="184" t="s">
        <v>19</v>
      </c>
      <c r="L756" s="55"/>
      <c r="M756" s="189" t="s">
        <v>19</v>
      </c>
      <c r="N756" s="190" t="s">
        <v>42</v>
      </c>
      <c r="O756" s="36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AR756" s="18" t="s">
        <v>167</v>
      </c>
      <c r="AT756" s="18" t="s">
        <v>162</v>
      </c>
      <c r="AU756" s="18" t="s">
        <v>81</v>
      </c>
      <c r="AY756" s="18" t="s">
        <v>160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78</v>
      </c>
      <c r="BK756" s="193">
        <f>ROUND(I756*H756,2)</f>
        <v>0</v>
      </c>
      <c r="BL756" s="18" t="s">
        <v>167</v>
      </c>
      <c r="BM756" s="18" t="s">
        <v>4512</v>
      </c>
    </row>
    <row r="757" spans="2:65" s="12" customFormat="1" x14ac:dyDescent="0.3">
      <c r="B757" s="206"/>
      <c r="C757" s="207"/>
      <c r="D757" s="196" t="s">
        <v>169</v>
      </c>
      <c r="E757" s="208" t="s">
        <v>19</v>
      </c>
      <c r="F757" s="209" t="s">
        <v>4513</v>
      </c>
      <c r="G757" s="207"/>
      <c r="H757" s="210">
        <v>1508.11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1508.11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755</v>
      </c>
      <c r="D759" s="182" t="s">
        <v>162</v>
      </c>
      <c r="E759" s="183" t="s">
        <v>4514</v>
      </c>
      <c r="F759" s="184" t="s">
        <v>4515</v>
      </c>
      <c r="G759" s="185" t="s">
        <v>189</v>
      </c>
      <c r="H759" s="186">
        <v>115.57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4516</v>
      </c>
    </row>
    <row r="760" spans="2:65" s="11" customFormat="1" x14ac:dyDescent="0.3">
      <c r="B760" s="194"/>
      <c r="C760" s="195"/>
      <c r="D760" s="196" t="s">
        <v>169</v>
      </c>
      <c r="E760" s="197" t="s">
        <v>19</v>
      </c>
      <c r="F760" s="198" t="s">
        <v>4517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x14ac:dyDescent="0.3">
      <c r="B761" s="206"/>
      <c r="C761" s="207"/>
      <c r="D761" s="219" t="s">
        <v>169</v>
      </c>
      <c r="E761" s="265" t="s">
        <v>19</v>
      </c>
      <c r="F761" s="266" t="s">
        <v>4518</v>
      </c>
      <c r="G761" s="207"/>
      <c r="H761" s="267">
        <v>115.57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78</v>
      </c>
      <c r="AY761" s="216" t="s">
        <v>160</v>
      </c>
    </row>
    <row r="762" spans="2:65" s="1" customFormat="1" ht="22.5" customHeight="1" x14ac:dyDescent="0.3">
      <c r="B762" s="35"/>
      <c r="C762" s="182" t="s">
        <v>759</v>
      </c>
      <c r="D762" s="182" t="s">
        <v>162</v>
      </c>
      <c r="E762" s="183" t="s">
        <v>4519</v>
      </c>
      <c r="F762" s="184" t="s">
        <v>4520</v>
      </c>
      <c r="G762" s="185" t="s">
        <v>212</v>
      </c>
      <c r="H762" s="186">
        <v>1.35</v>
      </c>
      <c r="I762" s="187"/>
      <c r="J762" s="188">
        <f>ROUND(I762*H762,2)</f>
        <v>0</v>
      </c>
      <c r="K762" s="184" t="s">
        <v>166</v>
      </c>
      <c r="L762" s="55"/>
      <c r="M762" s="189" t="s">
        <v>19</v>
      </c>
      <c r="N762" s="190" t="s">
        <v>42</v>
      </c>
      <c r="O762" s="36"/>
      <c r="P762" s="191">
        <f>O762*H762</f>
        <v>0</v>
      </c>
      <c r="Q762" s="191">
        <v>2.7763</v>
      </c>
      <c r="R762" s="191">
        <f>Q762*H762</f>
        <v>3.748005</v>
      </c>
      <c r="S762" s="191">
        <v>0</v>
      </c>
      <c r="T762" s="192">
        <f>S762*H762</f>
        <v>0</v>
      </c>
      <c r="AR762" s="18" t="s">
        <v>167</v>
      </c>
      <c r="AT762" s="18" t="s">
        <v>162</v>
      </c>
      <c r="AU762" s="18" t="s">
        <v>81</v>
      </c>
      <c r="AY762" s="18" t="s">
        <v>160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78</v>
      </c>
      <c r="BK762" s="193">
        <f>ROUND(I762*H762,2)</f>
        <v>0</v>
      </c>
      <c r="BL762" s="18" t="s">
        <v>167</v>
      </c>
      <c r="BM762" s="18" t="s">
        <v>4521</v>
      </c>
    </row>
    <row r="763" spans="2:65" s="11" customFormat="1" x14ac:dyDescent="0.3">
      <c r="B763" s="194"/>
      <c r="C763" s="195"/>
      <c r="D763" s="196" t="s">
        <v>169</v>
      </c>
      <c r="E763" s="197" t="s">
        <v>19</v>
      </c>
      <c r="F763" s="198" t="s">
        <v>4522</v>
      </c>
      <c r="G763" s="195"/>
      <c r="H763" s="199" t="s">
        <v>19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169</v>
      </c>
      <c r="AU763" s="205" t="s">
        <v>81</v>
      </c>
      <c r="AV763" s="11" t="s">
        <v>78</v>
      </c>
      <c r="AW763" s="11" t="s">
        <v>35</v>
      </c>
      <c r="AX763" s="11" t="s">
        <v>71</v>
      </c>
      <c r="AY763" s="205" t="s">
        <v>160</v>
      </c>
    </row>
    <row r="764" spans="2:65" s="12" customFormat="1" x14ac:dyDescent="0.3">
      <c r="B764" s="206"/>
      <c r="C764" s="207"/>
      <c r="D764" s="196" t="s">
        <v>169</v>
      </c>
      <c r="E764" s="208" t="s">
        <v>19</v>
      </c>
      <c r="F764" s="209" t="s">
        <v>4523</v>
      </c>
      <c r="G764" s="207"/>
      <c r="H764" s="210">
        <v>1.35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169</v>
      </c>
      <c r="AU764" s="216" t="s">
        <v>81</v>
      </c>
      <c r="AV764" s="12" t="s">
        <v>81</v>
      </c>
      <c r="AW764" s="12" t="s">
        <v>35</v>
      </c>
      <c r="AX764" s="12" t="s">
        <v>71</v>
      </c>
      <c r="AY764" s="216" t="s">
        <v>160</v>
      </c>
    </row>
    <row r="765" spans="2:65" s="13" customFormat="1" x14ac:dyDescent="0.3">
      <c r="B765" s="217"/>
      <c r="C765" s="218"/>
      <c r="D765" s="219" t="s">
        <v>169</v>
      </c>
      <c r="E765" s="220" t="s">
        <v>19</v>
      </c>
      <c r="F765" s="221" t="s">
        <v>182</v>
      </c>
      <c r="G765" s="218"/>
      <c r="H765" s="222">
        <v>1.35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169</v>
      </c>
      <c r="AU765" s="228" t="s">
        <v>81</v>
      </c>
      <c r="AV765" s="13" t="s">
        <v>167</v>
      </c>
      <c r="AW765" s="13" t="s">
        <v>35</v>
      </c>
      <c r="AX765" s="13" t="s">
        <v>78</v>
      </c>
      <c r="AY765" s="228" t="s">
        <v>160</v>
      </c>
    </row>
    <row r="766" spans="2:65" s="1" customFormat="1" ht="31.5" customHeight="1" x14ac:dyDescent="0.3">
      <c r="B766" s="35"/>
      <c r="C766" s="182" t="s">
        <v>763</v>
      </c>
      <c r="D766" s="182" t="s">
        <v>162</v>
      </c>
      <c r="E766" s="183" t="s">
        <v>4524</v>
      </c>
      <c r="F766" s="184" t="s">
        <v>4525</v>
      </c>
      <c r="G766" s="185" t="s">
        <v>212</v>
      </c>
      <c r="H766" s="186">
        <v>2</v>
      </c>
      <c r="I766" s="187"/>
      <c r="J766" s="188">
        <f>ROUND(I766*H766,2)</f>
        <v>0</v>
      </c>
      <c r="K766" s="184" t="s">
        <v>166</v>
      </c>
      <c r="L766" s="55"/>
      <c r="M766" s="189" t="s">
        <v>19</v>
      </c>
      <c r="N766" s="190" t="s">
        <v>42</v>
      </c>
      <c r="O766" s="3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18" t="s">
        <v>167</v>
      </c>
      <c r="AT766" s="18" t="s">
        <v>162</v>
      </c>
      <c r="AU766" s="18" t="s">
        <v>81</v>
      </c>
      <c r="AY766" s="18" t="s">
        <v>160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167</v>
      </c>
      <c r="BM766" s="18" t="s">
        <v>4526</v>
      </c>
    </row>
    <row r="767" spans="2:65" s="11" customFormat="1" x14ac:dyDescent="0.3">
      <c r="B767" s="194"/>
      <c r="C767" s="195"/>
      <c r="D767" s="196" t="s">
        <v>169</v>
      </c>
      <c r="E767" s="197" t="s">
        <v>19</v>
      </c>
      <c r="F767" s="198" t="s">
        <v>4527</v>
      </c>
      <c r="G767" s="195"/>
      <c r="H767" s="199" t="s">
        <v>19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169</v>
      </c>
      <c r="AU767" s="205" t="s">
        <v>81</v>
      </c>
      <c r="AV767" s="11" t="s">
        <v>78</v>
      </c>
      <c r="AW767" s="11" t="s">
        <v>35</v>
      </c>
      <c r="AX767" s="11" t="s">
        <v>71</v>
      </c>
      <c r="AY767" s="205" t="s">
        <v>160</v>
      </c>
    </row>
    <row r="768" spans="2:65" s="12" customFormat="1" x14ac:dyDescent="0.3">
      <c r="B768" s="206"/>
      <c r="C768" s="207"/>
      <c r="D768" s="196" t="s">
        <v>169</v>
      </c>
      <c r="E768" s="208" t="s">
        <v>19</v>
      </c>
      <c r="F768" s="209" t="s">
        <v>4528</v>
      </c>
      <c r="G768" s="207"/>
      <c r="H768" s="210">
        <v>2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169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160</v>
      </c>
    </row>
    <row r="769" spans="2:65" s="13" customFormat="1" x14ac:dyDescent="0.3">
      <c r="B769" s="217"/>
      <c r="C769" s="218"/>
      <c r="D769" s="219" t="s">
        <v>169</v>
      </c>
      <c r="E769" s="220" t="s">
        <v>19</v>
      </c>
      <c r="F769" s="221" t="s">
        <v>182</v>
      </c>
      <c r="G769" s="218"/>
      <c r="H769" s="222">
        <v>2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169</v>
      </c>
      <c r="AU769" s="228" t="s">
        <v>81</v>
      </c>
      <c r="AV769" s="13" t="s">
        <v>167</v>
      </c>
      <c r="AW769" s="13" t="s">
        <v>35</v>
      </c>
      <c r="AX769" s="13" t="s">
        <v>78</v>
      </c>
      <c r="AY769" s="228" t="s">
        <v>160</v>
      </c>
    </row>
    <row r="770" spans="2:65" s="1" customFormat="1" ht="22.5" customHeight="1" x14ac:dyDescent="0.3">
      <c r="B770" s="35"/>
      <c r="C770" s="182" t="s">
        <v>767</v>
      </c>
      <c r="D770" s="182" t="s">
        <v>162</v>
      </c>
      <c r="E770" s="183" t="s">
        <v>4529</v>
      </c>
      <c r="F770" s="184" t="s">
        <v>4530</v>
      </c>
      <c r="G770" s="185" t="s">
        <v>212</v>
      </c>
      <c r="H770" s="186">
        <v>7.7880000000000003</v>
      </c>
      <c r="I770" s="187"/>
      <c r="J770" s="188">
        <f>ROUND(I770*H770,2)</f>
        <v>0</v>
      </c>
      <c r="K770" s="184" t="s">
        <v>166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167</v>
      </c>
      <c r="AT770" s="18" t="s">
        <v>162</v>
      </c>
      <c r="AU770" s="18" t="s">
        <v>81</v>
      </c>
      <c r="AY770" s="18" t="s">
        <v>160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167</v>
      </c>
      <c r="BM770" s="18" t="s">
        <v>4531</v>
      </c>
    </row>
    <row r="771" spans="2:65" s="12" customFormat="1" x14ac:dyDescent="0.3">
      <c r="B771" s="206"/>
      <c r="C771" s="207"/>
      <c r="D771" s="196" t="s">
        <v>169</v>
      </c>
      <c r="E771" s="208" t="s">
        <v>19</v>
      </c>
      <c r="F771" s="209" t="s">
        <v>4532</v>
      </c>
      <c r="G771" s="207"/>
      <c r="H771" s="210">
        <v>1.99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169</v>
      </c>
      <c r="AU771" s="216" t="s">
        <v>81</v>
      </c>
      <c r="AV771" s="12" t="s">
        <v>81</v>
      </c>
      <c r="AW771" s="12" t="s">
        <v>35</v>
      </c>
      <c r="AX771" s="12" t="s">
        <v>71</v>
      </c>
      <c r="AY771" s="216" t="s">
        <v>160</v>
      </c>
    </row>
    <row r="772" spans="2:65" s="12" customFormat="1" x14ac:dyDescent="0.3">
      <c r="B772" s="206"/>
      <c r="C772" s="207"/>
      <c r="D772" s="196" t="s">
        <v>169</v>
      </c>
      <c r="E772" s="208" t="s">
        <v>19</v>
      </c>
      <c r="F772" s="209" t="s">
        <v>4533</v>
      </c>
      <c r="G772" s="207"/>
      <c r="H772" s="210">
        <v>1.4930000000000001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169</v>
      </c>
      <c r="AU772" s="216" t="s">
        <v>81</v>
      </c>
      <c r="AV772" s="12" t="s">
        <v>81</v>
      </c>
      <c r="AW772" s="12" t="s">
        <v>35</v>
      </c>
      <c r="AX772" s="12" t="s">
        <v>71</v>
      </c>
      <c r="AY772" s="216" t="s">
        <v>160</v>
      </c>
    </row>
    <row r="773" spans="2:65" s="12" customFormat="1" x14ac:dyDescent="0.3">
      <c r="B773" s="206"/>
      <c r="C773" s="207"/>
      <c r="D773" s="196" t="s">
        <v>169</v>
      </c>
      <c r="E773" s="208" t="s">
        <v>19</v>
      </c>
      <c r="F773" s="209" t="s">
        <v>4534</v>
      </c>
      <c r="G773" s="207"/>
      <c r="H773" s="210">
        <v>2.46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169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160</v>
      </c>
    </row>
    <row r="774" spans="2:65" s="12" customFormat="1" x14ac:dyDescent="0.3">
      <c r="B774" s="206"/>
      <c r="C774" s="207"/>
      <c r="D774" s="196" t="s">
        <v>169</v>
      </c>
      <c r="E774" s="208" t="s">
        <v>19</v>
      </c>
      <c r="F774" s="209" t="s">
        <v>4535</v>
      </c>
      <c r="G774" s="207"/>
      <c r="H774" s="210">
        <v>1.845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3" customFormat="1" x14ac:dyDescent="0.3">
      <c r="B775" s="217"/>
      <c r="C775" s="218"/>
      <c r="D775" s="219" t="s">
        <v>169</v>
      </c>
      <c r="E775" s="220" t="s">
        <v>19</v>
      </c>
      <c r="F775" s="221" t="s">
        <v>182</v>
      </c>
      <c r="G775" s="218"/>
      <c r="H775" s="222">
        <v>7.7880000000000003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169</v>
      </c>
      <c r="AU775" s="228" t="s">
        <v>81</v>
      </c>
      <c r="AV775" s="13" t="s">
        <v>167</v>
      </c>
      <c r="AW775" s="13" t="s">
        <v>35</v>
      </c>
      <c r="AX775" s="13" t="s">
        <v>78</v>
      </c>
      <c r="AY775" s="228" t="s">
        <v>160</v>
      </c>
    </row>
    <row r="776" spans="2:65" s="1" customFormat="1" ht="22.5" customHeight="1" x14ac:dyDescent="0.3">
      <c r="B776" s="35"/>
      <c r="C776" s="182" t="s">
        <v>771</v>
      </c>
      <c r="D776" s="182" t="s">
        <v>162</v>
      </c>
      <c r="E776" s="183" t="s">
        <v>4536</v>
      </c>
      <c r="F776" s="184" t="s">
        <v>4537</v>
      </c>
      <c r="G776" s="185" t="s">
        <v>212</v>
      </c>
      <c r="H776" s="186">
        <v>1.859</v>
      </c>
      <c r="I776" s="187"/>
      <c r="J776" s="188">
        <f>ROUND(I776*H776,2)</f>
        <v>0</v>
      </c>
      <c r="K776" s="184" t="s">
        <v>166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167</v>
      </c>
      <c r="AT776" s="18" t="s">
        <v>162</v>
      </c>
      <c r="AU776" s="18" t="s">
        <v>81</v>
      </c>
      <c r="AY776" s="18" t="s">
        <v>160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167</v>
      </c>
      <c r="BM776" s="18" t="s">
        <v>4538</v>
      </c>
    </row>
    <row r="777" spans="2:65" s="12" customFormat="1" x14ac:dyDescent="0.3">
      <c r="B777" s="206"/>
      <c r="C777" s="207"/>
      <c r="D777" s="196" t="s">
        <v>169</v>
      </c>
      <c r="E777" s="208" t="s">
        <v>19</v>
      </c>
      <c r="F777" s="209" t="s">
        <v>4528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2" customFormat="1" x14ac:dyDescent="0.3">
      <c r="B778" s="206"/>
      <c r="C778" s="207"/>
      <c r="D778" s="196" t="s">
        <v>169</v>
      </c>
      <c r="E778" s="208" t="s">
        <v>19</v>
      </c>
      <c r="F778" s="209" t="s">
        <v>4539</v>
      </c>
      <c r="G778" s="207"/>
      <c r="H778" s="210">
        <v>-0.14099999999999999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169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160</v>
      </c>
    </row>
    <row r="779" spans="2:65" s="13" customFormat="1" x14ac:dyDescent="0.3">
      <c r="B779" s="217"/>
      <c r="C779" s="218"/>
      <c r="D779" s="219" t="s">
        <v>169</v>
      </c>
      <c r="E779" s="220" t="s">
        <v>19</v>
      </c>
      <c r="F779" s="221" t="s">
        <v>182</v>
      </c>
      <c r="G779" s="218"/>
      <c r="H779" s="222">
        <v>1.859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169</v>
      </c>
      <c r="AU779" s="228" t="s">
        <v>81</v>
      </c>
      <c r="AV779" s="13" t="s">
        <v>167</v>
      </c>
      <c r="AW779" s="13" t="s">
        <v>35</v>
      </c>
      <c r="AX779" s="13" t="s">
        <v>78</v>
      </c>
      <c r="AY779" s="228" t="s">
        <v>160</v>
      </c>
    </row>
    <row r="780" spans="2:65" s="1" customFormat="1" ht="22.5" customHeight="1" x14ac:dyDescent="0.3">
      <c r="B780" s="35"/>
      <c r="C780" s="182" t="s">
        <v>775</v>
      </c>
      <c r="D780" s="182" t="s">
        <v>162</v>
      </c>
      <c r="E780" s="183" t="s">
        <v>4540</v>
      </c>
      <c r="F780" s="184" t="s">
        <v>4541</v>
      </c>
      <c r="G780" s="185" t="s">
        <v>165</v>
      </c>
      <c r="H780" s="186">
        <v>81</v>
      </c>
      <c r="I780" s="187"/>
      <c r="J780" s="188">
        <f t="shared" ref="J780:J792" si="20">ROUND(I780*H780,2)</f>
        <v>0</v>
      </c>
      <c r="K780" s="184" t="s">
        <v>166</v>
      </c>
      <c r="L780" s="55"/>
      <c r="M780" s="189" t="s">
        <v>19</v>
      </c>
      <c r="N780" s="190" t="s">
        <v>42</v>
      </c>
      <c r="O780" s="36"/>
      <c r="P780" s="191">
        <f t="shared" ref="P780:P792" si="21">O780*H780</f>
        <v>0</v>
      </c>
      <c r="Q780" s="191">
        <v>9.1760000000000001E-3</v>
      </c>
      <c r="R780" s="191">
        <f t="shared" ref="R780:R792" si="22">Q780*H780</f>
        <v>0.74325600000000003</v>
      </c>
      <c r="S780" s="191">
        <v>0</v>
      </c>
      <c r="T780" s="192">
        <f t="shared" ref="T780:T792" si="23">S780*H780</f>
        <v>0</v>
      </c>
      <c r="AR780" s="18" t="s">
        <v>167</v>
      </c>
      <c r="AT780" s="18" t="s">
        <v>162</v>
      </c>
      <c r="AU780" s="18" t="s">
        <v>81</v>
      </c>
      <c r="AY780" s="18" t="s">
        <v>160</v>
      </c>
      <c r="BE780" s="193">
        <f t="shared" ref="BE780:BE792" si="24">IF(N780="základní",J780,0)</f>
        <v>0</v>
      </c>
      <c r="BF780" s="193">
        <f t="shared" ref="BF780:BF792" si="25">IF(N780="snížená",J780,0)</f>
        <v>0</v>
      </c>
      <c r="BG780" s="193">
        <f t="shared" ref="BG780:BG792" si="26">IF(N780="zákl. přenesená",J780,0)</f>
        <v>0</v>
      </c>
      <c r="BH780" s="193">
        <f t="shared" ref="BH780:BH792" si="27">IF(N780="sníž. přenesená",J780,0)</f>
        <v>0</v>
      </c>
      <c r="BI780" s="193">
        <f t="shared" ref="BI780:BI792" si="28">IF(N780="nulová",J780,0)</f>
        <v>0</v>
      </c>
      <c r="BJ780" s="18" t="s">
        <v>78</v>
      </c>
      <c r="BK780" s="193">
        <f t="shared" ref="BK780:BK792" si="29">ROUND(I780*H780,2)</f>
        <v>0</v>
      </c>
      <c r="BL780" s="18" t="s">
        <v>167</v>
      </c>
      <c r="BM780" s="18" t="s">
        <v>4542</v>
      </c>
    </row>
    <row r="781" spans="2:65" s="1" customFormat="1" ht="22.5" customHeight="1" x14ac:dyDescent="0.3">
      <c r="B781" s="35"/>
      <c r="C781" s="247" t="s">
        <v>781</v>
      </c>
      <c r="D781" s="247" t="s">
        <v>548</v>
      </c>
      <c r="E781" s="248" t="s">
        <v>4543</v>
      </c>
      <c r="F781" s="249" t="s">
        <v>4544</v>
      </c>
      <c r="G781" s="250" t="s">
        <v>165</v>
      </c>
      <c r="H781" s="251">
        <v>14</v>
      </c>
      <c r="I781" s="252"/>
      <c r="J781" s="253">
        <f t="shared" si="20"/>
        <v>0</v>
      </c>
      <c r="K781" s="249" t="s">
        <v>19</v>
      </c>
      <c r="L781" s="254"/>
      <c r="M781" s="255" t="s">
        <v>19</v>
      </c>
      <c r="N781" s="256" t="s">
        <v>42</v>
      </c>
      <c r="O781" s="36"/>
      <c r="P781" s="191">
        <f t="shared" si="21"/>
        <v>0</v>
      </c>
      <c r="Q781" s="191">
        <v>0.24</v>
      </c>
      <c r="R781" s="191">
        <f t="shared" si="22"/>
        <v>3.36</v>
      </c>
      <c r="S781" s="191">
        <v>0</v>
      </c>
      <c r="T781" s="192">
        <f t="shared" si="23"/>
        <v>0</v>
      </c>
      <c r="AR781" s="18" t="s">
        <v>235</v>
      </c>
      <c r="AT781" s="18" t="s">
        <v>548</v>
      </c>
      <c r="AU781" s="18" t="s">
        <v>81</v>
      </c>
      <c r="AY781" s="18" t="s">
        <v>160</v>
      </c>
      <c r="BE781" s="193">
        <f t="shared" si="24"/>
        <v>0</v>
      </c>
      <c r="BF781" s="193">
        <f t="shared" si="25"/>
        <v>0</v>
      </c>
      <c r="BG781" s="193">
        <f t="shared" si="26"/>
        <v>0</v>
      </c>
      <c r="BH781" s="193">
        <f t="shared" si="27"/>
        <v>0</v>
      </c>
      <c r="BI781" s="193">
        <f t="shared" si="28"/>
        <v>0</v>
      </c>
      <c r="BJ781" s="18" t="s">
        <v>78</v>
      </c>
      <c r="BK781" s="193">
        <f t="shared" si="29"/>
        <v>0</v>
      </c>
      <c r="BL781" s="18" t="s">
        <v>167</v>
      </c>
      <c r="BM781" s="18" t="s">
        <v>4545</v>
      </c>
    </row>
    <row r="782" spans="2:65" s="1" customFormat="1" ht="22.5" customHeight="1" x14ac:dyDescent="0.3">
      <c r="B782" s="35"/>
      <c r="C782" s="247" t="s">
        <v>786</v>
      </c>
      <c r="D782" s="247" t="s">
        <v>548</v>
      </c>
      <c r="E782" s="248" t="s">
        <v>4546</v>
      </c>
      <c r="F782" s="249" t="s">
        <v>4547</v>
      </c>
      <c r="G782" s="250" t="s">
        <v>165</v>
      </c>
      <c r="H782" s="251">
        <v>50</v>
      </c>
      <c r="I782" s="252"/>
      <c r="J782" s="253">
        <f t="shared" si="20"/>
        <v>0</v>
      </c>
      <c r="K782" s="249" t="s">
        <v>19</v>
      </c>
      <c r="L782" s="254"/>
      <c r="M782" s="255" t="s">
        <v>19</v>
      </c>
      <c r="N782" s="256" t="s">
        <v>42</v>
      </c>
      <c r="O782" s="36"/>
      <c r="P782" s="191">
        <f t="shared" si="21"/>
        <v>0</v>
      </c>
      <c r="Q782" s="191">
        <v>0.4955</v>
      </c>
      <c r="R782" s="191">
        <f t="shared" si="22"/>
        <v>24.774999999999999</v>
      </c>
      <c r="S782" s="191">
        <v>0</v>
      </c>
      <c r="T782" s="192">
        <f t="shared" si="23"/>
        <v>0</v>
      </c>
      <c r="AR782" s="18" t="s">
        <v>235</v>
      </c>
      <c r="AT782" s="18" t="s">
        <v>548</v>
      </c>
      <c r="AU782" s="18" t="s">
        <v>81</v>
      </c>
      <c r="AY782" s="18" t="s">
        <v>160</v>
      </c>
      <c r="BE782" s="193">
        <f t="shared" si="24"/>
        <v>0</v>
      </c>
      <c r="BF782" s="193">
        <f t="shared" si="25"/>
        <v>0</v>
      </c>
      <c r="BG782" s="193">
        <f t="shared" si="26"/>
        <v>0</v>
      </c>
      <c r="BH782" s="193">
        <f t="shared" si="27"/>
        <v>0</v>
      </c>
      <c r="BI782" s="193">
        <f t="shared" si="28"/>
        <v>0</v>
      </c>
      <c r="BJ782" s="18" t="s">
        <v>78</v>
      </c>
      <c r="BK782" s="193">
        <f t="shared" si="29"/>
        <v>0</v>
      </c>
      <c r="BL782" s="18" t="s">
        <v>167</v>
      </c>
      <c r="BM782" s="18" t="s">
        <v>4548</v>
      </c>
    </row>
    <row r="783" spans="2:65" s="1" customFormat="1" ht="22.5" customHeight="1" x14ac:dyDescent="0.3">
      <c r="B783" s="35"/>
      <c r="C783" s="247" t="s">
        <v>791</v>
      </c>
      <c r="D783" s="247" t="s">
        <v>548</v>
      </c>
      <c r="E783" s="248" t="s">
        <v>4549</v>
      </c>
      <c r="F783" s="249" t="s">
        <v>4550</v>
      </c>
      <c r="G783" s="250" t="s">
        <v>165</v>
      </c>
      <c r="H783" s="251">
        <v>17</v>
      </c>
      <c r="I783" s="252"/>
      <c r="J783" s="253">
        <f t="shared" si="20"/>
        <v>0</v>
      </c>
      <c r="K783" s="249" t="s">
        <v>19</v>
      </c>
      <c r="L783" s="254"/>
      <c r="M783" s="255" t="s">
        <v>19</v>
      </c>
      <c r="N783" s="256" t="s">
        <v>42</v>
      </c>
      <c r="O783" s="36"/>
      <c r="P783" s="191">
        <f t="shared" si="21"/>
        <v>0</v>
      </c>
      <c r="Q783" s="191">
        <v>1.0149999999999999</v>
      </c>
      <c r="R783" s="191">
        <f t="shared" si="22"/>
        <v>17.254999999999999</v>
      </c>
      <c r="S783" s="191">
        <v>0</v>
      </c>
      <c r="T783" s="192">
        <f t="shared" si="23"/>
        <v>0</v>
      </c>
      <c r="AR783" s="18" t="s">
        <v>235</v>
      </c>
      <c r="AT783" s="18" t="s">
        <v>548</v>
      </c>
      <c r="AU783" s="18" t="s">
        <v>81</v>
      </c>
      <c r="AY783" s="18" t="s">
        <v>160</v>
      </c>
      <c r="BE783" s="193">
        <f t="shared" si="24"/>
        <v>0</v>
      </c>
      <c r="BF783" s="193">
        <f t="shared" si="25"/>
        <v>0</v>
      </c>
      <c r="BG783" s="193">
        <f t="shared" si="26"/>
        <v>0</v>
      </c>
      <c r="BH783" s="193">
        <f t="shared" si="27"/>
        <v>0</v>
      </c>
      <c r="BI783" s="193">
        <f t="shared" si="28"/>
        <v>0</v>
      </c>
      <c r="BJ783" s="18" t="s">
        <v>78</v>
      </c>
      <c r="BK783" s="193">
        <f t="shared" si="29"/>
        <v>0</v>
      </c>
      <c r="BL783" s="18" t="s">
        <v>167</v>
      </c>
      <c r="BM783" s="18" t="s">
        <v>4551</v>
      </c>
    </row>
    <row r="784" spans="2:65" s="1" customFormat="1" ht="22.5" customHeight="1" x14ac:dyDescent="0.3">
      <c r="B784" s="35"/>
      <c r="C784" s="247" t="s">
        <v>800</v>
      </c>
      <c r="D784" s="247" t="s">
        <v>548</v>
      </c>
      <c r="E784" s="248" t="s">
        <v>4552</v>
      </c>
      <c r="F784" s="249" t="s">
        <v>4553</v>
      </c>
      <c r="G784" s="250" t="s">
        <v>165</v>
      </c>
      <c r="H784" s="251">
        <v>81</v>
      </c>
      <c r="I784" s="252"/>
      <c r="J784" s="253">
        <f t="shared" si="20"/>
        <v>0</v>
      </c>
      <c r="K784" s="249" t="s">
        <v>166</v>
      </c>
      <c r="L784" s="254"/>
      <c r="M784" s="255" t="s">
        <v>19</v>
      </c>
      <c r="N784" s="256" t="s">
        <v>42</v>
      </c>
      <c r="O784" s="36"/>
      <c r="P784" s="191">
        <f t="shared" si="21"/>
        <v>0</v>
      </c>
      <c r="Q784" s="191">
        <v>2E-3</v>
      </c>
      <c r="R784" s="191">
        <f t="shared" si="22"/>
        <v>0.16200000000000001</v>
      </c>
      <c r="S784" s="191">
        <v>0</v>
      </c>
      <c r="T784" s="192">
        <f t="shared" si="23"/>
        <v>0</v>
      </c>
      <c r="AR784" s="18" t="s">
        <v>235</v>
      </c>
      <c r="AT784" s="18" t="s">
        <v>548</v>
      </c>
      <c r="AU784" s="18" t="s">
        <v>81</v>
      </c>
      <c r="AY784" s="18" t="s">
        <v>160</v>
      </c>
      <c r="BE784" s="193">
        <f t="shared" si="24"/>
        <v>0</v>
      </c>
      <c r="BF784" s="193">
        <f t="shared" si="25"/>
        <v>0</v>
      </c>
      <c r="BG784" s="193">
        <f t="shared" si="26"/>
        <v>0</v>
      </c>
      <c r="BH784" s="193">
        <f t="shared" si="27"/>
        <v>0</v>
      </c>
      <c r="BI784" s="193">
        <f t="shared" si="28"/>
        <v>0</v>
      </c>
      <c r="BJ784" s="18" t="s">
        <v>78</v>
      </c>
      <c r="BK784" s="193">
        <f t="shared" si="29"/>
        <v>0</v>
      </c>
      <c r="BL784" s="18" t="s">
        <v>167</v>
      </c>
      <c r="BM784" s="18" t="s">
        <v>4554</v>
      </c>
    </row>
    <row r="785" spans="2:65" s="1" customFormat="1" ht="22.5" customHeight="1" x14ac:dyDescent="0.3">
      <c r="B785" s="35"/>
      <c r="C785" s="182" t="s">
        <v>809</v>
      </c>
      <c r="D785" s="182" t="s">
        <v>162</v>
      </c>
      <c r="E785" s="183" t="s">
        <v>4555</v>
      </c>
      <c r="F785" s="184" t="s">
        <v>4556</v>
      </c>
      <c r="G785" s="185" t="s">
        <v>165</v>
      </c>
      <c r="H785" s="186">
        <v>58</v>
      </c>
      <c r="I785" s="187"/>
      <c r="J785" s="188">
        <f t="shared" si="20"/>
        <v>0</v>
      </c>
      <c r="K785" s="184" t="s">
        <v>166</v>
      </c>
      <c r="L785" s="55"/>
      <c r="M785" s="189" t="s">
        <v>19</v>
      </c>
      <c r="N785" s="190" t="s">
        <v>42</v>
      </c>
      <c r="O785" s="36"/>
      <c r="P785" s="191">
        <f t="shared" si="21"/>
        <v>0</v>
      </c>
      <c r="Q785" s="191">
        <v>1.1469999999999999E-2</v>
      </c>
      <c r="R785" s="191">
        <f t="shared" si="22"/>
        <v>0.66525999999999996</v>
      </c>
      <c r="S785" s="191">
        <v>0</v>
      </c>
      <c r="T785" s="192">
        <f t="shared" si="23"/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 t="shared" si="24"/>
        <v>0</v>
      </c>
      <c r="BF785" s="193">
        <f t="shared" si="25"/>
        <v>0</v>
      </c>
      <c r="BG785" s="193">
        <f t="shared" si="26"/>
        <v>0</v>
      </c>
      <c r="BH785" s="193">
        <f t="shared" si="27"/>
        <v>0</v>
      </c>
      <c r="BI785" s="193">
        <f t="shared" si="28"/>
        <v>0</v>
      </c>
      <c r="BJ785" s="18" t="s">
        <v>78</v>
      </c>
      <c r="BK785" s="193">
        <f t="shared" si="29"/>
        <v>0</v>
      </c>
      <c r="BL785" s="18" t="s">
        <v>167</v>
      </c>
      <c r="BM785" s="18" t="s">
        <v>4557</v>
      </c>
    </row>
    <row r="786" spans="2:65" s="1" customFormat="1" ht="22.5" customHeight="1" x14ac:dyDescent="0.3">
      <c r="B786" s="35"/>
      <c r="C786" s="247" t="s">
        <v>813</v>
      </c>
      <c r="D786" s="247" t="s">
        <v>548</v>
      </c>
      <c r="E786" s="248" t="s">
        <v>4558</v>
      </c>
      <c r="F786" s="249" t="s">
        <v>4559</v>
      </c>
      <c r="G786" s="250" t="s">
        <v>165</v>
      </c>
      <c r="H786" s="251">
        <v>58</v>
      </c>
      <c r="I786" s="252"/>
      <c r="J786" s="253">
        <f t="shared" si="20"/>
        <v>0</v>
      </c>
      <c r="K786" s="249" t="s">
        <v>19</v>
      </c>
      <c r="L786" s="254"/>
      <c r="M786" s="255" t="s">
        <v>19</v>
      </c>
      <c r="N786" s="256" t="s">
        <v>42</v>
      </c>
      <c r="O786" s="36"/>
      <c r="P786" s="191">
        <f t="shared" si="21"/>
        <v>0</v>
      </c>
      <c r="Q786" s="191">
        <v>0.59499999999999997</v>
      </c>
      <c r="R786" s="191">
        <f t="shared" si="22"/>
        <v>34.51</v>
      </c>
      <c r="S786" s="191">
        <v>0</v>
      </c>
      <c r="T786" s="192">
        <f t="shared" si="23"/>
        <v>0</v>
      </c>
      <c r="AR786" s="18" t="s">
        <v>235</v>
      </c>
      <c r="AT786" s="18" t="s">
        <v>548</v>
      </c>
      <c r="AU786" s="18" t="s">
        <v>81</v>
      </c>
      <c r="AY786" s="18" t="s">
        <v>160</v>
      </c>
      <c r="BE786" s="193">
        <f t="shared" si="24"/>
        <v>0</v>
      </c>
      <c r="BF786" s="193">
        <f t="shared" si="25"/>
        <v>0</v>
      </c>
      <c r="BG786" s="193">
        <f t="shared" si="26"/>
        <v>0</v>
      </c>
      <c r="BH786" s="193">
        <f t="shared" si="27"/>
        <v>0</v>
      </c>
      <c r="BI786" s="193">
        <f t="shared" si="28"/>
        <v>0</v>
      </c>
      <c r="BJ786" s="18" t="s">
        <v>78</v>
      </c>
      <c r="BK786" s="193">
        <f t="shared" si="29"/>
        <v>0</v>
      </c>
      <c r="BL786" s="18" t="s">
        <v>167</v>
      </c>
      <c r="BM786" s="18" t="s">
        <v>4560</v>
      </c>
    </row>
    <row r="787" spans="2:65" s="1" customFormat="1" ht="22.5" customHeight="1" x14ac:dyDescent="0.3">
      <c r="B787" s="35"/>
      <c r="C787" s="182" t="s">
        <v>818</v>
      </c>
      <c r="D787" s="182" t="s">
        <v>162</v>
      </c>
      <c r="E787" s="183" t="s">
        <v>4561</v>
      </c>
      <c r="F787" s="184" t="s">
        <v>4562</v>
      </c>
      <c r="G787" s="185" t="s">
        <v>165</v>
      </c>
      <c r="H787" s="186">
        <v>55</v>
      </c>
      <c r="I787" s="187"/>
      <c r="J787" s="188">
        <f t="shared" si="20"/>
        <v>0</v>
      </c>
      <c r="K787" s="184" t="s">
        <v>166</v>
      </c>
      <c r="L787" s="55"/>
      <c r="M787" s="189" t="s">
        <v>19</v>
      </c>
      <c r="N787" s="190" t="s">
        <v>42</v>
      </c>
      <c r="O787" s="36"/>
      <c r="P787" s="191">
        <f t="shared" si="21"/>
        <v>0</v>
      </c>
      <c r="Q787" s="191">
        <v>2.7528E-2</v>
      </c>
      <c r="R787" s="191">
        <f t="shared" si="22"/>
        <v>1.5140400000000001</v>
      </c>
      <c r="S787" s="191">
        <v>0</v>
      </c>
      <c r="T787" s="192">
        <f t="shared" si="23"/>
        <v>0</v>
      </c>
      <c r="AR787" s="18" t="s">
        <v>167</v>
      </c>
      <c r="AT787" s="18" t="s">
        <v>162</v>
      </c>
      <c r="AU787" s="18" t="s">
        <v>81</v>
      </c>
      <c r="AY787" s="18" t="s">
        <v>160</v>
      </c>
      <c r="BE787" s="193">
        <f t="shared" si="24"/>
        <v>0</v>
      </c>
      <c r="BF787" s="193">
        <f t="shared" si="25"/>
        <v>0</v>
      </c>
      <c r="BG787" s="193">
        <f t="shared" si="26"/>
        <v>0</v>
      </c>
      <c r="BH787" s="193">
        <f t="shared" si="27"/>
        <v>0</v>
      </c>
      <c r="BI787" s="193">
        <f t="shared" si="28"/>
        <v>0</v>
      </c>
      <c r="BJ787" s="18" t="s">
        <v>78</v>
      </c>
      <c r="BK787" s="193">
        <f t="shared" si="29"/>
        <v>0</v>
      </c>
      <c r="BL787" s="18" t="s">
        <v>167</v>
      </c>
      <c r="BM787" s="18" t="s">
        <v>4563</v>
      </c>
    </row>
    <row r="788" spans="2:65" s="1" customFormat="1" ht="22.5" customHeight="1" x14ac:dyDescent="0.3">
      <c r="B788" s="35"/>
      <c r="C788" s="247" t="s">
        <v>824</v>
      </c>
      <c r="D788" s="247" t="s">
        <v>548</v>
      </c>
      <c r="E788" s="248" t="s">
        <v>4564</v>
      </c>
      <c r="F788" s="249" t="s">
        <v>4565</v>
      </c>
      <c r="G788" s="250" t="s">
        <v>165</v>
      </c>
      <c r="H788" s="251">
        <v>4</v>
      </c>
      <c r="I788" s="252"/>
      <c r="J788" s="253">
        <f t="shared" si="20"/>
        <v>0</v>
      </c>
      <c r="K788" s="249" t="s">
        <v>19</v>
      </c>
      <c r="L788" s="254"/>
      <c r="M788" s="255" t="s">
        <v>19</v>
      </c>
      <c r="N788" s="256" t="s">
        <v>42</v>
      </c>
      <c r="O788" s="36"/>
      <c r="P788" s="191">
        <f t="shared" si="21"/>
        <v>0</v>
      </c>
      <c r="Q788" s="191">
        <v>1.31</v>
      </c>
      <c r="R788" s="191">
        <f t="shared" si="22"/>
        <v>5.24</v>
      </c>
      <c r="S788" s="191">
        <v>0</v>
      </c>
      <c r="T788" s="192">
        <f t="shared" si="23"/>
        <v>0</v>
      </c>
      <c r="AR788" s="18" t="s">
        <v>235</v>
      </c>
      <c r="AT788" s="18" t="s">
        <v>548</v>
      </c>
      <c r="AU788" s="18" t="s">
        <v>81</v>
      </c>
      <c r="AY788" s="18" t="s">
        <v>160</v>
      </c>
      <c r="BE788" s="193">
        <f t="shared" si="24"/>
        <v>0</v>
      </c>
      <c r="BF788" s="193">
        <f t="shared" si="25"/>
        <v>0</v>
      </c>
      <c r="BG788" s="193">
        <f t="shared" si="26"/>
        <v>0</v>
      </c>
      <c r="BH788" s="193">
        <f t="shared" si="27"/>
        <v>0</v>
      </c>
      <c r="BI788" s="193">
        <f t="shared" si="28"/>
        <v>0</v>
      </c>
      <c r="BJ788" s="18" t="s">
        <v>78</v>
      </c>
      <c r="BK788" s="193">
        <f t="shared" si="29"/>
        <v>0</v>
      </c>
      <c r="BL788" s="18" t="s">
        <v>167</v>
      </c>
      <c r="BM788" s="18" t="s">
        <v>4566</v>
      </c>
    </row>
    <row r="789" spans="2:65" s="1" customFormat="1" ht="22.5" customHeight="1" x14ac:dyDescent="0.3">
      <c r="B789" s="35"/>
      <c r="C789" s="247" t="s">
        <v>830</v>
      </c>
      <c r="D789" s="247" t="s">
        <v>548</v>
      </c>
      <c r="E789" s="248" t="s">
        <v>4567</v>
      </c>
      <c r="F789" s="249" t="s">
        <v>4568</v>
      </c>
      <c r="G789" s="250" t="s">
        <v>165</v>
      </c>
      <c r="H789" s="251">
        <v>8</v>
      </c>
      <c r="I789" s="252"/>
      <c r="J789" s="253">
        <f t="shared" si="20"/>
        <v>0</v>
      </c>
      <c r="K789" s="249" t="s">
        <v>19</v>
      </c>
      <c r="L789" s="254"/>
      <c r="M789" s="255" t="s">
        <v>19</v>
      </c>
      <c r="N789" s="256" t="s">
        <v>42</v>
      </c>
      <c r="O789" s="36"/>
      <c r="P789" s="191">
        <f t="shared" si="21"/>
        <v>0</v>
      </c>
      <c r="Q789" s="191">
        <v>1.39</v>
      </c>
      <c r="R789" s="191">
        <f t="shared" si="22"/>
        <v>11.12</v>
      </c>
      <c r="S789" s="191">
        <v>0</v>
      </c>
      <c r="T789" s="192">
        <f t="shared" si="23"/>
        <v>0</v>
      </c>
      <c r="AR789" s="18" t="s">
        <v>235</v>
      </c>
      <c r="AT789" s="18" t="s">
        <v>548</v>
      </c>
      <c r="AU789" s="18" t="s">
        <v>81</v>
      </c>
      <c r="AY789" s="18" t="s">
        <v>160</v>
      </c>
      <c r="BE789" s="193">
        <f t="shared" si="24"/>
        <v>0</v>
      </c>
      <c r="BF789" s="193">
        <f t="shared" si="25"/>
        <v>0</v>
      </c>
      <c r="BG789" s="193">
        <f t="shared" si="26"/>
        <v>0</v>
      </c>
      <c r="BH789" s="193">
        <f t="shared" si="27"/>
        <v>0</v>
      </c>
      <c r="BI789" s="193">
        <f t="shared" si="28"/>
        <v>0</v>
      </c>
      <c r="BJ789" s="18" t="s">
        <v>78</v>
      </c>
      <c r="BK789" s="193">
        <f t="shared" si="29"/>
        <v>0</v>
      </c>
      <c r="BL789" s="18" t="s">
        <v>167</v>
      </c>
      <c r="BM789" s="18" t="s">
        <v>4569</v>
      </c>
    </row>
    <row r="790" spans="2:65" s="1" customFormat="1" ht="22.5" customHeight="1" x14ac:dyDescent="0.3">
      <c r="B790" s="35"/>
      <c r="C790" s="247" t="s">
        <v>834</v>
      </c>
      <c r="D790" s="247" t="s">
        <v>548</v>
      </c>
      <c r="E790" s="248" t="s">
        <v>4570</v>
      </c>
      <c r="F790" s="249" t="s">
        <v>4571</v>
      </c>
      <c r="G790" s="250" t="s">
        <v>165</v>
      </c>
      <c r="H790" s="251">
        <v>38</v>
      </c>
      <c r="I790" s="252"/>
      <c r="J790" s="253">
        <f t="shared" si="20"/>
        <v>0</v>
      </c>
      <c r="K790" s="249" t="s">
        <v>19</v>
      </c>
      <c r="L790" s="254"/>
      <c r="M790" s="255" t="s">
        <v>19</v>
      </c>
      <c r="N790" s="256" t="s">
        <v>42</v>
      </c>
      <c r="O790" s="36"/>
      <c r="P790" s="191">
        <f t="shared" si="21"/>
        <v>0</v>
      </c>
      <c r="Q790" s="191">
        <v>1.83</v>
      </c>
      <c r="R790" s="191">
        <f t="shared" si="22"/>
        <v>69.540000000000006</v>
      </c>
      <c r="S790" s="191">
        <v>0</v>
      </c>
      <c r="T790" s="192">
        <f t="shared" si="23"/>
        <v>0</v>
      </c>
      <c r="AR790" s="18" t="s">
        <v>235</v>
      </c>
      <c r="AT790" s="18" t="s">
        <v>548</v>
      </c>
      <c r="AU790" s="18" t="s">
        <v>81</v>
      </c>
      <c r="AY790" s="18" t="s">
        <v>160</v>
      </c>
      <c r="BE790" s="193">
        <f t="shared" si="24"/>
        <v>0</v>
      </c>
      <c r="BF790" s="193">
        <f t="shared" si="25"/>
        <v>0</v>
      </c>
      <c r="BG790" s="193">
        <f t="shared" si="26"/>
        <v>0</v>
      </c>
      <c r="BH790" s="193">
        <f t="shared" si="27"/>
        <v>0</v>
      </c>
      <c r="BI790" s="193">
        <f t="shared" si="28"/>
        <v>0</v>
      </c>
      <c r="BJ790" s="18" t="s">
        <v>78</v>
      </c>
      <c r="BK790" s="193">
        <f t="shared" si="29"/>
        <v>0</v>
      </c>
      <c r="BL790" s="18" t="s">
        <v>167</v>
      </c>
      <c r="BM790" s="18" t="s">
        <v>4572</v>
      </c>
    </row>
    <row r="791" spans="2:65" s="1" customFormat="1" ht="22.5" customHeight="1" x14ac:dyDescent="0.3">
      <c r="B791" s="35"/>
      <c r="C791" s="247" t="s">
        <v>843</v>
      </c>
      <c r="D791" s="247" t="s">
        <v>548</v>
      </c>
      <c r="E791" s="248" t="s">
        <v>4573</v>
      </c>
      <c r="F791" s="249" t="s">
        <v>4574</v>
      </c>
      <c r="G791" s="250" t="s">
        <v>165</v>
      </c>
      <c r="H791" s="251">
        <v>5</v>
      </c>
      <c r="I791" s="252"/>
      <c r="J791" s="253">
        <f t="shared" si="20"/>
        <v>0</v>
      </c>
      <c r="K791" s="249" t="s">
        <v>19</v>
      </c>
      <c r="L791" s="254"/>
      <c r="M791" s="255" t="s">
        <v>19</v>
      </c>
      <c r="N791" s="256" t="s">
        <v>42</v>
      </c>
      <c r="O791" s="36"/>
      <c r="P791" s="191">
        <f t="shared" si="21"/>
        <v>0</v>
      </c>
      <c r="Q791" s="191">
        <v>2.4900000000000002</v>
      </c>
      <c r="R791" s="191">
        <f t="shared" si="22"/>
        <v>12.450000000000001</v>
      </c>
      <c r="S791" s="191">
        <v>0</v>
      </c>
      <c r="T791" s="192">
        <f t="shared" si="23"/>
        <v>0</v>
      </c>
      <c r="AR791" s="18" t="s">
        <v>235</v>
      </c>
      <c r="AT791" s="18" t="s">
        <v>548</v>
      </c>
      <c r="AU791" s="18" t="s">
        <v>81</v>
      </c>
      <c r="AY791" s="18" t="s">
        <v>160</v>
      </c>
      <c r="BE791" s="193">
        <f t="shared" si="24"/>
        <v>0</v>
      </c>
      <c r="BF791" s="193">
        <f t="shared" si="25"/>
        <v>0</v>
      </c>
      <c r="BG791" s="193">
        <f t="shared" si="26"/>
        <v>0</v>
      </c>
      <c r="BH791" s="193">
        <f t="shared" si="27"/>
        <v>0</v>
      </c>
      <c r="BI791" s="193">
        <f t="shared" si="28"/>
        <v>0</v>
      </c>
      <c r="BJ791" s="18" t="s">
        <v>78</v>
      </c>
      <c r="BK791" s="193">
        <f t="shared" si="29"/>
        <v>0</v>
      </c>
      <c r="BL791" s="18" t="s">
        <v>167</v>
      </c>
      <c r="BM791" s="18" t="s">
        <v>4575</v>
      </c>
    </row>
    <row r="792" spans="2:65" s="1" customFormat="1" ht="22.5" customHeight="1" x14ac:dyDescent="0.3">
      <c r="B792" s="35"/>
      <c r="C792" s="182" t="s">
        <v>847</v>
      </c>
      <c r="D792" s="182" t="s">
        <v>162</v>
      </c>
      <c r="E792" s="183" t="s">
        <v>4576</v>
      </c>
      <c r="F792" s="184" t="s">
        <v>4577</v>
      </c>
      <c r="G792" s="185" t="s">
        <v>248</v>
      </c>
      <c r="H792" s="186">
        <v>70.3</v>
      </c>
      <c r="I792" s="187"/>
      <c r="J792" s="188">
        <f t="shared" si="20"/>
        <v>0</v>
      </c>
      <c r="K792" s="184" t="s">
        <v>166</v>
      </c>
      <c r="L792" s="55"/>
      <c r="M792" s="189" t="s">
        <v>19</v>
      </c>
      <c r="N792" s="190" t="s">
        <v>42</v>
      </c>
      <c r="O792" s="36"/>
      <c r="P792" s="191">
        <f t="shared" si="21"/>
        <v>0</v>
      </c>
      <c r="Q792" s="191">
        <v>4.6468500000000001E-3</v>
      </c>
      <c r="R792" s="191">
        <f t="shared" si="22"/>
        <v>0.326673555</v>
      </c>
      <c r="S792" s="191">
        <v>0</v>
      </c>
      <c r="T792" s="192">
        <f t="shared" si="23"/>
        <v>0</v>
      </c>
      <c r="AR792" s="18" t="s">
        <v>167</v>
      </c>
      <c r="AT792" s="18" t="s">
        <v>162</v>
      </c>
      <c r="AU792" s="18" t="s">
        <v>81</v>
      </c>
      <c r="AY792" s="18" t="s">
        <v>160</v>
      </c>
      <c r="BE792" s="193">
        <f t="shared" si="24"/>
        <v>0</v>
      </c>
      <c r="BF792" s="193">
        <f t="shared" si="25"/>
        <v>0</v>
      </c>
      <c r="BG792" s="193">
        <f t="shared" si="26"/>
        <v>0</v>
      </c>
      <c r="BH792" s="193">
        <f t="shared" si="27"/>
        <v>0</v>
      </c>
      <c r="BI792" s="193">
        <f t="shared" si="28"/>
        <v>0</v>
      </c>
      <c r="BJ792" s="18" t="s">
        <v>78</v>
      </c>
      <c r="BK792" s="193">
        <f t="shared" si="29"/>
        <v>0</v>
      </c>
      <c r="BL792" s="18" t="s">
        <v>167</v>
      </c>
      <c r="BM792" s="18" t="s">
        <v>4578</v>
      </c>
    </row>
    <row r="793" spans="2:65" s="12" customFormat="1" x14ac:dyDescent="0.3">
      <c r="B793" s="206"/>
      <c r="C793" s="207"/>
      <c r="D793" s="196" t="s">
        <v>169</v>
      </c>
      <c r="E793" s="208" t="s">
        <v>19</v>
      </c>
      <c r="F793" s="209" t="s">
        <v>4579</v>
      </c>
      <c r="G793" s="207"/>
      <c r="H793" s="210">
        <v>19.920000000000002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65" s="12" customFormat="1" x14ac:dyDescent="0.3">
      <c r="B794" s="206"/>
      <c r="C794" s="207"/>
      <c r="D794" s="196" t="s">
        <v>169</v>
      </c>
      <c r="E794" s="208" t="s">
        <v>19</v>
      </c>
      <c r="F794" s="209" t="s">
        <v>4580</v>
      </c>
      <c r="G794" s="207"/>
      <c r="H794" s="210">
        <v>11.94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169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160</v>
      </c>
    </row>
    <row r="795" spans="2:65" s="12" customFormat="1" x14ac:dyDescent="0.3">
      <c r="B795" s="206"/>
      <c r="C795" s="207"/>
      <c r="D795" s="196" t="s">
        <v>169</v>
      </c>
      <c r="E795" s="208" t="s">
        <v>19</v>
      </c>
      <c r="F795" s="209" t="s">
        <v>4581</v>
      </c>
      <c r="G795" s="207"/>
      <c r="H795" s="210">
        <v>23.68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2" customFormat="1" x14ac:dyDescent="0.3">
      <c r="B796" s="206"/>
      <c r="C796" s="207"/>
      <c r="D796" s="196" t="s">
        <v>169</v>
      </c>
      <c r="E796" s="208" t="s">
        <v>19</v>
      </c>
      <c r="F796" s="209" t="s">
        <v>4582</v>
      </c>
      <c r="G796" s="207"/>
      <c r="H796" s="210">
        <v>14.76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169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160</v>
      </c>
    </row>
    <row r="797" spans="2:65" s="13" customFormat="1" x14ac:dyDescent="0.3">
      <c r="B797" s="217"/>
      <c r="C797" s="218"/>
      <c r="D797" s="219" t="s">
        <v>169</v>
      </c>
      <c r="E797" s="220" t="s">
        <v>19</v>
      </c>
      <c r="F797" s="221" t="s">
        <v>182</v>
      </c>
      <c r="G797" s="218"/>
      <c r="H797" s="222">
        <v>70.3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169</v>
      </c>
      <c r="AU797" s="228" t="s">
        <v>81</v>
      </c>
      <c r="AV797" s="13" t="s">
        <v>167</v>
      </c>
      <c r="AW797" s="13" t="s">
        <v>35</v>
      </c>
      <c r="AX797" s="13" t="s">
        <v>78</v>
      </c>
      <c r="AY797" s="228" t="s">
        <v>160</v>
      </c>
    </row>
    <row r="798" spans="2:65" s="1" customFormat="1" ht="22.5" customHeight="1" x14ac:dyDescent="0.3">
      <c r="B798" s="35"/>
      <c r="C798" s="182" t="s">
        <v>851</v>
      </c>
      <c r="D798" s="182" t="s">
        <v>162</v>
      </c>
      <c r="E798" s="183" t="s">
        <v>4583</v>
      </c>
      <c r="F798" s="184" t="s">
        <v>4584</v>
      </c>
      <c r="G798" s="185" t="s">
        <v>248</v>
      </c>
      <c r="H798" s="186">
        <v>5.4420000000000002</v>
      </c>
      <c r="I798" s="187"/>
      <c r="J798" s="188">
        <f>ROUND(I798*H798,2)</f>
        <v>0</v>
      </c>
      <c r="K798" s="184" t="s">
        <v>166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3.9595000000000003E-3</v>
      </c>
      <c r="R798" s="191">
        <f>Q798*H798</f>
        <v>2.1547599000000004E-2</v>
      </c>
      <c r="S798" s="191">
        <v>0</v>
      </c>
      <c r="T798" s="192">
        <f>S798*H798</f>
        <v>0</v>
      </c>
      <c r="AR798" s="18" t="s">
        <v>167</v>
      </c>
      <c r="AT798" s="18" t="s">
        <v>162</v>
      </c>
      <c r="AU798" s="18" t="s">
        <v>81</v>
      </c>
      <c r="AY798" s="18" t="s">
        <v>160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167</v>
      </c>
      <c r="BM798" s="18" t="s">
        <v>4585</v>
      </c>
    </row>
    <row r="799" spans="2:65" s="12" customFormat="1" x14ac:dyDescent="0.3">
      <c r="B799" s="206"/>
      <c r="C799" s="207"/>
      <c r="D799" s="196" t="s">
        <v>169</v>
      </c>
      <c r="E799" s="208" t="s">
        <v>19</v>
      </c>
      <c r="F799" s="209" t="s">
        <v>4586</v>
      </c>
      <c r="G799" s="207"/>
      <c r="H799" s="210">
        <v>4.5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169</v>
      </c>
      <c r="AU799" s="216" t="s">
        <v>81</v>
      </c>
      <c r="AV799" s="12" t="s">
        <v>81</v>
      </c>
      <c r="AW799" s="12" t="s">
        <v>35</v>
      </c>
      <c r="AX799" s="12" t="s">
        <v>71</v>
      </c>
      <c r="AY799" s="216" t="s">
        <v>160</v>
      </c>
    </row>
    <row r="800" spans="2:65" s="12" customFormat="1" x14ac:dyDescent="0.3">
      <c r="B800" s="206"/>
      <c r="C800" s="207"/>
      <c r="D800" s="196" t="s">
        <v>169</v>
      </c>
      <c r="E800" s="208" t="s">
        <v>19</v>
      </c>
      <c r="F800" s="209" t="s">
        <v>4587</v>
      </c>
      <c r="G800" s="207"/>
      <c r="H800" s="210">
        <v>0.94199999999999995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5.4420000000000002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22.5" customHeight="1" x14ac:dyDescent="0.3">
      <c r="B802" s="35"/>
      <c r="C802" s="182" t="s">
        <v>855</v>
      </c>
      <c r="D802" s="182" t="s">
        <v>162</v>
      </c>
      <c r="E802" s="183" t="s">
        <v>4588</v>
      </c>
      <c r="F802" s="184" t="s">
        <v>4589</v>
      </c>
      <c r="G802" s="185" t="s">
        <v>265</v>
      </c>
      <c r="H802" s="186">
        <v>1.631</v>
      </c>
      <c r="I802" s="187"/>
      <c r="J802" s="188">
        <f>ROUND(I802*H802,2)</f>
        <v>0</v>
      </c>
      <c r="K802" s="184" t="s">
        <v>166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1.04196</v>
      </c>
      <c r="R802" s="191">
        <f>Q802*H802</f>
        <v>1.69943676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4590</v>
      </c>
    </row>
    <row r="803" spans="2:65" s="12" customFormat="1" x14ac:dyDescent="0.3">
      <c r="B803" s="206"/>
      <c r="C803" s="207"/>
      <c r="D803" s="196" t="s">
        <v>169</v>
      </c>
      <c r="E803" s="208" t="s">
        <v>19</v>
      </c>
      <c r="F803" s="209" t="s">
        <v>4591</v>
      </c>
      <c r="G803" s="207"/>
      <c r="H803" s="210">
        <v>1.631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1.631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22.5" customHeight="1" x14ac:dyDescent="0.3">
      <c r="B805" s="35"/>
      <c r="C805" s="182" t="s">
        <v>859</v>
      </c>
      <c r="D805" s="182" t="s">
        <v>162</v>
      </c>
      <c r="E805" s="183" t="s">
        <v>2007</v>
      </c>
      <c r="F805" s="184" t="s">
        <v>2008</v>
      </c>
      <c r="G805" s="185" t="s">
        <v>165</v>
      </c>
      <c r="H805" s="186">
        <v>1</v>
      </c>
      <c r="I805" s="187"/>
      <c r="J805" s="188">
        <f t="shared" ref="J805:J813" si="30">ROUND(I805*H805,2)</f>
        <v>0</v>
      </c>
      <c r="K805" s="184" t="s">
        <v>19</v>
      </c>
      <c r="L805" s="55"/>
      <c r="M805" s="189" t="s">
        <v>19</v>
      </c>
      <c r="N805" s="190" t="s">
        <v>42</v>
      </c>
      <c r="O805" s="36"/>
      <c r="P805" s="191">
        <f t="shared" ref="P805:P813" si="31">O805*H805</f>
        <v>0</v>
      </c>
      <c r="Q805" s="191">
        <v>0.26807999999999998</v>
      </c>
      <c r="R805" s="191">
        <f t="shared" ref="R805:R813" si="32">Q805*H805</f>
        <v>0.26807999999999998</v>
      </c>
      <c r="S805" s="191">
        <v>0</v>
      </c>
      <c r="T805" s="192">
        <f t="shared" ref="T805:T813" si="33">S805*H805</f>
        <v>0</v>
      </c>
      <c r="AR805" s="18" t="s">
        <v>167</v>
      </c>
      <c r="AT805" s="18" t="s">
        <v>162</v>
      </c>
      <c r="AU805" s="18" t="s">
        <v>81</v>
      </c>
      <c r="AY805" s="18" t="s">
        <v>160</v>
      </c>
      <c r="BE805" s="193">
        <f t="shared" ref="BE805:BE813" si="34">IF(N805="základní",J805,0)</f>
        <v>0</v>
      </c>
      <c r="BF805" s="193">
        <f t="shared" ref="BF805:BF813" si="35">IF(N805="snížená",J805,0)</f>
        <v>0</v>
      </c>
      <c r="BG805" s="193">
        <f t="shared" ref="BG805:BG813" si="36">IF(N805="zákl. přenesená",J805,0)</f>
        <v>0</v>
      </c>
      <c r="BH805" s="193">
        <f t="shared" ref="BH805:BH813" si="37">IF(N805="sníž. přenesená",J805,0)</f>
        <v>0</v>
      </c>
      <c r="BI805" s="193">
        <f t="shared" ref="BI805:BI813" si="38">IF(N805="nulová",J805,0)</f>
        <v>0</v>
      </c>
      <c r="BJ805" s="18" t="s">
        <v>78</v>
      </c>
      <c r="BK805" s="193">
        <f t="shared" ref="BK805:BK813" si="39">ROUND(I805*H805,2)</f>
        <v>0</v>
      </c>
      <c r="BL805" s="18" t="s">
        <v>167</v>
      </c>
      <c r="BM805" s="18" t="s">
        <v>4592</v>
      </c>
    </row>
    <row r="806" spans="2:65" s="1" customFormat="1" ht="22.5" customHeight="1" x14ac:dyDescent="0.3">
      <c r="B806" s="35"/>
      <c r="C806" s="247" t="s">
        <v>863</v>
      </c>
      <c r="D806" s="247" t="s">
        <v>548</v>
      </c>
      <c r="E806" s="248" t="s">
        <v>2010</v>
      </c>
      <c r="F806" s="249" t="s">
        <v>2011</v>
      </c>
      <c r="G806" s="250" t="s">
        <v>165</v>
      </c>
      <c r="H806" s="251">
        <v>1</v>
      </c>
      <c r="I806" s="252"/>
      <c r="J806" s="253">
        <f t="shared" si="30"/>
        <v>0</v>
      </c>
      <c r="K806" s="249" t="s">
        <v>19</v>
      </c>
      <c r="L806" s="254"/>
      <c r="M806" s="255" t="s">
        <v>19</v>
      </c>
      <c r="N806" s="256" t="s">
        <v>42</v>
      </c>
      <c r="O806" s="36"/>
      <c r="P806" s="191">
        <f t="shared" si="31"/>
        <v>0</v>
      </c>
      <c r="Q806" s="191">
        <v>2.4620000000000002</v>
      </c>
      <c r="R806" s="191">
        <f t="shared" si="32"/>
        <v>2.4620000000000002</v>
      </c>
      <c r="S806" s="191">
        <v>0</v>
      </c>
      <c r="T806" s="192">
        <f t="shared" si="33"/>
        <v>0</v>
      </c>
      <c r="AR806" s="18" t="s">
        <v>235</v>
      </c>
      <c r="AT806" s="18" t="s">
        <v>548</v>
      </c>
      <c r="AU806" s="18" t="s">
        <v>81</v>
      </c>
      <c r="AY806" s="18" t="s">
        <v>160</v>
      </c>
      <c r="BE806" s="193">
        <f t="shared" si="34"/>
        <v>0</v>
      </c>
      <c r="BF806" s="193">
        <f t="shared" si="35"/>
        <v>0</v>
      </c>
      <c r="BG806" s="193">
        <f t="shared" si="36"/>
        <v>0</v>
      </c>
      <c r="BH806" s="193">
        <f t="shared" si="37"/>
        <v>0</v>
      </c>
      <c r="BI806" s="193">
        <f t="shared" si="38"/>
        <v>0</v>
      </c>
      <c r="BJ806" s="18" t="s">
        <v>78</v>
      </c>
      <c r="BK806" s="193">
        <f t="shared" si="39"/>
        <v>0</v>
      </c>
      <c r="BL806" s="18" t="s">
        <v>167</v>
      </c>
      <c r="BM806" s="18" t="s">
        <v>4593</v>
      </c>
    </row>
    <row r="807" spans="2:65" s="1" customFormat="1" ht="22.5" customHeight="1" x14ac:dyDescent="0.3">
      <c r="B807" s="35"/>
      <c r="C807" s="182" t="s">
        <v>867</v>
      </c>
      <c r="D807" s="182" t="s">
        <v>162</v>
      </c>
      <c r="E807" s="183" t="s">
        <v>4594</v>
      </c>
      <c r="F807" s="184" t="s">
        <v>4595</v>
      </c>
      <c r="G807" s="185" t="s">
        <v>165</v>
      </c>
      <c r="H807" s="186">
        <v>58</v>
      </c>
      <c r="I807" s="187"/>
      <c r="J807" s="188">
        <f t="shared" si="30"/>
        <v>0</v>
      </c>
      <c r="K807" s="184" t="s">
        <v>166</v>
      </c>
      <c r="L807" s="55"/>
      <c r="M807" s="189" t="s">
        <v>19</v>
      </c>
      <c r="N807" s="190" t="s">
        <v>42</v>
      </c>
      <c r="O807" s="36"/>
      <c r="P807" s="191">
        <f t="shared" si="31"/>
        <v>0</v>
      </c>
      <c r="Q807" s="191">
        <v>7.0200000000000002E-3</v>
      </c>
      <c r="R807" s="191">
        <f t="shared" si="32"/>
        <v>0.40716000000000002</v>
      </c>
      <c r="S807" s="191">
        <v>0</v>
      </c>
      <c r="T807" s="192">
        <f t="shared" si="33"/>
        <v>0</v>
      </c>
      <c r="AR807" s="18" t="s">
        <v>167</v>
      </c>
      <c r="AT807" s="18" t="s">
        <v>162</v>
      </c>
      <c r="AU807" s="18" t="s">
        <v>81</v>
      </c>
      <c r="AY807" s="18" t="s">
        <v>160</v>
      </c>
      <c r="BE807" s="193">
        <f t="shared" si="34"/>
        <v>0</v>
      </c>
      <c r="BF807" s="193">
        <f t="shared" si="35"/>
        <v>0</v>
      </c>
      <c r="BG807" s="193">
        <f t="shared" si="36"/>
        <v>0</v>
      </c>
      <c r="BH807" s="193">
        <f t="shared" si="37"/>
        <v>0</v>
      </c>
      <c r="BI807" s="193">
        <f t="shared" si="38"/>
        <v>0</v>
      </c>
      <c r="BJ807" s="18" t="s">
        <v>78</v>
      </c>
      <c r="BK807" s="193">
        <f t="shared" si="39"/>
        <v>0</v>
      </c>
      <c r="BL807" s="18" t="s">
        <v>167</v>
      </c>
      <c r="BM807" s="18" t="s">
        <v>4596</v>
      </c>
    </row>
    <row r="808" spans="2:65" s="1" customFormat="1" ht="22.5" customHeight="1" x14ac:dyDescent="0.3">
      <c r="B808" s="35"/>
      <c r="C808" s="247" t="s">
        <v>871</v>
      </c>
      <c r="D808" s="247" t="s">
        <v>548</v>
      </c>
      <c r="E808" s="248" t="s">
        <v>4597</v>
      </c>
      <c r="F808" s="249" t="s">
        <v>4598</v>
      </c>
      <c r="G808" s="250" t="s">
        <v>165</v>
      </c>
      <c r="H808" s="251">
        <v>58</v>
      </c>
      <c r="I808" s="252"/>
      <c r="J808" s="253">
        <f t="shared" si="30"/>
        <v>0</v>
      </c>
      <c r="K808" s="249" t="s">
        <v>19</v>
      </c>
      <c r="L808" s="254"/>
      <c r="M808" s="255" t="s">
        <v>19</v>
      </c>
      <c r="N808" s="256" t="s">
        <v>42</v>
      </c>
      <c r="O808" s="36"/>
      <c r="P808" s="191">
        <f t="shared" si="31"/>
        <v>0</v>
      </c>
      <c r="Q808" s="191">
        <v>0.16500000000000001</v>
      </c>
      <c r="R808" s="191">
        <f t="shared" si="32"/>
        <v>9.57</v>
      </c>
      <c r="S808" s="191">
        <v>0</v>
      </c>
      <c r="T808" s="192">
        <f t="shared" si="33"/>
        <v>0</v>
      </c>
      <c r="AR808" s="18" t="s">
        <v>235</v>
      </c>
      <c r="AT808" s="18" t="s">
        <v>548</v>
      </c>
      <c r="AU808" s="18" t="s">
        <v>81</v>
      </c>
      <c r="AY808" s="18" t="s">
        <v>160</v>
      </c>
      <c r="BE808" s="193">
        <f t="shared" si="34"/>
        <v>0</v>
      </c>
      <c r="BF808" s="193">
        <f t="shared" si="35"/>
        <v>0</v>
      </c>
      <c r="BG808" s="193">
        <f t="shared" si="36"/>
        <v>0</v>
      </c>
      <c r="BH808" s="193">
        <f t="shared" si="37"/>
        <v>0</v>
      </c>
      <c r="BI808" s="193">
        <f t="shared" si="38"/>
        <v>0</v>
      </c>
      <c r="BJ808" s="18" t="s">
        <v>78</v>
      </c>
      <c r="BK808" s="193">
        <f t="shared" si="39"/>
        <v>0</v>
      </c>
      <c r="BL808" s="18" t="s">
        <v>167</v>
      </c>
      <c r="BM808" s="18" t="s">
        <v>4599</v>
      </c>
    </row>
    <row r="809" spans="2:65" s="1" customFormat="1" ht="22.5" customHeight="1" x14ac:dyDescent="0.3">
      <c r="B809" s="35"/>
      <c r="C809" s="182" t="s">
        <v>875</v>
      </c>
      <c r="D809" s="182" t="s">
        <v>162</v>
      </c>
      <c r="E809" s="183" t="s">
        <v>2019</v>
      </c>
      <c r="F809" s="184" t="s">
        <v>2020</v>
      </c>
      <c r="G809" s="185" t="s">
        <v>165</v>
      </c>
      <c r="H809" s="186">
        <v>2</v>
      </c>
      <c r="I809" s="187"/>
      <c r="J809" s="188">
        <f t="shared" si="30"/>
        <v>0</v>
      </c>
      <c r="K809" s="184" t="s">
        <v>166</v>
      </c>
      <c r="L809" s="55"/>
      <c r="M809" s="189" t="s">
        <v>19</v>
      </c>
      <c r="N809" s="190" t="s">
        <v>42</v>
      </c>
      <c r="O809" s="36"/>
      <c r="P809" s="191">
        <f t="shared" si="31"/>
        <v>0</v>
      </c>
      <c r="Q809" s="191">
        <v>0</v>
      </c>
      <c r="R809" s="191">
        <f t="shared" si="32"/>
        <v>0</v>
      </c>
      <c r="S809" s="191">
        <v>0.15</v>
      </c>
      <c r="T809" s="192">
        <f t="shared" si="33"/>
        <v>0.3</v>
      </c>
      <c r="AR809" s="18" t="s">
        <v>167</v>
      </c>
      <c r="AT809" s="18" t="s">
        <v>162</v>
      </c>
      <c r="AU809" s="18" t="s">
        <v>81</v>
      </c>
      <c r="AY809" s="18" t="s">
        <v>160</v>
      </c>
      <c r="BE809" s="193">
        <f t="shared" si="34"/>
        <v>0</v>
      </c>
      <c r="BF809" s="193">
        <f t="shared" si="35"/>
        <v>0</v>
      </c>
      <c r="BG809" s="193">
        <f t="shared" si="36"/>
        <v>0</v>
      </c>
      <c r="BH809" s="193">
        <f t="shared" si="37"/>
        <v>0</v>
      </c>
      <c r="BI809" s="193">
        <f t="shared" si="38"/>
        <v>0</v>
      </c>
      <c r="BJ809" s="18" t="s">
        <v>78</v>
      </c>
      <c r="BK809" s="193">
        <f t="shared" si="39"/>
        <v>0</v>
      </c>
      <c r="BL809" s="18" t="s">
        <v>167</v>
      </c>
      <c r="BM809" s="18" t="s">
        <v>4600</v>
      </c>
    </row>
    <row r="810" spans="2:65" s="1" customFormat="1" ht="22.5" customHeight="1" x14ac:dyDescent="0.3">
      <c r="B810" s="35"/>
      <c r="C810" s="182" t="s">
        <v>879</v>
      </c>
      <c r="D810" s="182" t="s">
        <v>162</v>
      </c>
      <c r="E810" s="183" t="s">
        <v>936</v>
      </c>
      <c r="F810" s="184" t="s">
        <v>937</v>
      </c>
      <c r="G810" s="185" t="s">
        <v>165</v>
      </c>
      <c r="H810" s="186">
        <v>1</v>
      </c>
      <c r="I810" s="187"/>
      <c r="J810" s="188">
        <f t="shared" si="30"/>
        <v>0</v>
      </c>
      <c r="K810" s="184" t="s">
        <v>166</v>
      </c>
      <c r="L810" s="55"/>
      <c r="M810" s="189" t="s">
        <v>19</v>
      </c>
      <c r="N810" s="190" t="s">
        <v>42</v>
      </c>
      <c r="O810" s="36"/>
      <c r="P810" s="191">
        <f t="shared" si="31"/>
        <v>0</v>
      </c>
      <c r="Q810" s="191">
        <v>9.3600000000000003E-3</v>
      </c>
      <c r="R810" s="191">
        <f t="shared" si="32"/>
        <v>9.3600000000000003E-3</v>
      </c>
      <c r="S810" s="191">
        <v>0</v>
      </c>
      <c r="T810" s="192">
        <f t="shared" si="33"/>
        <v>0</v>
      </c>
      <c r="AR810" s="18" t="s">
        <v>167</v>
      </c>
      <c r="AT810" s="18" t="s">
        <v>162</v>
      </c>
      <c r="AU810" s="18" t="s">
        <v>81</v>
      </c>
      <c r="AY810" s="18" t="s">
        <v>160</v>
      </c>
      <c r="BE810" s="193">
        <f t="shared" si="34"/>
        <v>0</v>
      </c>
      <c r="BF810" s="193">
        <f t="shared" si="35"/>
        <v>0</v>
      </c>
      <c r="BG810" s="193">
        <f t="shared" si="36"/>
        <v>0</v>
      </c>
      <c r="BH810" s="193">
        <f t="shared" si="37"/>
        <v>0</v>
      </c>
      <c r="BI810" s="193">
        <f t="shared" si="38"/>
        <v>0</v>
      </c>
      <c r="BJ810" s="18" t="s">
        <v>78</v>
      </c>
      <c r="BK810" s="193">
        <f t="shared" si="39"/>
        <v>0</v>
      </c>
      <c r="BL810" s="18" t="s">
        <v>167</v>
      </c>
      <c r="BM810" s="18" t="s">
        <v>4601</v>
      </c>
    </row>
    <row r="811" spans="2:65" s="1" customFormat="1" ht="22.5" customHeight="1" x14ac:dyDescent="0.3">
      <c r="B811" s="35"/>
      <c r="C811" s="247" t="s">
        <v>883</v>
      </c>
      <c r="D811" s="247" t="s">
        <v>548</v>
      </c>
      <c r="E811" s="248" t="s">
        <v>2025</v>
      </c>
      <c r="F811" s="249" t="s">
        <v>2026</v>
      </c>
      <c r="G811" s="250" t="s">
        <v>165</v>
      </c>
      <c r="H811" s="251">
        <v>1</v>
      </c>
      <c r="I811" s="252"/>
      <c r="J811" s="253">
        <f t="shared" si="30"/>
        <v>0</v>
      </c>
      <c r="K811" s="249" t="s">
        <v>19</v>
      </c>
      <c r="L811" s="254"/>
      <c r="M811" s="255" t="s">
        <v>19</v>
      </c>
      <c r="N811" s="256" t="s">
        <v>42</v>
      </c>
      <c r="O811" s="36"/>
      <c r="P811" s="191">
        <f t="shared" si="31"/>
        <v>0</v>
      </c>
      <c r="Q811" s="191">
        <v>0.13500000000000001</v>
      </c>
      <c r="R811" s="191">
        <f t="shared" si="32"/>
        <v>0.13500000000000001</v>
      </c>
      <c r="S811" s="191">
        <v>0</v>
      </c>
      <c r="T811" s="192">
        <f t="shared" si="33"/>
        <v>0</v>
      </c>
      <c r="AR811" s="18" t="s">
        <v>235</v>
      </c>
      <c r="AT811" s="18" t="s">
        <v>548</v>
      </c>
      <c r="AU811" s="18" t="s">
        <v>81</v>
      </c>
      <c r="AY811" s="18" t="s">
        <v>160</v>
      </c>
      <c r="BE811" s="193">
        <f t="shared" si="34"/>
        <v>0</v>
      </c>
      <c r="BF811" s="193">
        <f t="shared" si="35"/>
        <v>0</v>
      </c>
      <c r="BG811" s="193">
        <f t="shared" si="36"/>
        <v>0</v>
      </c>
      <c r="BH811" s="193">
        <f t="shared" si="37"/>
        <v>0</v>
      </c>
      <c r="BI811" s="193">
        <f t="shared" si="38"/>
        <v>0</v>
      </c>
      <c r="BJ811" s="18" t="s">
        <v>78</v>
      </c>
      <c r="BK811" s="193">
        <f t="shared" si="39"/>
        <v>0</v>
      </c>
      <c r="BL811" s="18" t="s">
        <v>167</v>
      </c>
      <c r="BM811" s="18" t="s">
        <v>4602</v>
      </c>
    </row>
    <row r="812" spans="2:65" s="1" customFormat="1" ht="22.5" customHeight="1" x14ac:dyDescent="0.3">
      <c r="B812" s="35"/>
      <c r="C812" s="182" t="s">
        <v>887</v>
      </c>
      <c r="D812" s="182" t="s">
        <v>162</v>
      </c>
      <c r="E812" s="183" t="s">
        <v>948</v>
      </c>
      <c r="F812" s="184" t="s">
        <v>949</v>
      </c>
      <c r="G812" s="185" t="s">
        <v>165</v>
      </c>
      <c r="H812" s="186">
        <v>1</v>
      </c>
      <c r="I812" s="187"/>
      <c r="J812" s="188">
        <f t="shared" si="30"/>
        <v>0</v>
      </c>
      <c r="K812" s="184" t="s">
        <v>166</v>
      </c>
      <c r="L812" s="55"/>
      <c r="M812" s="189" t="s">
        <v>19</v>
      </c>
      <c r="N812" s="190" t="s">
        <v>42</v>
      </c>
      <c r="O812" s="36"/>
      <c r="P812" s="191">
        <f t="shared" si="31"/>
        <v>0</v>
      </c>
      <c r="Q812" s="191">
        <v>0</v>
      </c>
      <c r="R812" s="191">
        <f t="shared" si="32"/>
        <v>0</v>
      </c>
      <c r="S812" s="191">
        <v>0.15</v>
      </c>
      <c r="T812" s="192">
        <f t="shared" si="33"/>
        <v>0.15</v>
      </c>
      <c r="AR812" s="18" t="s">
        <v>167</v>
      </c>
      <c r="AT812" s="18" t="s">
        <v>162</v>
      </c>
      <c r="AU812" s="18" t="s">
        <v>81</v>
      </c>
      <c r="AY812" s="18" t="s">
        <v>160</v>
      </c>
      <c r="BE812" s="193">
        <f t="shared" si="34"/>
        <v>0</v>
      </c>
      <c r="BF812" s="193">
        <f t="shared" si="35"/>
        <v>0</v>
      </c>
      <c r="BG812" s="193">
        <f t="shared" si="36"/>
        <v>0</v>
      </c>
      <c r="BH812" s="193">
        <f t="shared" si="37"/>
        <v>0</v>
      </c>
      <c r="BI812" s="193">
        <f t="shared" si="38"/>
        <v>0</v>
      </c>
      <c r="BJ812" s="18" t="s">
        <v>78</v>
      </c>
      <c r="BK812" s="193">
        <f t="shared" si="39"/>
        <v>0</v>
      </c>
      <c r="BL812" s="18" t="s">
        <v>167</v>
      </c>
      <c r="BM812" s="18" t="s">
        <v>4603</v>
      </c>
    </row>
    <row r="813" spans="2:65" s="1" customFormat="1" ht="22.5" customHeight="1" x14ac:dyDescent="0.3">
      <c r="B813" s="35"/>
      <c r="C813" s="182" t="s">
        <v>891</v>
      </c>
      <c r="D813" s="182" t="s">
        <v>162</v>
      </c>
      <c r="E813" s="183" t="s">
        <v>4604</v>
      </c>
      <c r="F813" s="184" t="s">
        <v>4605</v>
      </c>
      <c r="G813" s="185" t="s">
        <v>212</v>
      </c>
      <c r="H813" s="186">
        <v>12.269</v>
      </c>
      <c r="I813" s="187"/>
      <c r="J813" s="188">
        <f t="shared" si="30"/>
        <v>0</v>
      </c>
      <c r="K813" s="184" t="s">
        <v>166</v>
      </c>
      <c r="L813" s="55"/>
      <c r="M813" s="189" t="s">
        <v>19</v>
      </c>
      <c r="N813" s="190" t="s">
        <v>42</v>
      </c>
      <c r="O813" s="36"/>
      <c r="P813" s="191">
        <f t="shared" si="31"/>
        <v>0</v>
      </c>
      <c r="Q813" s="191">
        <v>2.2563399999999998</v>
      </c>
      <c r="R813" s="191">
        <f t="shared" si="32"/>
        <v>27.683035459999999</v>
      </c>
      <c r="S813" s="191">
        <v>0</v>
      </c>
      <c r="T813" s="192">
        <f t="shared" si="33"/>
        <v>0</v>
      </c>
      <c r="AR813" s="18" t="s">
        <v>167</v>
      </c>
      <c r="AT813" s="18" t="s">
        <v>162</v>
      </c>
      <c r="AU813" s="18" t="s">
        <v>81</v>
      </c>
      <c r="AY813" s="18" t="s">
        <v>160</v>
      </c>
      <c r="BE813" s="193">
        <f t="shared" si="34"/>
        <v>0</v>
      </c>
      <c r="BF813" s="193">
        <f t="shared" si="35"/>
        <v>0</v>
      </c>
      <c r="BG813" s="193">
        <f t="shared" si="36"/>
        <v>0</v>
      </c>
      <c r="BH813" s="193">
        <f t="shared" si="37"/>
        <v>0</v>
      </c>
      <c r="BI813" s="193">
        <f t="shared" si="38"/>
        <v>0</v>
      </c>
      <c r="BJ813" s="18" t="s">
        <v>78</v>
      </c>
      <c r="BK813" s="193">
        <f t="shared" si="39"/>
        <v>0</v>
      </c>
      <c r="BL813" s="18" t="s">
        <v>167</v>
      </c>
      <c r="BM813" s="18" t="s">
        <v>4606</v>
      </c>
    </row>
    <row r="814" spans="2:65" s="12" customFormat="1" x14ac:dyDescent="0.3">
      <c r="B814" s="206"/>
      <c r="C814" s="207"/>
      <c r="D814" s="196" t="s">
        <v>169</v>
      </c>
      <c r="E814" s="208" t="s">
        <v>19</v>
      </c>
      <c r="F814" s="209" t="s">
        <v>4607</v>
      </c>
      <c r="G814" s="207"/>
      <c r="H814" s="210">
        <v>14.952999999999999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169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160</v>
      </c>
    </row>
    <row r="815" spans="2:65" s="11" customFormat="1" x14ac:dyDescent="0.3">
      <c r="B815" s="194"/>
      <c r="C815" s="195"/>
      <c r="D815" s="196" t="s">
        <v>169</v>
      </c>
      <c r="E815" s="197" t="s">
        <v>19</v>
      </c>
      <c r="F815" s="198" t="s">
        <v>4608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169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160</v>
      </c>
    </row>
    <row r="816" spans="2:65" s="12" customFormat="1" x14ac:dyDescent="0.3">
      <c r="B816" s="206"/>
      <c r="C816" s="207"/>
      <c r="D816" s="196" t="s">
        <v>169</v>
      </c>
      <c r="E816" s="208" t="s">
        <v>19</v>
      </c>
      <c r="F816" s="209" t="s">
        <v>4609</v>
      </c>
      <c r="G816" s="207"/>
      <c r="H816" s="210">
        <v>-2.6840000000000002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3" customFormat="1" x14ac:dyDescent="0.3">
      <c r="B817" s="217"/>
      <c r="C817" s="218"/>
      <c r="D817" s="219" t="s">
        <v>169</v>
      </c>
      <c r="E817" s="220" t="s">
        <v>19</v>
      </c>
      <c r="F817" s="221" t="s">
        <v>182</v>
      </c>
      <c r="G817" s="218"/>
      <c r="H817" s="222">
        <v>12.269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169</v>
      </c>
      <c r="AU817" s="228" t="s">
        <v>81</v>
      </c>
      <c r="AV817" s="13" t="s">
        <v>167</v>
      </c>
      <c r="AW817" s="13" t="s">
        <v>35</v>
      </c>
      <c r="AX817" s="13" t="s">
        <v>78</v>
      </c>
      <c r="AY817" s="228" t="s">
        <v>160</v>
      </c>
    </row>
    <row r="818" spans="2:65" s="1" customFormat="1" ht="22.5" customHeight="1" x14ac:dyDescent="0.3">
      <c r="B818" s="35"/>
      <c r="C818" s="182" t="s">
        <v>895</v>
      </c>
      <c r="D818" s="182" t="s">
        <v>162</v>
      </c>
      <c r="E818" s="183" t="s">
        <v>4610</v>
      </c>
      <c r="F818" s="184" t="s">
        <v>4611</v>
      </c>
      <c r="G818" s="185" t="s">
        <v>189</v>
      </c>
      <c r="H818" s="186">
        <v>2049.48</v>
      </c>
      <c r="I818" s="187"/>
      <c r="J818" s="188">
        <f>ROUND(I818*H818,2)</f>
        <v>0</v>
      </c>
      <c r="K818" s="184" t="s">
        <v>19</v>
      </c>
      <c r="L818" s="55"/>
      <c r="M818" s="189" t="s">
        <v>19</v>
      </c>
      <c r="N818" s="190" t="s">
        <v>42</v>
      </c>
      <c r="O818" s="36"/>
      <c r="P818" s="191">
        <f>O818*H818</f>
        <v>0</v>
      </c>
      <c r="Q818" s="191">
        <v>1.2999999999999999E-4</v>
      </c>
      <c r="R818" s="191">
        <f>Q818*H818</f>
        <v>0.26643239999999996</v>
      </c>
      <c r="S818" s="191">
        <v>0</v>
      </c>
      <c r="T818" s="192">
        <f>S818*H818</f>
        <v>0</v>
      </c>
      <c r="AR818" s="18" t="s">
        <v>167</v>
      </c>
      <c r="AT818" s="18" t="s">
        <v>162</v>
      </c>
      <c r="AU818" s="18" t="s">
        <v>81</v>
      </c>
      <c r="AY818" s="18" t="s">
        <v>160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78</v>
      </c>
      <c r="BK818" s="193">
        <f>ROUND(I818*H818,2)</f>
        <v>0</v>
      </c>
      <c r="BL818" s="18" t="s">
        <v>167</v>
      </c>
      <c r="BM818" s="18" t="s">
        <v>4612</v>
      </c>
    </row>
    <row r="819" spans="2:65" s="11" customFormat="1" x14ac:dyDescent="0.3">
      <c r="B819" s="194"/>
      <c r="C819" s="195"/>
      <c r="D819" s="196" t="s">
        <v>169</v>
      </c>
      <c r="E819" s="197" t="s">
        <v>19</v>
      </c>
      <c r="F819" s="198" t="s">
        <v>4613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169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160</v>
      </c>
    </row>
    <row r="820" spans="2:65" s="12" customFormat="1" x14ac:dyDescent="0.3">
      <c r="B820" s="206"/>
      <c r="C820" s="207"/>
      <c r="D820" s="196" t="s">
        <v>169</v>
      </c>
      <c r="E820" s="208" t="s">
        <v>19</v>
      </c>
      <c r="F820" s="209" t="s">
        <v>4518</v>
      </c>
      <c r="G820" s="207"/>
      <c r="H820" s="210">
        <v>115.57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4" customFormat="1" x14ac:dyDescent="0.3">
      <c r="B821" s="229"/>
      <c r="C821" s="230"/>
      <c r="D821" s="196" t="s">
        <v>169</v>
      </c>
      <c r="E821" s="231" t="s">
        <v>19</v>
      </c>
      <c r="F821" s="232" t="s">
        <v>234</v>
      </c>
      <c r="G821" s="230"/>
      <c r="H821" s="233">
        <v>115.57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169</v>
      </c>
      <c r="AU821" s="239" t="s">
        <v>81</v>
      </c>
      <c r="AV821" s="14" t="s">
        <v>186</v>
      </c>
      <c r="AW821" s="14" t="s">
        <v>35</v>
      </c>
      <c r="AX821" s="14" t="s">
        <v>71</v>
      </c>
      <c r="AY821" s="239" t="s">
        <v>160</v>
      </c>
    </row>
    <row r="822" spans="2:65" s="11" customFormat="1" x14ac:dyDescent="0.3">
      <c r="B822" s="194"/>
      <c r="C822" s="195"/>
      <c r="D822" s="196" t="s">
        <v>169</v>
      </c>
      <c r="E822" s="197" t="s">
        <v>19</v>
      </c>
      <c r="F822" s="198" t="s">
        <v>978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169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160</v>
      </c>
    </row>
    <row r="823" spans="2:65" s="12" customFormat="1" x14ac:dyDescent="0.3">
      <c r="B823" s="206"/>
      <c r="C823" s="207"/>
      <c r="D823" s="196" t="s">
        <v>169</v>
      </c>
      <c r="E823" s="208" t="s">
        <v>19</v>
      </c>
      <c r="F823" s="209" t="s">
        <v>4614</v>
      </c>
      <c r="G823" s="207"/>
      <c r="H823" s="210">
        <v>1933.91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169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160</v>
      </c>
    </row>
    <row r="824" spans="2:65" s="14" customFormat="1" x14ac:dyDescent="0.3">
      <c r="B824" s="229"/>
      <c r="C824" s="230"/>
      <c r="D824" s="196" t="s">
        <v>169</v>
      </c>
      <c r="E824" s="231" t="s">
        <v>19</v>
      </c>
      <c r="F824" s="232" t="s">
        <v>234</v>
      </c>
      <c r="G824" s="230"/>
      <c r="H824" s="233">
        <v>1933.91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169</v>
      </c>
      <c r="AU824" s="239" t="s">
        <v>81</v>
      </c>
      <c r="AV824" s="14" t="s">
        <v>186</v>
      </c>
      <c r="AW824" s="14" t="s">
        <v>35</v>
      </c>
      <c r="AX824" s="14" t="s">
        <v>71</v>
      </c>
      <c r="AY824" s="239" t="s">
        <v>160</v>
      </c>
    </row>
    <row r="825" spans="2:65" s="13" customFormat="1" x14ac:dyDescent="0.3">
      <c r="B825" s="217"/>
      <c r="C825" s="218"/>
      <c r="D825" s="196" t="s">
        <v>169</v>
      </c>
      <c r="E825" s="240" t="s">
        <v>19</v>
      </c>
      <c r="F825" s="241" t="s">
        <v>182</v>
      </c>
      <c r="G825" s="218"/>
      <c r="H825" s="242">
        <v>2049.48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169</v>
      </c>
      <c r="AU825" s="228" t="s">
        <v>81</v>
      </c>
      <c r="AV825" s="13" t="s">
        <v>167</v>
      </c>
      <c r="AW825" s="13" t="s">
        <v>35</v>
      </c>
      <c r="AX825" s="13" t="s">
        <v>78</v>
      </c>
      <c r="AY825" s="228" t="s">
        <v>160</v>
      </c>
    </row>
    <row r="826" spans="2:65" s="10" customFormat="1" ht="29.85" customHeight="1" x14ac:dyDescent="0.3">
      <c r="B826" s="165"/>
      <c r="C826" s="166"/>
      <c r="D826" s="179" t="s">
        <v>70</v>
      </c>
      <c r="E826" s="180" t="s">
        <v>241</v>
      </c>
      <c r="F826" s="180" t="s">
        <v>4615</v>
      </c>
      <c r="G826" s="166"/>
      <c r="H826" s="166"/>
      <c r="I826" s="169"/>
      <c r="J826" s="181">
        <f>BK826</f>
        <v>0</v>
      </c>
      <c r="K826" s="166"/>
      <c r="L826" s="171"/>
      <c r="M826" s="172"/>
      <c r="N826" s="173"/>
      <c r="O826" s="173"/>
      <c r="P826" s="174">
        <f>SUM(P827:P902)</f>
        <v>0</v>
      </c>
      <c r="Q826" s="173"/>
      <c r="R826" s="174">
        <f>SUM(R827:R902)</f>
        <v>23.613291258599997</v>
      </c>
      <c r="S826" s="173"/>
      <c r="T826" s="175">
        <f>SUM(T827:T902)</f>
        <v>76.344684000000001</v>
      </c>
      <c r="AR826" s="176" t="s">
        <v>78</v>
      </c>
      <c r="AT826" s="177" t="s">
        <v>70</v>
      </c>
      <c r="AU826" s="177" t="s">
        <v>78</v>
      </c>
      <c r="AY826" s="176" t="s">
        <v>160</v>
      </c>
      <c r="BK826" s="178">
        <f>SUM(BK827:BK902)</f>
        <v>0</v>
      </c>
    </row>
    <row r="827" spans="2:65" s="1" customFormat="1" ht="22.5" customHeight="1" x14ac:dyDescent="0.3">
      <c r="B827" s="35"/>
      <c r="C827" s="182" t="s">
        <v>899</v>
      </c>
      <c r="D827" s="182" t="s">
        <v>162</v>
      </c>
      <c r="E827" s="183" t="s">
        <v>4616</v>
      </c>
      <c r="F827" s="184" t="s">
        <v>4617</v>
      </c>
      <c r="G827" s="185" t="s">
        <v>165</v>
      </c>
      <c r="H827" s="186">
        <v>1</v>
      </c>
      <c r="I827" s="187"/>
      <c r="J827" s="188">
        <f>ROUND(I827*H827,2)</f>
        <v>0</v>
      </c>
      <c r="K827" s="184" t="s">
        <v>19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7.005658135</v>
      </c>
      <c r="R827" s="191">
        <f>Q827*H827</f>
        <v>7.005658135</v>
      </c>
      <c r="S827" s="191">
        <v>0</v>
      </c>
      <c r="T827" s="192">
        <f>S827*H827</f>
        <v>0</v>
      </c>
      <c r="AR827" s="18" t="s">
        <v>167</v>
      </c>
      <c r="AT827" s="18" t="s">
        <v>162</v>
      </c>
      <c r="AU827" s="18" t="s">
        <v>81</v>
      </c>
      <c r="AY827" s="18" t="s">
        <v>160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167</v>
      </c>
      <c r="BM827" s="18" t="s">
        <v>4618</v>
      </c>
    </row>
    <row r="828" spans="2:65" s="1" customFormat="1" ht="22.5" customHeight="1" x14ac:dyDescent="0.3">
      <c r="B828" s="35"/>
      <c r="C828" s="182" t="s">
        <v>903</v>
      </c>
      <c r="D828" s="182" t="s">
        <v>162</v>
      </c>
      <c r="E828" s="183" t="s">
        <v>1185</v>
      </c>
      <c r="F828" s="184" t="s">
        <v>1186</v>
      </c>
      <c r="G828" s="185" t="s">
        <v>212</v>
      </c>
      <c r="H828" s="186">
        <v>5.0519999999999996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2.2000000000000002</v>
      </c>
      <c r="T828" s="192">
        <f>S828*H828</f>
        <v>11.1144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4619</v>
      </c>
    </row>
    <row r="829" spans="2:65" s="11" customFormat="1" x14ac:dyDescent="0.3">
      <c r="B829" s="194"/>
      <c r="C829" s="195"/>
      <c r="D829" s="196" t="s">
        <v>169</v>
      </c>
      <c r="E829" s="197" t="s">
        <v>19</v>
      </c>
      <c r="F829" s="198" t="s">
        <v>4620</v>
      </c>
      <c r="G829" s="195"/>
      <c r="H829" s="199" t="s">
        <v>19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169</v>
      </c>
      <c r="AU829" s="205" t="s">
        <v>81</v>
      </c>
      <c r="AV829" s="11" t="s">
        <v>78</v>
      </c>
      <c r="AW829" s="11" t="s">
        <v>35</v>
      </c>
      <c r="AX829" s="11" t="s">
        <v>71</v>
      </c>
      <c r="AY829" s="205" t="s">
        <v>160</v>
      </c>
    </row>
    <row r="830" spans="2:65" s="12" customFormat="1" x14ac:dyDescent="0.3">
      <c r="B830" s="206"/>
      <c r="C830" s="207"/>
      <c r="D830" s="196" t="s">
        <v>169</v>
      </c>
      <c r="E830" s="208" t="s">
        <v>19</v>
      </c>
      <c r="F830" s="209" t="s">
        <v>4621</v>
      </c>
      <c r="G830" s="207"/>
      <c r="H830" s="210">
        <v>1.3720000000000001</v>
      </c>
      <c r="I830" s="211"/>
      <c r="J830" s="207"/>
      <c r="K830" s="207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169</v>
      </c>
      <c r="AU830" s="216" t="s">
        <v>81</v>
      </c>
      <c r="AV830" s="12" t="s">
        <v>81</v>
      </c>
      <c r="AW830" s="12" t="s">
        <v>35</v>
      </c>
      <c r="AX830" s="12" t="s">
        <v>71</v>
      </c>
      <c r="AY830" s="216" t="s">
        <v>160</v>
      </c>
    </row>
    <row r="831" spans="2:65" s="12" customFormat="1" x14ac:dyDescent="0.3">
      <c r="B831" s="206"/>
      <c r="C831" s="207"/>
      <c r="D831" s="196" t="s">
        <v>169</v>
      </c>
      <c r="E831" s="208" t="s">
        <v>19</v>
      </c>
      <c r="F831" s="209" t="s">
        <v>4622</v>
      </c>
      <c r="G831" s="207"/>
      <c r="H831" s="210">
        <v>1.696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169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160</v>
      </c>
    </row>
    <row r="832" spans="2:65" s="12" customFormat="1" x14ac:dyDescent="0.3">
      <c r="B832" s="206"/>
      <c r="C832" s="207"/>
      <c r="D832" s="196" t="s">
        <v>169</v>
      </c>
      <c r="E832" s="208" t="s">
        <v>19</v>
      </c>
      <c r="F832" s="209" t="s">
        <v>4623</v>
      </c>
      <c r="G832" s="207"/>
      <c r="H832" s="210">
        <v>-1.1779999999999999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169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160</v>
      </c>
    </row>
    <row r="833" spans="2:65" s="11" customFormat="1" x14ac:dyDescent="0.3">
      <c r="B833" s="194"/>
      <c r="C833" s="195"/>
      <c r="D833" s="196" t="s">
        <v>169</v>
      </c>
      <c r="E833" s="197" t="s">
        <v>19</v>
      </c>
      <c r="F833" s="198" t="s">
        <v>4624</v>
      </c>
      <c r="G833" s="195"/>
      <c r="H833" s="199" t="s">
        <v>19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169</v>
      </c>
      <c r="AU833" s="205" t="s">
        <v>81</v>
      </c>
      <c r="AV833" s="11" t="s">
        <v>78</v>
      </c>
      <c r="AW833" s="11" t="s">
        <v>35</v>
      </c>
      <c r="AX833" s="11" t="s">
        <v>71</v>
      </c>
      <c r="AY833" s="205" t="s">
        <v>160</v>
      </c>
    </row>
    <row r="834" spans="2:65" s="12" customFormat="1" x14ac:dyDescent="0.3">
      <c r="B834" s="206"/>
      <c r="C834" s="207"/>
      <c r="D834" s="196" t="s">
        <v>169</v>
      </c>
      <c r="E834" s="208" t="s">
        <v>19</v>
      </c>
      <c r="F834" s="209" t="s">
        <v>4625</v>
      </c>
      <c r="G834" s="207"/>
      <c r="H834" s="210">
        <v>7.5830000000000002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169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160</v>
      </c>
    </row>
    <row r="835" spans="2:65" s="12" customFormat="1" x14ac:dyDescent="0.3">
      <c r="B835" s="206"/>
      <c r="C835" s="207"/>
      <c r="D835" s="196" t="s">
        <v>169</v>
      </c>
      <c r="E835" s="208" t="s">
        <v>19</v>
      </c>
      <c r="F835" s="209" t="s">
        <v>4626</v>
      </c>
      <c r="G835" s="207"/>
      <c r="H835" s="210">
        <v>-4.4210000000000003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3" customFormat="1" x14ac:dyDescent="0.3">
      <c r="B836" s="217"/>
      <c r="C836" s="218"/>
      <c r="D836" s="219" t="s">
        <v>169</v>
      </c>
      <c r="E836" s="220" t="s">
        <v>19</v>
      </c>
      <c r="F836" s="221" t="s">
        <v>182</v>
      </c>
      <c r="G836" s="218"/>
      <c r="H836" s="222">
        <v>5.0519999999999996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169</v>
      </c>
      <c r="AU836" s="228" t="s">
        <v>81</v>
      </c>
      <c r="AV836" s="13" t="s">
        <v>167</v>
      </c>
      <c r="AW836" s="13" t="s">
        <v>35</v>
      </c>
      <c r="AX836" s="13" t="s">
        <v>78</v>
      </c>
      <c r="AY836" s="228" t="s">
        <v>160</v>
      </c>
    </row>
    <row r="837" spans="2:65" s="1" customFormat="1" ht="22.5" customHeight="1" x14ac:dyDescent="0.3">
      <c r="B837" s="35"/>
      <c r="C837" s="182" t="s">
        <v>907</v>
      </c>
      <c r="D837" s="182" t="s">
        <v>162</v>
      </c>
      <c r="E837" s="183" t="s">
        <v>4627</v>
      </c>
      <c r="F837" s="184" t="s">
        <v>4628</v>
      </c>
      <c r="G837" s="185" t="s">
        <v>165</v>
      </c>
      <c r="H837" s="186">
        <v>130</v>
      </c>
      <c r="I837" s="187"/>
      <c r="J837" s="188">
        <f>ROUND(I837*H837,2)</f>
        <v>0</v>
      </c>
      <c r="K837" s="184" t="s">
        <v>166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0.48</v>
      </c>
      <c r="T837" s="192">
        <f>S837*H837</f>
        <v>62.4</v>
      </c>
      <c r="AR837" s="18" t="s">
        <v>167</v>
      </c>
      <c r="AT837" s="18" t="s">
        <v>162</v>
      </c>
      <c r="AU837" s="18" t="s">
        <v>81</v>
      </c>
      <c r="AY837" s="18" t="s">
        <v>160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167</v>
      </c>
      <c r="BM837" s="18" t="s">
        <v>4629</v>
      </c>
    </row>
    <row r="838" spans="2:65" s="11" customFormat="1" x14ac:dyDescent="0.3">
      <c r="B838" s="194"/>
      <c r="C838" s="195"/>
      <c r="D838" s="196" t="s">
        <v>169</v>
      </c>
      <c r="E838" s="197" t="s">
        <v>19</v>
      </c>
      <c r="F838" s="198" t="s">
        <v>4267</v>
      </c>
      <c r="G838" s="195"/>
      <c r="H838" s="199" t="s">
        <v>19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169</v>
      </c>
      <c r="AU838" s="205" t="s">
        <v>81</v>
      </c>
      <c r="AV838" s="11" t="s">
        <v>78</v>
      </c>
      <c r="AW838" s="11" t="s">
        <v>35</v>
      </c>
      <c r="AX838" s="11" t="s">
        <v>71</v>
      </c>
      <c r="AY838" s="205" t="s">
        <v>160</v>
      </c>
    </row>
    <row r="839" spans="2:65" s="12" customFormat="1" x14ac:dyDescent="0.3">
      <c r="B839" s="206"/>
      <c r="C839" s="207"/>
      <c r="D839" s="196" t="s">
        <v>169</v>
      </c>
      <c r="E839" s="208" t="s">
        <v>19</v>
      </c>
      <c r="F839" s="209" t="s">
        <v>988</v>
      </c>
      <c r="G839" s="207"/>
      <c r="H839" s="210">
        <v>130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169</v>
      </c>
      <c r="AU839" s="216" t="s">
        <v>81</v>
      </c>
      <c r="AV839" s="12" t="s">
        <v>81</v>
      </c>
      <c r="AW839" s="12" t="s">
        <v>35</v>
      </c>
      <c r="AX839" s="12" t="s">
        <v>71</v>
      </c>
      <c r="AY839" s="216" t="s">
        <v>160</v>
      </c>
    </row>
    <row r="840" spans="2:65" s="13" customFormat="1" x14ac:dyDescent="0.3">
      <c r="B840" s="217"/>
      <c r="C840" s="218"/>
      <c r="D840" s="219" t="s">
        <v>169</v>
      </c>
      <c r="E840" s="220" t="s">
        <v>19</v>
      </c>
      <c r="F840" s="221" t="s">
        <v>182</v>
      </c>
      <c r="G840" s="218"/>
      <c r="H840" s="222">
        <v>130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169</v>
      </c>
      <c r="AU840" s="228" t="s">
        <v>81</v>
      </c>
      <c r="AV840" s="13" t="s">
        <v>167</v>
      </c>
      <c r="AW840" s="13" t="s">
        <v>35</v>
      </c>
      <c r="AX840" s="13" t="s">
        <v>78</v>
      </c>
      <c r="AY840" s="228" t="s">
        <v>160</v>
      </c>
    </row>
    <row r="841" spans="2:65" s="1" customFormat="1" ht="22.5" customHeight="1" x14ac:dyDescent="0.3">
      <c r="B841" s="35"/>
      <c r="C841" s="182" t="s">
        <v>911</v>
      </c>
      <c r="D841" s="182" t="s">
        <v>162</v>
      </c>
      <c r="E841" s="183" t="s">
        <v>4630</v>
      </c>
      <c r="F841" s="184" t="s">
        <v>4631</v>
      </c>
      <c r="G841" s="185" t="s">
        <v>189</v>
      </c>
      <c r="H841" s="186">
        <v>1.5</v>
      </c>
      <c r="I841" s="187"/>
      <c r="J841" s="188">
        <f>ROUND(I841*H841,2)</f>
        <v>0</v>
      </c>
      <c r="K841" s="184" t="s">
        <v>166</v>
      </c>
      <c r="L841" s="55"/>
      <c r="M841" s="189" t="s">
        <v>19</v>
      </c>
      <c r="N841" s="190" t="s">
        <v>42</v>
      </c>
      <c r="O841" s="36"/>
      <c r="P841" s="191">
        <f>O841*H841</f>
        <v>0</v>
      </c>
      <c r="Q841" s="191">
        <v>3.336E-3</v>
      </c>
      <c r="R841" s="191">
        <f>Q841*H841</f>
        <v>5.0039999999999998E-3</v>
      </c>
      <c r="S841" s="191">
        <v>0.159</v>
      </c>
      <c r="T841" s="192">
        <f>S841*H841</f>
        <v>0.23849999999999999</v>
      </c>
      <c r="AR841" s="18" t="s">
        <v>167</v>
      </c>
      <c r="AT841" s="18" t="s">
        <v>162</v>
      </c>
      <c r="AU841" s="18" t="s">
        <v>81</v>
      </c>
      <c r="AY841" s="18" t="s">
        <v>160</v>
      </c>
      <c r="BE841" s="193">
        <f>IF(N841="základní",J841,0)</f>
        <v>0</v>
      </c>
      <c r="BF841" s="193">
        <f>IF(N841="snížená",J841,0)</f>
        <v>0</v>
      </c>
      <c r="BG841" s="193">
        <f>IF(N841="zákl. přenesená",J841,0)</f>
        <v>0</v>
      </c>
      <c r="BH841" s="193">
        <f>IF(N841="sníž. přenesená",J841,0)</f>
        <v>0</v>
      </c>
      <c r="BI841" s="193">
        <f>IF(N841="nulová",J841,0)</f>
        <v>0</v>
      </c>
      <c r="BJ841" s="18" t="s">
        <v>78</v>
      </c>
      <c r="BK841" s="193">
        <f>ROUND(I841*H841,2)</f>
        <v>0</v>
      </c>
      <c r="BL841" s="18" t="s">
        <v>167</v>
      </c>
      <c r="BM841" s="18" t="s">
        <v>4632</v>
      </c>
    </row>
    <row r="842" spans="2:65" s="11" customFormat="1" x14ac:dyDescent="0.3">
      <c r="B842" s="194"/>
      <c r="C842" s="195"/>
      <c r="D842" s="196" t="s">
        <v>169</v>
      </c>
      <c r="E842" s="197" t="s">
        <v>19</v>
      </c>
      <c r="F842" s="198" t="s">
        <v>4633</v>
      </c>
      <c r="G842" s="195"/>
      <c r="H842" s="199" t="s">
        <v>19</v>
      </c>
      <c r="I842" s="200"/>
      <c r="J842" s="195"/>
      <c r="K842" s="195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169</v>
      </c>
      <c r="AU842" s="205" t="s">
        <v>81</v>
      </c>
      <c r="AV842" s="11" t="s">
        <v>78</v>
      </c>
      <c r="AW842" s="11" t="s">
        <v>35</v>
      </c>
      <c r="AX842" s="11" t="s">
        <v>71</v>
      </c>
      <c r="AY842" s="205" t="s">
        <v>160</v>
      </c>
    </row>
    <row r="843" spans="2:65" s="12" customFormat="1" x14ac:dyDescent="0.3">
      <c r="B843" s="206"/>
      <c r="C843" s="207"/>
      <c r="D843" s="196" t="s">
        <v>169</v>
      </c>
      <c r="E843" s="208" t="s">
        <v>19</v>
      </c>
      <c r="F843" s="209" t="s">
        <v>4634</v>
      </c>
      <c r="G843" s="207"/>
      <c r="H843" s="210">
        <v>1.5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169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160</v>
      </c>
    </row>
    <row r="844" spans="2:65" s="13" customFormat="1" x14ac:dyDescent="0.3">
      <c r="B844" s="217"/>
      <c r="C844" s="218"/>
      <c r="D844" s="219" t="s">
        <v>169</v>
      </c>
      <c r="E844" s="220" t="s">
        <v>19</v>
      </c>
      <c r="F844" s="221" t="s">
        <v>182</v>
      </c>
      <c r="G844" s="218"/>
      <c r="H844" s="222">
        <v>1.5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169</v>
      </c>
      <c r="AU844" s="228" t="s">
        <v>81</v>
      </c>
      <c r="AV844" s="13" t="s">
        <v>167</v>
      </c>
      <c r="AW844" s="13" t="s">
        <v>35</v>
      </c>
      <c r="AX844" s="13" t="s">
        <v>78</v>
      </c>
      <c r="AY844" s="228" t="s">
        <v>160</v>
      </c>
    </row>
    <row r="845" spans="2:65" s="1" customFormat="1" ht="22.5" customHeight="1" x14ac:dyDescent="0.3">
      <c r="B845" s="35"/>
      <c r="C845" s="182" t="s">
        <v>915</v>
      </c>
      <c r="D845" s="182" t="s">
        <v>162</v>
      </c>
      <c r="E845" s="183" t="s">
        <v>4635</v>
      </c>
      <c r="F845" s="184" t="s">
        <v>4636</v>
      </c>
      <c r="G845" s="185" t="s">
        <v>248</v>
      </c>
      <c r="H845" s="186">
        <v>52.74</v>
      </c>
      <c r="I845" s="187"/>
      <c r="J845" s="188">
        <f>ROUND(I845*H845,2)</f>
        <v>0</v>
      </c>
      <c r="K845" s="184" t="s">
        <v>166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167</v>
      </c>
      <c r="AT845" s="18" t="s">
        <v>162</v>
      </c>
      <c r="AU845" s="18" t="s">
        <v>81</v>
      </c>
      <c r="AY845" s="18" t="s">
        <v>160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167</v>
      </c>
      <c r="BM845" s="18" t="s">
        <v>4637</v>
      </c>
    </row>
    <row r="846" spans="2:65" s="11" customFormat="1" x14ac:dyDescent="0.3">
      <c r="B846" s="194"/>
      <c r="C846" s="195"/>
      <c r="D846" s="196" t="s">
        <v>169</v>
      </c>
      <c r="E846" s="197" t="s">
        <v>19</v>
      </c>
      <c r="F846" s="198" t="s">
        <v>4091</v>
      </c>
      <c r="G846" s="195"/>
      <c r="H846" s="199" t="s">
        <v>19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169</v>
      </c>
      <c r="AU846" s="205" t="s">
        <v>81</v>
      </c>
      <c r="AV846" s="11" t="s">
        <v>78</v>
      </c>
      <c r="AW846" s="11" t="s">
        <v>35</v>
      </c>
      <c r="AX846" s="11" t="s">
        <v>71</v>
      </c>
      <c r="AY846" s="205" t="s">
        <v>160</v>
      </c>
    </row>
    <row r="847" spans="2:65" s="12" customFormat="1" x14ac:dyDescent="0.3">
      <c r="B847" s="206"/>
      <c r="C847" s="207"/>
      <c r="D847" s="196" t="s">
        <v>169</v>
      </c>
      <c r="E847" s="208" t="s">
        <v>19</v>
      </c>
      <c r="F847" s="209" t="s">
        <v>4638</v>
      </c>
      <c r="G847" s="207"/>
      <c r="H847" s="210">
        <v>52.74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169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160</v>
      </c>
    </row>
    <row r="848" spans="2:65" s="14" customFormat="1" x14ac:dyDescent="0.3">
      <c r="B848" s="229"/>
      <c r="C848" s="230"/>
      <c r="D848" s="219" t="s">
        <v>169</v>
      </c>
      <c r="E848" s="260" t="s">
        <v>19</v>
      </c>
      <c r="F848" s="261" t="s">
        <v>234</v>
      </c>
      <c r="G848" s="230"/>
      <c r="H848" s="262">
        <v>52.74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169</v>
      </c>
      <c r="AU848" s="239" t="s">
        <v>81</v>
      </c>
      <c r="AV848" s="14" t="s">
        <v>186</v>
      </c>
      <c r="AW848" s="14" t="s">
        <v>35</v>
      </c>
      <c r="AX848" s="14" t="s">
        <v>78</v>
      </c>
      <c r="AY848" s="239" t="s">
        <v>160</v>
      </c>
    </row>
    <row r="849" spans="2:65" s="1" customFormat="1" ht="22.5" customHeight="1" x14ac:dyDescent="0.3">
      <c r="B849" s="35"/>
      <c r="C849" s="182" t="s">
        <v>919</v>
      </c>
      <c r="D849" s="182" t="s">
        <v>162</v>
      </c>
      <c r="E849" s="183" t="s">
        <v>4639</v>
      </c>
      <c r="F849" s="184" t="s">
        <v>4640</v>
      </c>
      <c r="G849" s="185" t="s">
        <v>189</v>
      </c>
      <c r="H849" s="186">
        <v>135</v>
      </c>
      <c r="I849" s="187"/>
      <c r="J849" s="188">
        <f>ROUND(I849*H849,2)</f>
        <v>0</v>
      </c>
      <c r="K849" s="184" t="s">
        <v>166</v>
      </c>
      <c r="L849" s="55"/>
      <c r="M849" s="189" t="s">
        <v>19</v>
      </c>
      <c r="N849" s="190" t="s">
        <v>42</v>
      </c>
      <c r="O849" s="36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18" t="s">
        <v>167</v>
      </c>
      <c r="AT849" s="18" t="s">
        <v>162</v>
      </c>
      <c r="AU849" s="18" t="s">
        <v>81</v>
      </c>
      <c r="AY849" s="18" t="s">
        <v>160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18" t="s">
        <v>78</v>
      </c>
      <c r="BK849" s="193">
        <f>ROUND(I849*H849,2)</f>
        <v>0</v>
      </c>
      <c r="BL849" s="18" t="s">
        <v>167</v>
      </c>
      <c r="BM849" s="18" t="s">
        <v>4641</v>
      </c>
    </row>
    <row r="850" spans="2:65" s="11" customFormat="1" x14ac:dyDescent="0.3">
      <c r="B850" s="194"/>
      <c r="C850" s="195"/>
      <c r="D850" s="196" t="s">
        <v>169</v>
      </c>
      <c r="E850" s="197" t="s">
        <v>19</v>
      </c>
      <c r="F850" s="198" t="s">
        <v>4642</v>
      </c>
      <c r="G850" s="195"/>
      <c r="H850" s="199" t="s">
        <v>19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169</v>
      </c>
      <c r="AU850" s="205" t="s">
        <v>81</v>
      </c>
      <c r="AV850" s="11" t="s">
        <v>78</v>
      </c>
      <c r="AW850" s="11" t="s">
        <v>35</v>
      </c>
      <c r="AX850" s="11" t="s">
        <v>71</v>
      </c>
      <c r="AY850" s="205" t="s">
        <v>160</v>
      </c>
    </row>
    <row r="851" spans="2:65" s="12" customFormat="1" x14ac:dyDescent="0.3">
      <c r="B851" s="206"/>
      <c r="C851" s="207"/>
      <c r="D851" s="196" t="s">
        <v>169</v>
      </c>
      <c r="E851" s="208" t="s">
        <v>19</v>
      </c>
      <c r="F851" s="209" t="s">
        <v>4643</v>
      </c>
      <c r="G851" s="207"/>
      <c r="H851" s="210">
        <v>57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169</v>
      </c>
      <c r="AU851" s="216" t="s">
        <v>81</v>
      </c>
      <c r="AV851" s="12" t="s">
        <v>81</v>
      </c>
      <c r="AW851" s="12" t="s">
        <v>35</v>
      </c>
      <c r="AX851" s="12" t="s">
        <v>71</v>
      </c>
      <c r="AY851" s="216" t="s">
        <v>160</v>
      </c>
    </row>
    <row r="852" spans="2:65" s="11" customFormat="1" x14ac:dyDescent="0.3">
      <c r="B852" s="194"/>
      <c r="C852" s="195"/>
      <c r="D852" s="196" t="s">
        <v>169</v>
      </c>
      <c r="E852" s="197" t="s">
        <v>19</v>
      </c>
      <c r="F852" s="198" t="s">
        <v>4644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169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160</v>
      </c>
    </row>
    <row r="853" spans="2:65" s="12" customFormat="1" x14ac:dyDescent="0.3">
      <c r="B853" s="206"/>
      <c r="C853" s="207"/>
      <c r="D853" s="196" t="s">
        <v>169</v>
      </c>
      <c r="E853" s="208" t="s">
        <v>19</v>
      </c>
      <c r="F853" s="209" t="s">
        <v>4645</v>
      </c>
      <c r="G853" s="207"/>
      <c r="H853" s="210">
        <v>78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169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160</v>
      </c>
    </row>
    <row r="854" spans="2:65" s="13" customFormat="1" x14ac:dyDescent="0.3">
      <c r="B854" s="217"/>
      <c r="C854" s="218"/>
      <c r="D854" s="219" t="s">
        <v>169</v>
      </c>
      <c r="E854" s="220" t="s">
        <v>19</v>
      </c>
      <c r="F854" s="221" t="s">
        <v>182</v>
      </c>
      <c r="G854" s="218"/>
      <c r="H854" s="222">
        <v>135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169</v>
      </c>
      <c r="AU854" s="228" t="s">
        <v>81</v>
      </c>
      <c r="AV854" s="13" t="s">
        <v>167</v>
      </c>
      <c r="AW854" s="13" t="s">
        <v>35</v>
      </c>
      <c r="AX854" s="13" t="s">
        <v>78</v>
      </c>
      <c r="AY854" s="228" t="s">
        <v>160</v>
      </c>
    </row>
    <row r="855" spans="2:65" s="1" customFormat="1" ht="22.5" customHeight="1" x14ac:dyDescent="0.3">
      <c r="B855" s="35"/>
      <c r="C855" s="182" t="s">
        <v>923</v>
      </c>
      <c r="D855" s="182" t="s">
        <v>162</v>
      </c>
      <c r="E855" s="183" t="s">
        <v>4646</v>
      </c>
      <c r="F855" s="184" t="s">
        <v>4647</v>
      </c>
      <c r="G855" s="185" t="s">
        <v>248</v>
      </c>
      <c r="H855" s="186">
        <v>2.64</v>
      </c>
      <c r="I855" s="187"/>
      <c r="J855" s="188">
        <f>ROUND(I855*H855,2)</f>
        <v>0</v>
      </c>
      <c r="K855" s="184" t="s">
        <v>166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8.5500000000000003E-3</v>
      </c>
      <c r="R855" s="191">
        <f>Q855*H855</f>
        <v>2.2572000000000002E-2</v>
      </c>
      <c r="S855" s="191">
        <v>0</v>
      </c>
      <c r="T855" s="192">
        <f>S855*H855</f>
        <v>0</v>
      </c>
      <c r="AR855" s="18" t="s">
        <v>167</v>
      </c>
      <c r="AT855" s="18" t="s">
        <v>162</v>
      </c>
      <c r="AU855" s="18" t="s">
        <v>81</v>
      </c>
      <c r="AY855" s="18" t="s">
        <v>160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167</v>
      </c>
      <c r="BM855" s="18" t="s">
        <v>4648</v>
      </c>
    </row>
    <row r="856" spans="2:65" s="11" customFormat="1" x14ac:dyDescent="0.3">
      <c r="B856" s="194"/>
      <c r="C856" s="195"/>
      <c r="D856" s="196" t="s">
        <v>169</v>
      </c>
      <c r="E856" s="197" t="s">
        <v>19</v>
      </c>
      <c r="F856" s="198" t="s">
        <v>4642</v>
      </c>
      <c r="G856" s="195"/>
      <c r="H856" s="199" t="s">
        <v>19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169</v>
      </c>
      <c r="AU856" s="205" t="s">
        <v>81</v>
      </c>
      <c r="AV856" s="11" t="s">
        <v>78</v>
      </c>
      <c r="AW856" s="11" t="s">
        <v>35</v>
      </c>
      <c r="AX856" s="11" t="s">
        <v>71</v>
      </c>
      <c r="AY856" s="205" t="s">
        <v>160</v>
      </c>
    </row>
    <row r="857" spans="2:65" s="12" customFormat="1" x14ac:dyDescent="0.3">
      <c r="B857" s="206"/>
      <c r="C857" s="207"/>
      <c r="D857" s="196" t="s">
        <v>169</v>
      </c>
      <c r="E857" s="208" t="s">
        <v>19</v>
      </c>
      <c r="F857" s="209" t="s">
        <v>4649</v>
      </c>
      <c r="G857" s="207"/>
      <c r="H857" s="210">
        <v>2.64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169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160</v>
      </c>
    </row>
    <row r="858" spans="2:65" s="13" customFormat="1" x14ac:dyDescent="0.3">
      <c r="B858" s="217"/>
      <c r="C858" s="218"/>
      <c r="D858" s="219" t="s">
        <v>169</v>
      </c>
      <c r="E858" s="220" t="s">
        <v>19</v>
      </c>
      <c r="F858" s="221" t="s">
        <v>182</v>
      </c>
      <c r="G858" s="218"/>
      <c r="H858" s="222">
        <v>2.64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169</v>
      </c>
      <c r="AU858" s="228" t="s">
        <v>81</v>
      </c>
      <c r="AV858" s="13" t="s">
        <v>167</v>
      </c>
      <c r="AW858" s="13" t="s">
        <v>35</v>
      </c>
      <c r="AX858" s="13" t="s">
        <v>78</v>
      </c>
      <c r="AY858" s="228" t="s">
        <v>160</v>
      </c>
    </row>
    <row r="859" spans="2:65" s="1" customFormat="1" ht="22.5" customHeight="1" x14ac:dyDescent="0.3">
      <c r="B859" s="35"/>
      <c r="C859" s="182" t="s">
        <v>927</v>
      </c>
      <c r="D859" s="182" t="s">
        <v>162</v>
      </c>
      <c r="E859" s="183" t="s">
        <v>4650</v>
      </c>
      <c r="F859" s="184" t="s">
        <v>4651</v>
      </c>
      <c r="G859" s="185" t="s">
        <v>248</v>
      </c>
      <c r="H859" s="186">
        <v>2.64</v>
      </c>
      <c r="I859" s="187"/>
      <c r="J859" s="188">
        <f>ROUND(I859*H859,2)</f>
        <v>0</v>
      </c>
      <c r="K859" s="184" t="s">
        <v>166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18" t="s">
        <v>167</v>
      </c>
      <c r="AT859" s="18" t="s">
        <v>162</v>
      </c>
      <c r="AU859" s="18" t="s">
        <v>81</v>
      </c>
      <c r="AY859" s="18" t="s">
        <v>160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167</v>
      </c>
      <c r="BM859" s="18" t="s">
        <v>4652</v>
      </c>
    </row>
    <row r="860" spans="2:65" s="1" customFormat="1" ht="22.5" customHeight="1" x14ac:dyDescent="0.3">
      <c r="B860" s="35"/>
      <c r="C860" s="182" t="s">
        <v>931</v>
      </c>
      <c r="D860" s="182" t="s">
        <v>162</v>
      </c>
      <c r="E860" s="183" t="s">
        <v>4653</v>
      </c>
      <c r="F860" s="184" t="s">
        <v>4654</v>
      </c>
      <c r="G860" s="185" t="s">
        <v>212</v>
      </c>
      <c r="H860" s="186">
        <v>0.79200000000000004</v>
      </c>
      <c r="I860" s="187"/>
      <c r="J860" s="188">
        <f>ROUND(I860*H860,2)</f>
        <v>0</v>
      </c>
      <c r="K860" s="184" t="s">
        <v>166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18" t="s">
        <v>167</v>
      </c>
      <c r="AT860" s="18" t="s">
        <v>162</v>
      </c>
      <c r="AU860" s="18" t="s">
        <v>81</v>
      </c>
      <c r="AY860" s="18" t="s">
        <v>160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167</v>
      </c>
      <c r="BM860" s="18" t="s">
        <v>4655</v>
      </c>
    </row>
    <row r="861" spans="2:65" s="11" customFormat="1" x14ac:dyDescent="0.3">
      <c r="B861" s="194"/>
      <c r="C861" s="195"/>
      <c r="D861" s="196" t="s">
        <v>169</v>
      </c>
      <c r="E861" s="197" t="s">
        <v>19</v>
      </c>
      <c r="F861" s="198" t="s">
        <v>4642</v>
      </c>
      <c r="G861" s="195"/>
      <c r="H861" s="199" t="s">
        <v>19</v>
      </c>
      <c r="I861" s="200"/>
      <c r="J861" s="195"/>
      <c r="K861" s="195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169</v>
      </c>
      <c r="AU861" s="205" t="s">
        <v>81</v>
      </c>
      <c r="AV861" s="11" t="s">
        <v>78</v>
      </c>
      <c r="AW861" s="11" t="s">
        <v>35</v>
      </c>
      <c r="AX861" s="11" t="s">
        <v>71</v>
      </c>
      <c r="AY861" s="205" t="s">
        <v>160</v>
      </c>
    </row>
    <row r="862" spans="2:65" s="12" customFormat="1" x14ac:dyDescent="0.3">
      <c r="B862" s="206"/>
      <c r="C862" s="207"/>
      <c r="D862" s="196" t="s">
        <v>169</v>
      </c>
      <c r="E862" s="208" t="s">
        <v>19</v>
      </c>
      <c r="F862" s="209" t="s">
        <v>4656</v>
      </c>
      <c r="G862" s="207"/>
      <c r="H862" s="210">
        <v>0.79200000000000004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3" customFormat="1" x14ac:dyDescent="0.3">
      <c r="B863" s="217"/>
      <c r="C863" s="218"/>
      <c r="D863" s="219" t="s">
        <v>169</v>
      </c>
      <c r="E863" s="220" t="s">
        <v>19</v>
      </c>
      <c r="F863" s="221" t="s">
        <v>182</v>
      </c>
      <c r="G863" s="218"/>
      <c r="H863" s="222">
        <v>0.79200000000000004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169</v>
      </c>
      <c r="AU863" s="228" t="s">
        <v>81</v>
      </c>
      <c r="AV863" s="13" t="s">
        <v>167</v>
      </c>
      <c r="AW863" s="13" t="s">
        <v>35</v>
      </c>
      <c r="AX863" s="13" t="s">
        <v>78</v>
      </c>
      <c r="AY863" s="228" t="s">
        <v>160</v>
      </c>
    </row>
    <row r="864" spans="2:65" s="1" customFormat="1" ht="22.5" customHeight="1" x14ac:dyDescent="0.3">
      <c r="B864" s="35"/>
      <c r="C864" s="182" t="s">
        <v>935</v>
      </c>
      <c r="D864" s="182" t="s">
        <v>162</v>
      </c>
      <c r="E864" s="183" t="s">
        <v>4657</v>
      </c>
      <c r="F864" s="184" t="s">
        <v>4658</v>
      </c>
      <c r="G864" s="185" t="s">
        <v>212</v>
      </c>
      <c r="H864" s="186">
        <v>5.4720000000000004</v>
      </c>
      <c r="I864" s="187"/>
      <c r="J864" s="188">
        <f>ROUND(I864*H864,2)</f>
        <v>0</v>
      </c>
      <c r="K864" s="184" t="s">
        <v>166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0.48818</v>
      </c>
      <c r="R864" s="191">
        <f>Q864*H864</f>
        <v>2.6713209600000001</v>
      </c>
      <c r="S864" s="191">
        <v>0</v>
      </c>
      <c r="T864" s="192">
        <f>S864*H864</f>
        <v>0</v>
      </c>
      <c r="AR864" s="18" t="s">
        <v>167</v>
      </c>
      <c r="AT864" s="18" t="s">
        <v>162</v>
      </c>
      <c r="AU864" s="18" t="s">
        <v>81</v>
      </c>
      <c r="AY864" s="18" t="s">
        <v>160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167</v>
      </c>
      <c r="BM864" s="18" t="s">
        <v>4659</v>
      </c>
    </row>
    <row r="865" spans="2:65" s="11" customFormat="1" x14ac:dyDescent="0.3">
      <c r="B865" s="194"/>
      <c r="C865" s="195"/>
      <c r="D865" s="196" t="s">
        <v>169</v>
      </c>
      <c r="E865" s="197" t="s">
        <v>19</v>
      </c>
      <c r="F865" s="198" t="s">
        <v>4267</v>
      </c>
      <c r="G865" s="195"/>
      <c r="H865" s="199" t="s">
        <v>19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169</v>
      </c>
      <c r="AU865" s="205" t="s">
        <v>81</v>
      </c>
      <c r="AV865" s="11" t="s">
        <v>78</v>
      </c>
      <c r="AW865" s="11" t="s">
        <v>35</v>
      </c>
      <c r="AX865" s="11" t="s">
        <v>71</v>
      </c>
      <c r="AY865" s="205" t="s">
        <v>160</v>
      </c>
    </row>
    <row r="866" spans="2:65" s="12" customFormat="1" x14ac:dyDescent="0.3">
      <c r="B866" s="206"/>
      <c r="C866" s="207"/>
      <c r="D866" s="196" t="s">
        <v>169</v>
      </c>
      <c r="E866" s="208" t="s">
        <v>19</v>
      </c>
      <c r="F866" s="209" t="s">
        <v>4660</v>
      </c>
      <c r="G866" s="207"/>
      <c r="H866" s="210">
        <v>2.3039999999999998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169</v>
      </c>
      <c r="AU866" s="216" t="s">
        <v>81</v>
      </c>
      <c r="AV866" s="12" t="s">
        <v>81</v>
      </c>
      <c r="AW866" s="12" t="s">
        <v>35</v>
      </c>
      <c r="AX866" s="12" t="s">
        <v>71</v>
      </c>
      <c r="AY866" s="216" t="s">
        <v>160</v>
      </c>
    </row>
    <row r="867" spans="2:65" s="12" customFormat="1" x14ac:dyDescent="0.3">
      <c r="B867" s="206"/>
      <c r="C867" s="207"/>
      <c r="D867" s="196" t="s">
        <v>169</v>
      </c>
      <c r="E867" s="208" t="s">
        <v>19</v>
      </c>
      <c r="F867" s="209" t="s">
        <v>4661</v>
      </c>
      <c r="G867" s="207"/>
      <c r="H867" s="210">
        <v>3.1680000000000001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169</v>
      </c>
      <c r="AU867" s="216" t="s">
        <v>81</v>
      </c>
      <c r="AV867" s="12" t="s">
        <v>81</v>
      </c>
      <c r="AW867" s="12" t="s">
        <v>35</v>
      </c>
      <c r="AX867" s="12" t="s">
        <v>71</v>
      </c>
      <c r="AY867" s="216" t="s">
        <v>160</v>
      </c>
    </row>
    <row r="868" spans="2:65" s="13" customFormat="1" x14ac:dyDescent="0.3">
      <c r="B868" s="217"/>
      <c r="C868" s="218"/>
      <c r="D868" s="219" t="s">
        <v>169</v>
      </c>
      <c r="E868" s="220" t="s">
        <v>19</v>
      </c>
      <c r="F868" s="221" t="s">
        <v>182</v>
      </c>
      <c r="G868" s="218"/>
      <c r="H868" s="222">
        <v>5.4720000000000004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169</v>
      </c>
      <c r="AU868" s="228" t="s">
        <v>81</v>
      </c>
      <c r="AV868" s="13" t="s">
        <v>167</v>
      </c>
      <c r="AW868" s="13" t="s">
        <v>35</v>
      </c>
      <c r="AX868" s="13" t="s">
        <v>78</v>
      </c>
      <c r="AY868" s="228" t="s">
        <v>160</v>
      </c>
    </row>
    <row r="869" spans="2:65" s="1" customFormat="1" ht="22.5" customHeight="1" x14ac:dyDescent="0.3">
      <c r="B869" s="35"/>
      <c r="C869" s="247" t="s">
        <v>939</v>
      </c>
      <c r="D869" s="247" t="s">
        <v>548</v>
      </c>
      <c r="E869" s="248" t="s">
        <v>4662</v>
      </c>
      <c r="F869" s="249" t="s">
        <v>4663</v>
      </c>
      <c r="G869" s="250" t="s">
        <v>265</v>
      </c>
      <c r="H869" s="251">
        <v>12.038</v>
      </c>
      <c r="I869" s="252"/>
      <c r="J869" s="253">
        <f>ROUND(I869*H869,2)</f>
        <v>0</v>
      </c>
      <c r="K869" s="249" t="s">
        <v>166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1</v>
      </c>
      <c r="R869" s="191">
        <f>Q869*H869</f>
        <v>12.038</v>
      </c>
      <c r="S869" s="191">
        <v>0</v>
      </c>
      <c r="T869" s="192">
        <f>S869*H869</f>
        <v>0</v>
      </c>
      <c r="AR869" s="18" t="s">
        <v>235</v>
      </c>
      <c r="AT869" s="18" t="s">
        <v>548</v>
      </c>
      <c r="AU869" s="18" t="s">
        <v>81</v>
      </c>
      <c r="AY869" s="18" t="s">
        <v>160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167</v>
      </c>
      <c r="BM869" s="18" t="s">
        <v>4664</v>
      </c>
    </row>
    <row r="870" spans="2:65" s="11" customFormat="1" x14ac:dyDescent="0.3">
      <c r="B870" s="194"/>
      <c r="C870" s="195"/>
      <c r="D870" s="196" t="s">
        <v>169</v>
      </c>
      <c r="E870" s="197" t="s">
        <v>19</v>
      </c>
      <c r="F870" s="198" t="s">
        <v>4665</v>
      </c>
      <c r="G870" s="195"/>
      <c r="H870" s="199" t="s">
        <v>19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169</v>
      </c>
      <c r="AU870" s="205" t="s">
        <v>81</v>
      </c>
      <c r="AV870" s="11" t="s">
        <v>78</v>
      </c>
      <c r="AW870" s="11" t="s">
        <v>35</v>
      </c>
      <c r="AX870" s="11" t="s">
        <v>71</v>
      </c>
      <c r="AY870" s="205" t="s">
        <v>160</v>
      </c>
    </row>
    <row r="871" spans="2:65" s="12" customFormat="1" x14ac:dyDescent="0.3">
      <c r="B871" s="206"/>
      <c r="C871" s="207"/>
      <c r="D871" s="196" t="s">
        <v>169</v>
      </c>
      <c r="E871" s="208" t="s">
        <v>19</v>
      </c>
      <c r="F871" s="209" t="s">
        <v>4666</v>
      </c>
      <c r="G871" s="207"/>
      <c r="H871" s="210">
        <v>12.038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169</v>
      </c>
      <c r="AU871" s="216" t="s">
        <v>81</v>
      </c>
      <c r="AV871" s="12" t="s">
        <v>81</v>
      </c>
      <c r="AW871" s="12" t="s">
        <v>35</v>
      </c>
      <c r="AX871" s="12" t="s">
        <v>71</v>
      </c>
      <c r="AY871" s="216" t="s">
        <v>160</v>
      </c>
    </row>
    <row r="872" spans="2:65" s="13" customFormat="1" x14ac:dyDescent="0.3">
      <c r="B872" s="217"/>
      <c r="C872" s="218"/>
      <c r="D872" s="219" t="s">
        <v>169</v>
      </c>
      <c r="E872" s="220" t="s">
        <v>19</v>
      </c>
      <c r="F872" s="221" t="s">
        <v>182</v>
      </c>
      <c r="G872" s="218"/>
      <c r="H872" s="222">
        <v>12.038</v>
      </c>
      <c r="I872" s="223"/>
      <c r="J872" s="218"/>
      <c r="K872" s="218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169</v>
      </c>
      <c r="AU872" s="228" t="s">
        <v>81</v>
      </c>
      <c r="AV872" s="13" t="s">
        <v>167</v>
      </c>
      <c r="AW872" s="13" t="s">
        <v>35</v>
      </c>
      <c r="AX872" s="13" t="s">
        <v>78</v>
      </c>
      <c r="AY872" s="228" t="s">
        <v>160</v>
      </c>
    </row>
    <row r="873" spans="2:65" s="1" customFormat="1" ht="22.5" customHeight="1" x14ac:dyDescent="0.3">
      <c r="B873" s="35"/>
      <c r="C873" s="182" t="s">
        <v>943</v>
      </c>
      <c r="D873" s="182" t="s">
        <v>162</v>
      </c>
      <c r="E873" s="183" t="s">
        <v>4667</v>
      </c>
      <c r="F873" s="184" t="s">
        <v>4668</v>
      </c>
      <c r="G873" s="185" t="s">
        <v>212</v>
      </c>
      <c r="H873" s="186">
        <v>0.79200000000000004</v>
      </c>
      <c r="I873" s="187"/>
      <c r="J873" s="188">
        <f>ROUND(I873*H873,2)</f>
        <v>0</v>
      </c>
      <c r="K873" s="184" t="s">
        <v>166</v>
      </c>
      <c r="L873" s="55"/>
      <c r="M873" s="189" t="s">
        <v>19</v>
      </c>
      <c r="N873" s="190" t="s">
        <v>42</v>
      </c>
      <c r="O873" s="36"/>
      <c r="P873" s="191">
        <f>O873*H873</f>
        <v>0</v>
      </c>
      <c r="Q873" s="191">
        <v>0.50375000000000003</v>
      </c>
      <c r="R873" s="191">
        <f>Q873*H873</f>
        <v>0.39897000000000005</v>
      </c>
      <c r="S873" s="191">
        <v>2.5</v>
      </c>
      <c r="T873" s="192">
        <f>S873*H873</f>
        <v>1.98</v>
      </c>
      <c r="AR873" s="18" t="s">
        <v>167</v>
      </c>
      <c r="AT873" s="18" t="s">
        <v>162</v>
      </c>
      <c r="AU873" s="18" t="s">
        <v>81</v>
      </c>
      <c r="AY873" s="18" t="s">
        <v>160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8" t="s">
        <v>78</v>
      </c>
      <c r="BK873" s="193">
        <f>ROUND(I873*H873,2)</f>
        <v>0</v>
      </c>
      <c r="BL873" s="18" t="s">
        <v>167</v>
      </c>
      <c r="BM873" s="18" t="s">
        <v>4669</v>
      </c>
    </row>
    <row r="874" spans="2:65" s="11" customFormat="1" x14ac:dyDescent="0.3">
      <c r="B874" s="194"/>
      <c r="C874" s="195"/>
      <c r="D874" s="196" t="s">
        <v>169</v>
      </c>
      <c r="E874" s="197" t="s">
        <v>19</v>
      </c>
      <c r="F874" s="198" t="s">
        <v>4642</v>
      </c>
      <c r="G874" s="195"/>
      <c r="H874" s="199" t="s">
        <v>19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169</v>
      </c>
      <c r="AU874" s="205" t="s">
        <v>81</v>
      </c>
      <c r="AV874" s="11" t="s">
        <v>78</v>
      </c>
      <c r="AW874" s="11" t="s">
        <v>35</v>
      </c>
      <c r="AX874" s="11" t="s">
        <v>71</v>
      </c>
      <c r="AY874" s="205" t="s">
        <v>160</v>
      </c>
    </row>
    <row r="875" spans="2:65" s="12" customFormat="1" x14ac:dyDescent="0.3">
      <c r="B875" s="206"/>
      <c r="C875" s="207"/>
      <c r="D875" s="196" t="s">
        <v>169</v>
      </c>
      <c r="E875" s="208" t="s">
        <v>19</v>
      </c>
      <c r="F875" s="209" t="s">
        <v>4656</v>
      </c>
      <c r="G875" s="207"/>
      <c r="H875" s="210">
        <v>0.79200000000000004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169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160</v>
      </c>
    </row>
    <row r="876" spans="2:65" s="13" customFormat="1" x14ac:dyDescent="0.3">
      <c r="B876" s="217"/>
      <c r="C876" s="218"/>
      <c r="D876" s="219" t="s">
        <v>169</v>
      </c>
      <c r="E876" s="220" t="s">
        <v>19</v>
      </c>
      <c r="F876" s="221" t="s">
        <v>182</v>
      </c>
      <c r="G876" s="218"/>
      <c r="H876" s="222">
        <v>0.79200000000000004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169</v>
      </c>
      <c r="AU876" s="228" t="s">
        <v>81</v>
      </c>
      <c r="AV876" s="13" t="s">
        <v>167</v>
      </c>
      <c r="AW876" s="13" t="s">
        <v>35</v>
      </c>
      <c r="AX876" s="13" t="s">
        <v>78</v>
      </c>
      <c r="AY876" s="228" t="s">
        <v>160</v>
      </c>
    </row>
    <row r="877" spans="2:65" s="1" customFormat="1" ht="22.5" customHeight="1" x14ac:dyDescent="0.3">
      <c r="B877" s="35"/>
      <c r="C877" s="182" t="s">
        <v>947</v>
      </c>
      <c r="D877" s="182" t="s">
        <v>162</v>
      </c>
      <c r="E877" s="183" t="s">
        <v>4670</v>
      </c>
      <c r="F877" s="184" t="s">
        <v>4671</v>
      </c>
      <c r="G877" s="185" t="s">
        <v>189</v>
      </c>
      <c r="H877" s="186">
        <v>135</v>
      </c>
      <c r="I877" s="187"/>
      <c r="J877" s="188">
        <f>ROUND(I877*H877,2)</f>
        <v>0</v>
      </c>
      <c r="K877" s="184" t="s">
        <v>19</v>
      </c>
      <c r="L877" s="55"/>
      <c r="M877" s="189" t="s">
        <v>19</v>
      </c>
      <c r="N877" s="190" t="s">
        <v>42</v>
      </c>
      <c r="O877" s="36"/>
      <c r="P877" s="191">
        <f>O877*H877</f>
        <v>0</v>
      </c>
      <c r="Q877" s="191">
        <v>6.5216659999999997E-3</v>
      </c>
      <c r="R877" s="191">
        <f>Q877*H877</f>
        <v>0.88042491000000001</v>
      </c>
      <c r="S877" s="191">
        <v>0</v>
      </c>
      <c r="T877" s="192">
        <f>S877*H877</f>
        <v>0</v>
      </c>
      <c r="AR877" s="18" t="s">
        <v>167</v>
      </c>
      <c r="AT877" s="18" t="s">
        <v>162</v>
      </c>
      <c r="AU877" s="18" t="s">
        <v>81</v>
      </c>
      <c r="AY877" s="18" t="s">
        <v>160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78</v>
      </c>
      <c r="BK877" s="193">
        <f>ROUND(I877*H877,2)</f>
        <v>0</v>
      </c>
      <c r="BL877" s="18" t="s">
        <v>167</v>
      </c>
      <c r="BM877" s="18" t="s">
        <v>4672</v>
      </c>
    </row>
    <row r="878" spans="2:65" s="11" customFormat="1" x14ac:dyDescent="0.3">
      <c r="B878" s="194"/>
      <c r="C878" s="195"/>
      <c r="D878" s="196" t="s">
        <v>169</v>
      </c>
      <c r="E878" s="197" t="s">
        <v>19</v>
      </c>
      <c r="F878" s="198" t="s">
        <v>4642</v>
      </c>
      <c r="G878" s="195"/>
      <c r="H878" s="199" t="s">
        <v>19</v>
      </c>
      <c r="I878" s="200"/>
      <c r="J878" s="195"/>
      <c r="K878" s="195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169</v>
      </c>
      <c r="AU878" s="205" t="s">
        <v>81</v>
      </c>
      <c r="AV878" s="11" t="s">
        <v>78</v>
      </c>
      <c r="AW878" s="11" t="s">
        <v>35</v>
      </c>
      <c r="AX878" s="11" t="s">
        <v>71</v>
      </c>
      <c r="AY878" s="205" t="s">
        <v>160</v>
      </c>
    </row>
    <row r="879" spans="2:65" s="12" customFormat="1" x14ac:dyDescent="0.3">
      <c r="B879" s="206"/>
      <c r="C879" s="207"/>
      <c r="D879" s="196" t="s">
        <v>169</v>
      </c>
      <c r="E879" s="208" t="s">
        <v>19</v>
      </c>
      <c r="F879" s="209" t="s">
        <v>4643</v>
      </c>
      <c r="G879" s="207"/>
      <c r="H879" s="210">
        <v>57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1" customFormat="1" x14ac:dyDescent="0.3">
      <c r="B880" s="194"/>
      <c r="C880" s="195"/>
      <c r="D880" s="196" t="s">
        <v>169</v>
      </c>
      <c r="E880" s="197" t="s">
        <v>19</v>
      </c>
      <c r="F880" s="198" t="s">
        <v>4644</v>
      </c>
      <c r="G880" s="195"/>
      <c r="H880" s="199" t="s">
        <v>19</v>
      </c>
      <c r="I880" s="200"/>
      <c r="J880" s="195"/>
      <c r="K880" s="195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169</v>
      </c>
      <c r="AU880" s="205" t="s">
        <v>81</v>
      </c>
      <c r="AV880" s="11" t="s">
        <v>78</v>
      </c>
      <c r="AW880" s="11" t="s">
        <v>35</v>
      </c>
      <c r="AX880" s="11" t="s">
        <v>71</v>
      </c>
      <c r="AY880" s="205" t="s">
        <v>160</v>
      </c>
    </row>
    <row r="881" spans="2:65" s="12" customFormat="1" x14ac:dyDescent="0.3">
      <c r="B881" s="206"/>
      <c r="C881" s="207"/>
      <c r="D881" s="196" t="s">
        <v>169</v>
      </c>
      <c r="E881" s="208" t="s">
        <v>19</v>
      </c>
      <c r="F881" s="209" t="s">
        <v>4645</v>
      </c>
      <c r="G881" s="207"/>
      <c r="H881" s="210">
        <v>78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169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160</v>
      </c>
    </row>
    <row r="882" spans="2:65" s="13" customFormat="1" x14ac:dyDescent="0.3">
      <c r="B882" s="217"/>
      <c r="C882" s="218"/>
      <c r="D882" s="219" t="s">
        <v>169</v>
      </c>
      <c r="E882" s="220" t="s">
        <v>19</v>
      </c>
      <c r="F882" s="221" t="s">
        <v>182</v>
      </c>
      <c r="G882" s="218"/>
      <c r="H882" s="222">
        <v>135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169</v>
      </c>
      <c r="AU882" s="228" t="s">
        <v>81</v>
      </c>
      <c r="AV882" s="13" t="s">
        <v>167</v>
      </c>
      <c r="AW882" s="13" t="s">
        <v>35</v>
      </c>
      <c r="AX882" s="13" t="s">
        <v>78</v>
      </c>
      <c r="AY882" s="228" t="s">
        <v>160</v>
      </c>
    </row>
    <row r="883" spans="2:65" s="1" customFormat="1" ht="22.5" customHeight="1" x14ac:dyDescent="0.3">
      <c r="B883" s="35"/>
      <c r="C883" s="182" t="s">
        <v>951</v>
      </c>
      <c r="D883" s="182" t="s">
        <v>162</v>
      </c>
      <c r="E883" s="183" t="s">
        <v>4673</v>
      </c>
      <c r="F883" s="184" t="s">
        <v>4674</v>
      </c>
      <c r="G883" s="185" t="s">
        <v>248</v>
      </c>
      <c r="H883" s="186">
        <v>57</v>
      </c>
      <c r="I883" s="187"/>
      <c r="J883" s="188">
        <f>ROUND(I883*H883,2)</f>
        <v>0</v>
      </c>
      <c r="K883" s="184" t="s">
        <v>166</v>
      </c>
      <c r="L883" s="55"/>
      <c r="M883" s="189" t="s">
        <v>19</v>
      </c>
      <c r="N883" s="190" t="s">
        <v>42</v>
      </c>
      <c r="O883" s="36"/>
      <c r="P883" s="191">
        <f>O883*H883</f>
        <v>0</v>
      </c>
      <c r="Q883" s="191">
        <v>0</v>
      </c>
      <c r="R883" s="191">
        <f>Q883*H883</f>
        <v>0</v>
      </c>
      <c r="S883" s="191">
        <v>0</v>
      </c>
      <c r="T883" s="192">
        <f>S883*H883</f>
        <v>0</v>
      </c>
      <c r="AR883" s="18" t="s">
        <v>167</v>
      </c>
      <c r="AT883" s="18" t="s">
        <v>162</v>
      </c>
      <c r="AU883" s="18" t="s">
        <v>81</v>
      </c>
      <c r="AY883" s="18" t="s">
        <v>160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18" t="s">
        <v>78</v>
      </c>
      <c r="BK883" s="193">
        <f>ROUND(I883*H883,2)</f>
        <v>0</v>
      </c>
      <c r="BL883" s="18" t="s">
        <v>167</v>
      </c>
      <c r="BM883" s="18" t="s">
        <v>4675</v>
      </c>
    </row>
    <row r="884" spans="2:65" s="11" customFormat="1" x14ac:dyDescent="0.3">
      <c r="B884" s="194"/>
      <c r="C884" s="195"/>
      <c r="D884" s="196" t="s">
        <v>169</v>
      </c>
      <c r="E884" s="197" t="s">
        <v>19</v>
      </c>
      <c r="F884" s="198" t="s">
        <v>4642</v>
      </c>
      <c r="G884" s="195"/>
      <c r="H884" s="199" t="s">
        <v>19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169</v>
      </c>
      <c r="AU884" s="205" t="s">
        <v>81</v>
      </c>
      <c r="AV884" s="11" t="s">
        <v>78</v>
      </c>
      <c r="AW884" s="11" t="s">
        <v>35</v>
      </c>
      <c r="AX884" s="11" t="s">
        <v>71</v>
      </c>
      <c r="AY884" s="205" t="s">
        <v>160</v>
      </c>
    </row>
    <row r="885" spans="2:65" s="12" customFormat="1" x14ac:dyDescent="0.3">
      <c r="B885" s="206"/>
      <c r="C885" s="207"/>
      <c r="D885" s="196" t="s">
        <v>169</v>
      </c>
      <c r="E885" s="208" t="s">
        <v>19</v>
      </c>
      <c r="F885" s="209" t="s">
        <v>4643</v>
      </c>
      <c r="G885" s="207"/>
      <c r="H885" s="210">
        <v>57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169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160</v>
      </c>
    </row>
    <row r="886" spans="2:65" s="13" customFormat="1" x14ac:dyDescent="0.3">
      <c r="B886" s="217"/>
      <c r="C886" s="218"/>
      <c r="D886" s="219" t="s">
        <v>169</v>
      </c>
      <c r="E886" s="220" t="s">
        <v>19</v>
      </c>
      <c r="F886" s="221" t="s">
        <v>182</v>
      </c>
      <c r="G886" s="218"/>
      <c r="H886" s="222">
        <v>57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169</v>
      </c>
      <c r="AU886" s="228" t="s">
        <v>81</v>
      </c>
      <c r="AV886" s="13" t="s">
        <v>167</v>
      </c>
      <c r="AW886" s="13" t="s">
        <v>35</v>
      </c>
      <c r="AX886" s="13" t="s">
        <v>78</v>
      </c>
      <c r="AY886" s="228" t="s">
        <v>160</v>
      </c>
    </row>
    <row r="887" spans="2:65" s="1" customFormat="1" ht="22.5" customHeight="1" x14ac:dyDescent="0.3">
      <c r="B887" s="35"/>
      <c r="C887" s="182" t="s">
        <v>955</v>
      </c>
      <c r="D887" s="182" t="s">
        <v>162</v>
      </c>
      <c r="E887" s="183" t="s">
        <v>4676</v>
      </c>
      <c r="F887" s="184" t="s">
        <v>4677</v>
      </c>
      <c r="G887" s="185" t="s">
        <v>248</v>
      </c>
      <c r="H887" s="186">
        <v>52.74</v>
      </c>
      <c r="I887" s="187"/>
      <c r="J887" s="188">
        <f>ROUND(I887*H887,2)</f>
        <v>0</v>
      </c>
      <c r="K887" s="184" t="s">
        <v>166</v>
      </c>
      <c r="L887" s="55"/>
      <c r="M887" s="189" t="s">
        <v>19</v>
      </c>
      <c r="N887" s="190" t="s">
        <v>42</v>
      </c>
      <c r="O887" s="36"/>
      <c r="P887" s="191">
        <f>O887*H887</f>
        <v>0</v>
      </c>
      <c r="Q887" s="191">
        <v>0</v>
      </c>
      <c r="R887" s="191">
        <f>Q887*H887</f>
        <v>0</v>
      </c>
      <c r="S887" s="191">
        <v>7.0000000000000001E-3</v>
      </c>
      <c r="T887" s="192">
        <f>S887*H887</f>
        <v>0.36918000000000001</v>
      </c>
      <c r="AR887" s="18" t="s">
        <v>167</v>
      </c>
      <c r="AT887" s="18" t="s">
        <v>162</v>
      </c>
      <c r="AU887" s="18" t="s">
        <v>81</v>
      </c>
      <c r="AY887" s="18" t="s">
        <v>160</v>
      </c>
      <c r="BE887" s="193">
        <f>IF(N887="základní",J887,0)</f>
        <v>0</v>
      </c>
      <c r="BF887" s="193">
        <f>IF(N887="snížená",J887,0)</f>
        <v>0</v>
      </c>
      <c r="BG887" s="193">
        <f>IF(N887="zákl. přenesená",J887,0)</f>
        <v>0</v>
      </c>
      <c r="BH887" s="193">
        <f>IF(N887="sníž. přenesená",J887,0)</f>
        <v>0</v>
      </c>
      <c r="BI887" s="193">
        <f>IF(N887="nulová",J887,0)</f>
        <v>0</v>
      </c>
      <c r="BJ887" s="18" t="s">
        <v>78</v>
      </c>
      <c r="BK887" s="193">
        <f>ROUND(I887*H887,2)</f>
        <v>0</v>
      </c>
      <c r="BL887" s="18" t="s">
        <v>167</v>
      </c>
      <c r="BM887" s="18" t="s">
        <v>4678</v>
      </c>
    </row>
    <row r="888" spans="2:65" s="11" customFormat="1" x14ac:dyDescent="0.3">
      <c r="B888" s="194"/>
      <c r="C888" s="195"/>
      <c r="D888" s="196" t="s">
        <v>169</v>
      </c>
      <c r="E888" s="197" t="s">
        <v>19</v>
      </c>
      <c r="F888" s="198" t="s">
        <v>4091</v>
      </c>
      <c r="G888" s="195"/>
      <c r="H888" s="199" t="s">
        <v>19</v>
      </c>
      <c r="I888" s="200"/>
      <c r="J888" s="195"/>
      <c r="K888" s="195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169</v>
      </c>
      <c r="AU888" s="205" t="s">
        <v>81</v>
      </c>
      <c r="AV888" s="11" t="s">
        <v>78</v>
      </c>
      <c r="AW888" s="11" t="s">
        <v>35</v>
      </c>
      <c r="AX888" s="11" t="s">
        <v>71</v>
      </c>
      <c r="AY888" s="205" t="s">
        <v>160</v>
      </c>
    </row>
    <row r="889" spans="2:65" s="12" customFormat="1" x14ac:dyDescent="0.3">
      <c r="B889" s="206"/>
      <c r="C889" s="207"/>
      <c r="D889" s="196" t="s">
        <v>169</v>
      </c>
      <c r="E889" s="208" t="s">
        <v>19</v>
      </c>
      <c r="F889" s="209" t="s">
        <v>4638</v>
      </c>
      <c r="G889" s="207"/>
      <c r="H889" s="210">
        <v>52.74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3" customFormat="1" x14ac:dyDescent="0.3">
      <c r="B890" s="217"/>
      <c r="C890" s="218"/>
      <c r="D890" s="219" t="s">
        <v>169</v>
      </c>
      <c r="E890" s="220" t="s">
        <v>19</v>
      </c>
      <c r="F890" s="221" t="s">
        <v>182</v>
      </c>
      <c r="G890" s="218"/>
      <c r="H890" s="222">
        <v>52.74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169</v>
      </c>
      <c r="AU890" s="228" t="s">
        <v>81</v>
      </c>
      <c r="AV890" s="13" t="s">
        <v>167</v>
      </c>
      <c r="AW890" s="13" t="s">
        <v>35</v>
      </c>
      <c r="AX890" s="13" t="s">
        <v>78</v>
      </c>
      <c r="AY890" s="228" t="s">
        <v>160</v>
      </c>
    </row>
    <row r="891" spans="2:65" s="1" customFormat="1" ht="22.5" customHeight="1" x14ac:dyDescent="0.3">
      <c r="B891" s="35"/>
      <c r="C891" s="182" t="s">
        <v>959</v>
      </c>
      <c r="D891" s="182" t="s">
        <v>162</v>
      </c>
      <c r="E891" s="183" t="s">
        <v>4679</v>
      </c>
      <c r="F891" s="184" t="s">
        <v>4680</v>
      </c>
      <c r="G891" s="185" t="s">
        <v>248</v>
      </c>
      <c r="H891" s="186">
        <v>105.48</v>
      </c>
      <c r="I891" s="187"/>
      <c r="J891" s="188">
        <f>ROUND(I891*H891,2)</f>
        <v>0</v>
      </c>
      <c r="K891" s="184" t="s">
        <v>166</v>
      </c>
      <c r="L891" s="55"/>
      <c r="M891" s="189" t="s">
        <v>19</v>
      </c>
      <c r="N891" s="190" t="s">
        <v>42</v>
      </c>
      <c r="O891" s="36"/>
      <c r="P891" s="191">
        <f>O891*H891</f>
        <v>0</v>
      </c>
      <c r="Q891" s="191">
        <v>0</v>
      </c>
      <c r="R891" s="191">
        <f>Q891*H891</f>
        <v>0</v>
      </c>
      <c r="S891" s="191">
        <v>2.3E-3</v>
      </c>
      <c r="T891" s="192">
        <f>S891*H891</f>
        <v>0.24260400000000001</v>
      </c>
      <c r="AR891" s="18" t="s">
        <v>167</v>
      </c>
      <c r="AT891" s="18" t="s">
        <v>162</v>
      </c>
      <c r="AU891" s="18" t="s">
        <v>81</v>
      </c>
      <c r="AY891" s="18" t="s">
        <v>160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78</v>
      </c>
      <c r="BK891" s="193">
        <f>ROUND(I891*H891,2)</f>
        <v>0</v>
      </c>
      <c r="BL891" s="18" t="s">
        <v>167</v>
      </c>
      <c r="BM891" s="18" t="s">
        <v>4681</v>
      </c>
    </row>
    <row r="892" spans="2:65" s="11" customFormat="1" x14ac:dyDescent="0.3">
      <c r="B892" s="194"/>
      <c r="C892" s="195"/>
      <c r="D892" s="196" t="s">
        <v>169</v>
      </c>
      <c r="E892" s="197" t="s">
        <v>19</v>
      </c>
      <c r="F892" s="198" t="s">
        <v>4091</v>
      </c>
      <c r="G892" s="195"/>
      <c r="H892" s="199" t="s">
        <v>19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169</v>
      </c>
      <c r="AU892" s="205" t="s">
        <v>81</v>
      </c>
      <c r="AV892" s="11" t="s">
        <v>78</v>
      </c>
      <c r="AW892" s="11" t="s">
        <v>35</v>
      </c>
      <c r="AX892" s="11" t="s">
        <v>71</v>
      </c>
      <c r="AY892" s="205" t="s">
        <v>160</v>
      </c>
    </row>
    <row r="893" spans="2:65" s="12" customFormat="1" x14ac:dyDescent="0.3">
      <c r="B893" s="206"/>
      <c r="C893" s="207"/>
      <c r="D893" s="196" t="s">
        <v>169</v>
      </c>
      <c r="E893" s="208" t="s">
        <v>19</v>
      </c>
      <c r="F893" s="209" t="s">
        <v>4682</v>
      </c>
      <c r="G893" s="207"/>
      <c r="H893" s="210">
        <v>105.48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169</v>
      </c>
      <c r="AU893" s="216" t="s">
        <v>81</v>
      </c>
      <c r="AV893" s="12" t="s">
        <v>81</v>
      </c>
      <c r="AW893" s="12" t="s">
        <v>35</v>
      </c>
      <c r="AX893" s="12" t="s">
        <v>71</v>
      </c>
      <c r="AY893" s="216" t="s">
        <v>160</v>
      </c>
    </row>
    <row r="894" spans="2:65" s="13" customFormat="1" x14ac:dyDescent="0.3">
      <c r="B894" s="217"/>
      <c r="C894" s="218"/>
      <c r="D894" s="219" t="s">
        <v>169</v>
      </c>
      <c r="E894" s="220" t="s">
        <v>19</v>
      </c>
      <c r="F894" s="221" t="s">
        <v>182</v>
      </c>
      <c r="G894" s="218"/>
      <c r="H894" s="222">
        <v>105.48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169</v>
      </c>
      <c r="AU894" s="228" t="s">
        <v>81</v>
      </c>
      <c r="AV894" s="13" t="s">
        <v>167</v>
      </c>
      <c r="AW894" s="13" t="s">
        <v>35</v>
      </c>
      <c r="AX894" s="13" t="s">
        <v>78</v>
      </c>
      <c r="AY894" s="228" t="s">
        <v>160</v>
      </c>
    </row>
    <row r="895" spans="2:65" s="1" customFormat="1" ht="31.5" customHeight="1" x14ac:dyDescent="0.3">
      <c r="B895" s="35"/>
      <c r="C895" s="182" t="s">
        <v>964</v>
      </c>
      <c r="D895" s="182" t="s">
        <v>162</v>
      </c>
      <c r="E895" s="183" t="s">
        <v>4683</v>
      </c>
      <c r="F895" s="184" t="s">
        <v>4684</v>
      </c>
      <c r="G895" s="185" t="s">
        <v>248</v>
      </c>
      <c r="H895" s="186">
        <v>52.74</v>
      </c>
      <c r="I895" s="187"/>
      <c r="J895" s="188">
        <f>ROUND(I895*H895,2)</f>
        <v>0</v>
      </c>
      <c r="K895" s="184" t="s">
        <v>166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5.3756400000000001E-3</v>
      </c>
      <c r="R895" s="191">
        <f>Q895*H895</f>
        <v>0.28351125360000001</v>
      </c>
      <c r="S895" s="191">
        <v>0</v>
      </c>
      <c r="T895" s="192">
        <f>S895*H895</f>
        <v>0</v>
      </c>
      <c r="AR895" s="18" t="s">
        <v>167</v>
      </c>
      <c r="AT895" s="18" t="s">
        <v>162</v>
      </c>
      <c r="AU895" s="18" t="s">
        <v>81</v>
      </c>
      <c r="AY895" s="18" t="s">
        <v>160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167</v>
      </c>
      <c r="BM895" s="18" t="s">
        <v>4685</v>
      </c>
    </row>
    <row r="896" spans="2:65" s="11" customFormat="1" x14ac:dyDescent="0.3">
      <c r="B896" s="194"/>
      <c r="C896" s="195"/>
      <c r="D896" s="196" t="s">
        <v>169</v>
      </c>
      <c r="E896" s="197" t="s">
        <v>19</v>
      </c>
      <c r="F896" s="198" t="s">
        <v>4091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169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160</v>
      </c>
    </row>
    <row r="897" spans="2:65" s="12" customFormat="1" x14ac:dyDescent="0.3">
      <c r="B897" s="206"/>
      <c r="C897" s="207"/>
      <c r="D897" s="196" t="s">
        <v>169</v>
      </c>
      <c r="E897" s="208" t="s">
        <v>19</v>
      </c>
      <c r="F897" s="209" t="s">
        <v>4638</v>
      </c>
      <c r="G897" s="207"/>
      <c r="H897" s="210">
        <v>52.74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169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160</v>
      </c>
    </row>
    <row r="898" spans="2:65" s="13" customFormat="1" x14ac:dyDescent="0.3">
      <c r="B898" s="217"/>
      <c r="C898" s="218"/>
      <c r="D898" s="219" t="s">
        <v>169</v>
      </c>
      <c r="E898" s="220" t="s">
        <v>19</v>
      </c>
      <c r="F898" s="221" t="s">
        <v>182</v>
      </c>
      <c r="G898" s="218"/>
      <c r="H898" s="222">
        <v>52.74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169</v>
      </c>
      <c r="AU898" s="228" t="s">
        <v>81</v>
      </c>
      <c r="AV898" s="13" t="s">
        <v>167</v>
      </c>
      <c r="AW898" s="13" t="s">
        <v>35</v>
      </c>
      <c r="AX898" s="13" t="s">
        <v>78</v>
      </c>
      <c r="AY898" s="228" t="s">
        <v>160</v>
      </c>
    </row>
    <row r="899" spans="2:65" s="1" customFormat="1" ht="31.5" customHeight="1" x14ac:dyDescent="0.3">
      <c r="B899" s="35"/>
      <c r="C899" s="182" t="s">
        <v>969</v>
      </c>
      <c r="D899" s="182" t="s">
        <v>162</v>
      </c>
      <c r="E899" s="183" t="s">
        <v>4686</v>
      </c>
      <c r="F899" s="184" t="s">
        <v>4687</v>
      </c>
      <c r="G899" s="185" t="s">
        <v>165</v>
      </c>
      <c r="H899" s="186">
        <v>250</v>
      </c>
      <c r="I899" s="187"/>
      <c r="J899" s="188">
        <f>ROUND(I899*H899,2)</f>
        <v>0</v>
      </c>
      <c r="K899" s="184" t="s">
        <v>166</v>
      </c>
      <c r="L899" s="55"/>
      <c r="M899" s="189" t="s">
        <v>19</v>
      </c>
      <c r="N899" s="190" t="s">
        <v>42</v>
      </c>
      <c r="O899" s="36"/>
      <c r="P899" s="191">
        <f>O899*H899</f>
        <v>0</v>
      </c>
      <c r="Q899" s="191">
        <v>1.2313199999999999E-3</v>
      </c>
      <c r="R899" s="191">
        <f>Q899*H899</f>
        <v>0.30782999999999999</v>
      </c>
      <c r="S899" s="191">
        <v>0</v>
      </c>
      <c r="T899" s="192">
        <f>S899*H899</f>
        <v>0</v>
      </c>
      <c r="AR899" s="18" t="s">
        <v>167</v>
      </c>
      <c r="AT899" s="18" t="s">
        <v>162</v>
      </c>
      <c r="AU899" s="18" t="s">
        <v>81</v>
      </c>
      <c r="AY899" s="18" t="s">
        <v>160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78</v>
      </c>
      <c r="BK899" s="193">
        <f>ROUND(I899*H899,2)</f>
        <v>0</v>
      </c>
      <c r="BL899" s="18" t="s">
        <v>167</v>
      </c>
      <c r="BM899" s="18" t="s">
        <v>4688</v>
      </c>
    </row>
    <row r="900" spans="2:65" s="11" customFormat="1" x14ac:dyDescent="0.3">
      <c r="B900" s="194"/>
      <c r="C900" s="195"/>
      <c r="D900" s="196" t="s">
        <v>169</v>
      </c>
      <c r="E900" s="197" t="s">
        <v>19</v>
      </c>
      <c r="F900" s="198" t="s">
        <v>4091</v>
      </c>
      <c r="G900" s="195"/>
      <c r="H900" s="199" t="s">
        <v>19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169</v>
      </c>
      <c r="AU900" s="205" t="s">
        <v>81</v>
      </c>
      <c r="AV900" s="11" t="s">
        <v>78</v>
      </c>
      <c r="AW900" s="11" t="s">
        <v>35</v>
      </c>
      <c r="AX900" s="11" t="s">
        <v>71</v>
      </c>
      <c r="AY900" s="205" t="s">
        <v>160</v>
      </c>
    </row>
    <row r="901" spans="2:65" s="12" customFormat="1" x14ac:dyDescent="0.3">
      <c r="B901" s="206"/>
      <c r="C901" s="207"/>
      <c r="D901" s="196" t="s">
        <v>169</v>
      </c>
      <c r="E901" s="208" t="s">
        <v>19</v>
      </c>
      <c r="F901" s="209" t="s">
        <v>3426</v>
      </c>
      <c r="G901" s="207"/>
      <c r="H901" s="210">
        <v>250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169</v>
      </c>
      <c r="AU901" s="216" t="s">
        <v>81</v>
      </c>
      <c r="AV901" s="12" t="s">
        <v>81</v>
      </c>
      <c r="AW901" s="12" t="s">
        <v>35</v>
      </c>
      <c r="AX901" s="12" t="s">
        <v>71</v>
      </c>
      <c r="AY901" s="216" t="s">
        <v>160</v>
      </c>
    </row>
    <row r="902" spans="2:65" s="13" customFormat="1" x14ac:dyDescent="0.3">
      <c r="B902" s="217"/>
      <c r="C902" s="218"/>
      <c r="D902" s="196" t="s">
        <v>169</v>
      </c>
      <c r="E902" s="240" t="s">
        <v>19</v>
      </c>
      <c r="F902" s="241" t="s">
        <v>182</v>
      </c>
      <c r="G902" s="218"/>
      <c r="H902" s="242">
        <v>250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169</v>
      </c>
      <c r="AU902" s="228" t="s">
        <v>81</v>
      </c>
      <c r="AV902" s="13" t="s">
        <v>167</v>
      </c>
      <c r="AW902" s="13" t="s">
        <v>35</v>
      </c>
      <c r="AX902" s="13" t="s">
        <v>78</v>
      </c>
      <c r="AY902" s="228" t="s">
        <v>160</v>
      </c>
    </row>
    <row r="903" spans="2:65" s="10" customFormat="1" ht="29.85" customHeight="1" x14ac:dyDescent="0.3">
      <c r="B903" s="165"/>
      <c r="C903" s="166"/>
      <c r="D903" s="179" t="s">
        <v>70</v>
      </c>
      <c r="E903" s="180" t="s">
        <v>1223</v>
      </c>
      <c r="F903" s="180" t="s">
        <v>1224</v>
      </c>
      <c r="G903" s="166"/>
      <c r="H903" s="166"/>
      <c r="I903" s="169"/>
      <c r="J903" s="181">
        <f>BK903</f>
        <v>0</v>
      </c>
      <c r="K903" s="166"/>
      <c r="L903" s="171"/>
      <c r="M903" s="172"/>
      <c r="N903" s="173"/>
      <c r="O903" s="173"/>
      <c r="P903" s="174">
        <f>SUM(P904:P917)</f>
        <v>0</v>
      </c>
      <c r="Q903" s="173"/>
      <c r="R903" s="174">
        <f>SUM(R904:R917)</f>
        <v>0</v>
      </c>
      <c r="S903" s="173"/>
      <c r="T903" s="175">
        <f>SUM(T904:T917)</f>
        <v>0</v>
      </c>
      <c r="AR903" s="176" t="s">
        <v>78</v>
      </c>
      <c r="AT903" s="177" t="s">
        <v>70</v>
      </c>
      <c r="AU903" s="177" t="s">
        <v>78</v>
      </c>
      <c r="AY903" s="176" t="s">
        <v>160</v>
      </c>
      <c r="BK903" s="178">
        <f>SUM(BK904:BK917)</f>
        <v>0</v>
      </c>
    </row>
    <row r="904" spans="2:65" s="1" customFormat="1" ht="31.5" customHeight="1" x14ac:dyDescent="0.3">
      <c r="B904" s="35"/>
      <c r="C904" s="182" t="s">
        <v>973</v>
      </c>
      <c r="D904" s="182" t="s">
        <v>162</v>
      </c>
      <c r="E904" s="183" t="s">
        <v>1226</v>
      </c>
      <c r="F904" s="184" t="s">
        <v>1227</v>
      </c>
      <c r="G904" s="185" t="s">
        <v>265</v>
      </c>
      <c r="H904" s="186">
        <v>0.45</v>
      </c>
      <c r="I904" s="187"/>
      <c r="J904" s="188">
        <f>ROUND(I904*H904,2)</f>
        <v>0</v>
      </c>
      <c r="K904" s="184" t="s">
        <v>19</v>
      </c>
      <c r="L904" s="55"/>
      <c r="M904" s="189" t="s">
        <v>19</v>
      </c>
      <c r="N904" s="190" t="s">
        <v>42</v>
      </c>
      <c r="O904" s="36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AR904" s="18" t="s">
        <v>167</v>
      </c>
      <c r="AT904" s="18" t="s">
        <v>162</v>
      </c>
      <c r="AU904" s="18" t="s">
        <v>81</v>
      </c>
      <c r="AY904" s="18" t="s">
        <v>160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18" t="s">
        <v>78</v>
      </c>
      <c r="BK904" s="193">
        <f>ROUND(I904*H904,2)</f>
        <v>0</v>
      </c>
      <c r="BL904" s="18" t="s">
        <v>167</v>
      </c>
      <c r="BM904" s="18" t="s">
        <v>4689</v>
      </c>
    </row>
    <row r="905" spans="2:65" s="12" customFormat="1" x14ac:dyDescent="0.3">
      <c r="B905" s="206"/>
      <c r="C905" s="207"/>
      <c r="D905" s="196" t="s">
        <v>169</v>
      </c>
      <c r="E905" s="208" t="s">
        <v>19</v>
      </c>
      <c r="F905" s="209" t="s">
        <v>4690</v>
      </c>
      <c r="G905" s="207"/>
      <c r="H905" s="210">
        <v>0.45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169</v>
      </c>
      <c r="AU905" s="216" t="s">
        <v>81</v>
      </c>
      <c r="AV905" s="12" t="s">
        <v>81</v>
      </c>
      <c r="AW905" s="12" t="s">
        <v>35</v>
      </c>
      <c r="AX905" s="12" t="s">
        <v>71</v>
      </c>
      <c r="AY905" s="216" t="s">
        <v>160</v>
      </c>
    </row>
    <row r="906" spans="2:65" s="13" customFormat="1" x14ac:dyDescent="0.3">
      <c r="B906" s="217"/>
      <c r="C906" s="218"/>
      <c r="D906" s="219" t="s">
        <v>169</v>
      </c>
      <c r="E906" s="220" t="s">
        <v>19</v>
      </c>
      <c r="F906" s="221" t="s">
        <v>182</v>
      </c>
      <c r="G906" s="218"/>
      <c r="H906" s="222">
        <v>0.45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169</v>
      </c>
      <c r="AU906" s="228" t="s">
        <v>81</v>
      </c>
      <c r="AV906" s="13" t="s">
        <v>167</v>
      </c>
      <c r="AW906" s="13" t="s">
        <v>35</v>
      </c>
      <c r="AX906" s="13" t="s">
        <v>78</v>
      </c>
      <c r="AY906" s="228" t="s">
        <v>160</v>
      </c>
    </row>
    <row r="907" spans="2:65" s="1" customFormat="1" ht="31.5" customHeight="1" x14ac:dyDescent="0.3">
      <c r="B907" s="35"/>
      <c r="C907" s="182" t="s">
        <v>980</v>
      </c>
      <c r="D907" s="182" t="s">
        <v>162</v>
      </c>
      <c r="E907" s="183" t="s">
        <v>1231</v>
      </c>
      <c r="F907" s="184" t="s">
        <v>1232</v>
      </c>
      <c r="G907" s="185" t="s">
        <v>265</v>
      </c>
      <c r="H907" s="186">
        <v>0.9</v>
      </c>
      <c r="I907" s="187"/>
      <c r="J907" s="188">
        <f>ROUND(I907*H907,2)</f>
        <v>0</v>
      </c>
      <c r="K907" s="184" t="s">
        <v>19</v>
      </c>
      <c r="L907" s="55"/>
      <c r="M907" s="189" t="s">
        <v>19</v>
      </c>
      <c r="N907" s="190" t="s">
        <v>42</v>
      </c>
      <c r="O907" s="36"/>
      <c r="P907" s="191">
        <f>O907*H907</f>
        <v>0</v>
      </c>
      <c r="Q907" s="191">
        <v>0</v>
      </c>
      <c r="R907" s="191">
        <f>Q907*H907</f>
        <v>0</v>
      </c>
      <c r="S907" s="191">
        <v>0</v>
      </c>
      <c r="T907" s="192">
        <f>S907*H907</f>
        <v>0</v>
      </c>
      <c r="AR907" s="18" t="s">
        <v>167</v>
      </c>
      <c r="AT907" s="18" t="s">
        <v>162</v>
      </c>
      <c r="AU907" s="18" t="s">
        <v>81</v>
      </c>
      <c r="AY907" s="18" t="s">
        <v>160</v>
      </c>
      <c r="BE907" s="193">
        <f>IF(N907="základní",J907,0)</f>
        <v>0</v>
      </c>
      <c r="BF907" s="193">
        <f>IF(N907="snížená",J907,0)</f>
        <v>0</v>
      </c>
      <c r="BG907" s="193">
        <f>IF(N907="zákl. přenesená",J907,0)</f>
        <v>0</v>
      </c>
      <c r="BH907" s="193">
        <f>IF(N907="sníž. přenesená",J907,0)</f>
        <v>0</v>
      </c>
      <c r="BI907" s="193">
        <f>IF(N907="nulová",J907,0)</f>
        <v>0</v>
      </c>
      <c r="BJ907" s="18" t="s">
        <v>78</v>
      </c>
      <c r="BK907" s="193">
        <f>ROUND(I907*H907,2)</f>
        <v>0</v>
      </c>
      <c r="BL907" s="18" t="s">
        <v>167</v>
      </c>
      <c r="BM907" s="18" t="s">
        <v>4691</v>
      </c>
    </row>
    <row r="908" spans="2:65" s="12" customFormat="1" x14ac:dyDescent="0.3">
      <c r="B908" s="206"/>
      <c r="C908" s="207"/>
      <c r="D908" s="196" t="s">
        <v>169</v>
      </c>
      <c r="E908" s="208" t="s">
        <v>19</v>
      </c>
      <c r="F908" s="209" t="s">
        <v>4692</v>
      </c>
      <c r="G908" s="207"/>
      <c r="H908" s="210">
        <v>0.9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169</v>
      </c>
      <c r="AU908" s="216" t="s">
        <v>81</v>
      </c>
      <c r="AV908" s="12" t="s">
        <v>81</v>
      </c>
      <c r="AW908" s="12" t="s">
        <v>35</v>
      </c>
      <c r="AX908" s="12" t="s">
        <v>71</v>
      </c>
      <c r="AY908" s="216" t="s">
        <v>160</v>
      </c>
    </row>
    <row r="909" spans="2:65" s="13" customFormat="1" x14ac:dyDescent="0.3">
      <c r="B909" s="217"/>
      <c r="C909" s="218"/>
      <c r="D909" s="219" t="s">
        <v>169</v>
      </c>
      <c r="E909" s="220" t="s">
        <v>19</v>
      </c>
      <c r="F909" s="221" t="s">
        <v>182</v>
      </c>
      <c r="G909" s="218"/>
      <c r="H909" s="222">
        <v>0.9</v>
      </c>
      <c r="I909" s="223"/>
      <c r="J909" s="218"/>
      <c r="K909" s="218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169</v>
      </c>
      <c r="AU909" s="228" t="s">
        <v>81</v>
      </c>
      <c r="AV909" s="13" t="s">
        <v>167</v>
      </c>
      <c r="AW909" s="13" t="s">
        <v>35</v>
      </c>
      <c r="AX909" s="13" t="s">
        <v>78</v>
      </c>
      <c r="AY909" s="228" t="s">
        <v>160</v>
      </c>
    </row>
    <row r="910" spans="2:65" s="1" customFormat="1" ht="22.5" customHeight="1" x14ac:dyDescent="0.3">
      <c r="B910" s="35"/>
      <c r="C910" s="182" t="s">
        <v>984</v>
      </c>
      <c r="D910" s="182" t="s">
        <v>162</v>
      </c>
      <c r="E910" s="183" t="s">
        <v>1236</v>
      </c>
      <c r="F910" s="184" t="s">
        <v>1237</v>
      </c>
      <c r="G910" s="185" t="s">
        <v>265</v>
      </c>
      <c r="H910" s="186">
        <v>76.965000000000003</v>
      </c>
      <c r="I910" s="187"/>
      <c r="J910" s="188">
        <f>ROUND(I910*H910,2)</f>
        <v>0</v>
      </c>
      <c r="K910" s="184" t="s">
        <v>166</v>
      </c>
      <c r="L910" s="55"/>
      <c r="M910" s="189" t="s">
        <v>19</v>
      </c>
      <c r="N910" s="190" t="s">
        <v>42</v>
      </c>
      <c r="O910" s="36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AR910" s="18" t="s">
        <v>167</v>
      </c>
      <c r="AT910" s="18" t="s">
        <v>162</v>
      </c>
      <c r="AU910" s="18" t="s">
        <v>81</v>
      </c>
      <c r="AY910" s="18" t="s">
        <v>160</v>
      </c>
      <c r="BE910" s="193">
        <f>IF(N910="základní",J910,0)</f>
        <v>0</v>
      </c>
      <c r="BF910" s="193">
        <f>IF(N910="snížená",J910,0)</f>
        <v>0</v>
      </c>
      <c r="BG910" s="193">
        <f>IF(N910="zákl. přenesená",J910,0)</f>
        <v>0</v>
      </c>
      <c r="BH910" s="193">
        <f>IF(N910="sníž. přenesená",J910,0)</f>
        <v>0</v>
      </c>
      <c r="BI910" s="193">
        <f>IF(N910="nulová",J910,0)</f>
        <v>0</v>
      </c>
      <c r="BJ910" s="18" t="s">
        <v>78</v>
      </c>
      <c r="BK910" s="193">
        <f>ROUND(I910*H910,2)</f>
        <v>0</v>
      </c>
      <c r="BL910" s="18" t="s">
        <v>167</v>
      </c>
      <c r="BM910" s="18" t="s">
        <v>4693</v>
      </c>
    </row>
    <row r="911" spans="2:65" s="12" customFormat="1" x14ac:dyDescent="0.3">
      <c r="B911" s="206"/>
      <c r="C911" s="207"/>
      <c r="D911" s="196" t="s">
        <v>169</v>
      </c>
      <c r="E911" s="208" t="s">
        <v>19</v>
      </c>
      <c r="F911" s="209" t="s">
        <v>4694</v>
      </c>
      <c r="G911" s="207"/>
      <c r="H911" s="210">
        <v>77.415000000000006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169</v>
      </c>
      <c r="AU911" s="216" t="s">
        <v>81</v>
      </c>
      <c r="AV911" s="12" t="s">
        <v>81</v>
      </c>
      <c r="AW911" s="12" t="s">
        <v>35</v>
      </c>
      <c r="AX911" s="12" t="s">
        <v>71</v>
      </c>
      <c r="AY911" s="216" t="s">
        <v>160</v>
      </c>
    </row>
    <row r="912" spans="2:65" s="12" customFormat="1" x14ac:dyDescent="0.3">
      <c r="B912" s="206"/>
      <c r="C912" s="207"/>
      <c r="D912" s="196" t="s">
        <v>169</v>
      </c>
      <c r="E912" s="208" t="s">
        <v>19</v>
      </c>
      <c r="F912" s="209" t="s">
        <v>4695</v>
      </c>
      <c r="G912" s="207"/>
      <c r="H912" s="210">
        <v>-0.45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169</v>
      </c>
      <c r="AU912" s="216" t="s">
        <v>81</v>
      </c>
      <c r="AV912" s="12" t="s">
        <v>81</v>
      </c>
      <c r="AW912" s="12" t="s">
        <v>35</v>
      </c>
      <c r="AX912" s="12" t="s">
        <v>71</v>
      </c>
      <c r="AY912" s="216" t="s">
        <v>160</v>
      </c>
    </row>
    <row r="913" spans="2:65" s="13" customFormat="1" x14ac:dyDescent="0.3">
      <c r="B913" s="217"/>
      <c r="C913" s="218"/>
      <c r="D913" s="219" t="s">
        <v>169</v>
      </c>
      <c r="E913" s="220" t="s">
        <v>19</v>
      </c>
      <c r="F913" s="221" t="s">
        <v>182</v>
      </c>
      <c r="G913" s="218"/>
      <c r="H913" s="222">
        <v>76.965000000000003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169</v>
      </c>
      <c r="AU913" s="228" t="s">
        <v>81</v>
      </c>
      <c r="AV913" s="13" t="s">
        <v>167</v>
      </c>
      <c r="AW913" s="13" t="s">
        <v>35</v>
      </c>
      <c r="AX913" s="13" t="s">
        <v>78</v>
      </c>
      <c r="AY913" s="228" t="s">
        <v>160</v>
      </c>
    </row>
    <row r="914" spans="2:65" s="1" customFormat="1" ht="22.5" customHeight="1" x14ac:dyDescent="0.3">
      <c r="B914" s="35"/>
      <c r="C914" s="182" t="s">
        <v>988</v>
      </c>
      <c r="D914" s="182" t="s">
        <v>162</v>
      </c>
      <c r="E914" s="183" t="s">
        <v>1243</v>
      </c>
      <c r="F914" s="184" t="s">
        <v>1244</v>
      </c>
      <c r="G914" s="185" t="s">
        <v>265</v>
      </c>
      <c r="H914" s="186">
        <v>1462.335</v>
      </c>
      <c r="I914" s="187"/>
      <c r="J914" s="188">
        <f>ROUND(I914*H914,2)</f>
        <v>0</v>
      </c>
      <c r="K914" s="184" t="s">
        <v>166</v>
      </c>
      <c r="L914" s="55"/>
      <c r="M914" s="189" t="s">
        <v>19</v>
      </c>
      <c r="N914" s="190" t="s">
        <v>42</v>
      </c>
      <c r="O914" s="36"/>
      <c r="P914" s="191">
        <f>O914*H914</f>
        <v>0</v>
      </c>
      <c r="Q914" s="191">
        <v>0</v>
      </c>
      <c r="R914" s="191">
        <f>Q914*H914</f>
        <v>0</v>
      </c>
      <c r="S914" s="191">
        <v>0</v>
      </c>
      <c r="T914" s="192">
        <f>S914*H914</f>
        <v>0</v>
      </c>
      <c r="AR914" s="18" t="s">
        <v>167</v>
      </c>
      <c r="AT914" s="18" t="s">
        <v>162</v>
      </c>
      <c r="AU914" s="18" t="s">
        <v>81</v>
      </c>
      <c r="AY914" s="18" t="s">
        <v>160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78</v>
      </c>
      <c r="BK914" s="193">
        <f>ROUND(I914*H914,2)</f>
        <v>0</v>
      </c>
      <c r="BL914" s="18" t="s">
        <v>167</v>
      </c>
      <c r="BM914" s="18" t="s">
        <v>4696</v>
      </c>
    </row>
    <row r="915" spans="2:65" s="12" customFormat="1" x14ac:dyDescent="0.3">
      <c r="B915" s="206"/>
      <c r="C915" s="207"/>
      <c r="D915" s="196" t="s">
        <v>169</v>
      </c>
      <c r="E915" s="208" t="s">
        <v>19</v>
      </c>
      <c r="F915" s="209" t="s">
        <v>4697</v>
      </c>
      <c r="G915" s="207"/>
      <c r="H915" s="210">
        <v>1462.335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169</v>
      </c>
      <c r="AU915" s="216" t="s">
        <v>81</v>
      </c>
      <c r="AV915" s="12" t="s">
        <v>81</v>
      </c>
      <c r="AW915" s="12" t="s">
        <v>35</v>
      </c>
      <c r="AX915" s="12" t="s">
        <v>71</v>
      </c>
      <c r="AY915" s="216" t="s">
        <v>160</v>
      </c>
    </row>
    <row r="916" spans="2:65" s="13" customFormat="1" x14ac:dyDescent="0.3">
      <c r="B916" s="217"/>
      <c r="C916" s="218"/>
      <c r="D916" s="219" t="s">
        <v>169</v>
      </c>
      <c r="E916" s="220" t="s">
        <v>19</v>
      </c>
      <c r="F916" s="221" t="s">
        <v>182</v>
      </c>
      <c r="G916" s="218"/>
      <c r="H916" s="222">
        <v>1462.335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169</v>
      </c>
      <c r="AU916" s="228" t="s">
        <v>81</v>
      </c>
      <c r="AV916" s="13" t="s">
        <v>167</v>
      </c>
      <c r="AW916" s="13" t="s">
        <v>35</v>
      </c>
      <c r="AX916" s="13" t="s">
        <v>78</v>
      </c>
      <c r="AY916" s="228" t="s">
        <v>160</v>
      </c>
    </row>
    <row r="917" spans="2:65" s="1" customFormat="1" ht="22.5" customHeight="1" x14ac:dyDescent="0.3">
      <c r="B917" s="35"/>
      <c r="C917" s="182" t="s">
        <v>992</v>
      </c>
      <c r="D917" s="182" t="s">
        <v>162</v>
      </c>
      <c r="E917" s="183" t="s">
        <v>1248</v>
      </c>
      <c r="F917" s="184" t="s">
        <v>1249</v>
      </c>
      <c r="G917" s="185" t="s">
        <v>265</v>
      </c>
      <c r="H917" s="186">
        <v>76.965000000000003</v>
      </c>
      <c r="I917" s="187"/>
      <c r="J917" s="188">
        <f>ROUND(I917*H917,2)</f>
        <v>0</v>
      </c>
      <c r="K917" s="184" t="s">
        <v>166</v>
      </c>
      <c r="L917" s="55"/>
      <c r="M917" s="189" t="s">
        <v>19</v>
      </c>
      <c r="N917" s="190" t="s">
        <v>42</v>
      </c>
      <c r="O917" s="3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AR917" s="18" t="s">
        <v>167</v>
      </c>
      <c r="AT917" s="18" t="s">
        <v>162</v>
      </c>
      <c r="AU917" s="18" t="s">
        <v>81</v>
      </c>
      <c r="AY917" s="18" t="s">
        <v>160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78</v>
      </c>
      <c r="BK917" s="193">
        <f>ROUND(I917*H917,2)</f>
        <v>0</v>
      </c>
      <c r="BL917" s="18" t="s">
        <v>167</v>
      </c>
      <c r="BM917" s="18" t="s">
        <v>4698</v>
      </c>
    </row>
    <row r="918" spans="2:65" s="10" customFormat="1" ht="29.85" customHeight="1" x14ac:dyDescent="0.3">
      <c r="B918" s="165"/>
      <c r="C918" s="166"/>
      <c r="D918" s="179" t="s">
        <v>70</v>
      </c>
      <c r="E918" s="180" t="s">
        <v>260</v>
      </c>
      <c r="F918" s="180" t="s">
        <v>261</v>
      </c>
      <c r="G918" s="166"/>
      <c r="H918" s="166"/>
      <c r="I918" s="169"/>
      <c r="J918" s="181">
        <f>BK918</f>
        <v>0</v>
      </c>
      <c r="K918" s="166"/>
      <c r="L918" s="171"/>
      <c r="M918" s="172"/>
      <c r="N918" s="173"/>
      <c r="O918" s="173"/>
      <c r="P918" s="174">
        <f>P919</f>
        <v>0</v>
      </c>
      <c r="Q918" s="173"/>
      <c r="R918" s="174">
        <f>R919</f>
        <v>0</v>
      </c>
      <c r="S918" s="173"/>
      <c r="T918" s="175">
        <f>T919</f>
        <v>0</v>
      </c>
      <c r="AR918" s="176" t="s">
        <v>78</v>
      </c>
      <c r="AT918" s="177" t="s">
        <v>70</v>
      </c>
      <c r="AU918" s="177" t="s">
        <v>78</v>
      </c>
      <c r="AY918" s="176" t="s">
        <v>160</v>
      </c>
      <c r="BK918" s="178">
        <f>BK919</f>
        <v>0</v>
      </c>
    </row>
    <row r="919" spans="2:65" s="1" customFormat="1" ht="22.5" customHeight="1" x14ac:dyDescent="0.3">
      <c r="B919" s="35"/>
      <c r="C919" s="182" t="s">
        <v>996</v>
      </c>
      <c r="D919" s="182" t="s">
        <v>162</v>
      </c>
      <c r="E919" s="183" t="s">
        <v>4699</v>
      </c>
      <c r="F919" s="184" t="s">
        <v>4700</v>
      </c>
      <c r="G919" s="185" t="s">
        <v>265</v>
      </c>
      <c r="H919" s="186">
        <v>323.28100000000001</v>
      </c>
      <c r="I919" s="187"/>
      <c r="J919" s="188">
        <f>ROUND(I919*H919,2)</f>
        <v>0</v>
      </c>
      <c r="K919" s="184" t="s">
        <v>166</v>
      </c>
      <c r="L919" s="55"/>
      <c r="M919" s="189" t="s">
        <v>19</v>
      </c>
      <c r="N919" s="243" t="s">
        <v>42</v>
      </c>
      <c r="O919" s="244"/>
      <c r="P919" s="245">
        <f>O919*H919</f>
        <v>0</v>
      </c>
      <c r="Q919" s="245">
        <v>0</v>
      </c>
      <c r="R919" s="245">
        <f>Q919*H919</f>
        <v>0</v>
      </c>
      <c r="S919" s="245">
        <v>0</v>
      </c>
      <c r="T919" s="246">
        <f>S919*H919</f>
        <v>0</v>
      </c>
      <c r="AR919" s="18" t="s">
        <v>167</v>
      </c>
      <c r="AT919" s="18" t="s">
        <v>162</v>
      </c>
      <c r="AU919" s="18" t="s">
        <v>81</v>
      </c>
      <c r="AY919" s="18" t="s">
        <v>160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167</v>
      </c>
      <c r="BM919" s="18" t="s">
        <v>4701</v>
      </c>
    </row>
    <row r="920" spans="2:65" s="1" customFormat="1" ht="6.95" customHeight="1" x14ac:dyDescent="0.3">
      <c r="B920" s="50"/>
      <c r="C920" s="51"/>
      <c r="D920" s="51"/>
      <c r="E920" s="51"/>
      <c r="F920" s="51"/>
      <c r="G920" s="51"/>
      <c r="H920" s="51"/>
      <c r="I920" s="128"/>
      <c r="J920" s="51"/>
      <c r="K920" s="51"/>
      <c r="L920" s="55"/>
    </row>
  </sheetData>
  <sheetProtection algorithmName="SHA-512" hashValue="TzGJNi9Spm01WFZc2AnibAQUIzJGfx21Zs33HAWPCvtXNIAk59Kbdk4OE8LEpdiHChPLv0YTzx6MYhhj6YOy0A==" saltValue="2iTSpdIsDWUH13sNpDebPg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112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4702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113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ROUND(J84,2)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ROUND(SUM(BE84:BE496), 2)</f>
        <v>0</v>
      </c>
      <c r="G30" s="36"/>
      <c r="H30" s="36"/>
      <c r="I30" s="120">
        <v>0.21</v>
      </c>
      <c r="J30" s="119">
        <f>ROUND(ROUND((SUM(BE84:BE496)),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ROUND(SUM(BF84:BF496), 2)</f>
        <v>0</v>
      </c>
      <c r="G31" s="36"/>
      <c r="H31" s="36"/>
      <c r="I31" s="120">
        <v>0.15</v>
      </c>
      <c r="J31" s="119">
        <f>ROUND(ROUND((SUM(BF84:BF496)),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ROUND(SUM(BG84:BG496),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ROUND(SUM(BH84:BH496),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ROUND(SUM(BI84:BI496),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CITY042-11 - SO 302 - Přeložka vodovodu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J84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J85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J86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325</v>
      </c>
      <c r="E59" s="148"/>
      <c r="F59" s="148"/>
      <c r="G59" s="148"/>
      <c r="H59" s="148"/>
      <c r="I59" s="149"/>
      <c r="J59" s="150">
        <f>J332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3779</v>
      </c>
      <c r="E60" s="148"/>
      <c r="F60" s="148"/>
      <c r="G60" s="148"/>
      <c r="H60" s="148"/>
      <c r="I60" s="149"/>
      <c r="J60" s="150">
        <f>J349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327</v>
      </c>
      <c r="E61" s="148"/>
      <c r="F61" s="148"/>
      <c r="G61" s="148"/>
      <c r="H61" s="148"/>
      <c r="I61" s="149"/>
      <c r="J61" s="150">
        <f>J378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328</v>
      </c>
      <c r="E62" s="148"/>
      <c r="F62" s="148"/>
      <c r="G62" s="148"/>
      <c r="H62" s="148"/>
      <c r="I62" s="149"/>
      <c r="J62" s="150">
        <f>J454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329</v>
      </c>
      <c r="E63" s="148"/>
      <c r="F63" s="148"/>
      <c r="G63" s="148"/>
      <c r="H63" s="148"/>
      <c r="I63" s="149"/>
      <c r="J63" s="150">
        <f>J475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J495</f>
        <v>0</v>
      </c>
      <c r="K64" s="151"/>
    </row>
    <row r="65" spans="2:12" s="1" customFormat="1" ht="21.75" customHeight="1" x14ac:dyDescent="0.3">
      <c r="B65" s="35"/>
      <c r="C65" s="36"/>
      <c r="D65" s="36"/>
      <c r="E65" s="36"/>
      <c r="F65" s="36"/>
      <c r="G65" s="36"/>
      <c r="H65" s="36"/>
      <c r="I65" s="107"/>
      <c r="J65" s="36"/>
      <c r="K65" s="39"/>
    </row>
    <row r="66" spans="2:12" s="1" customFormat="1" ht="6.95" customHeight="1" x14ac:dyDescent="0.3">
      <c r="B66" s="50"/>
      <c r="C66" s="51"/>
      <c r="D66" s="51"/>
      <c r="E66" s="51"/>
      <c r="F66" s="51"/>
      <c r="G66" s="51"/>
      <c r="H66" s="51"/>
      <c r="I66" s="128"/>
      <c r="J66" s="51"/>
      <c r="K66" s="5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1"/>
      <c r="J70" s="54"/>
      <c r="K70" s="54"/>
      <c r="L70" s="55"/>
    </row>
    <row r="71" spans="2:12" s="1" customFormat="1" ht="36.950000000000003" customHeight="1" x14ac:dyDescent="0.3">
      <c r="B71" s="35"/>
      <c r="C71" s="56" t="s">
        <v>144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16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2.5" customHeight="1" x14ac:dyDescent="0.3">
      <c r="B74" s="35"/>
      <c r="C74" s="57"/>
      <c r="D74" s="57"/>
      <c r="E74" s="396" t="str">
        <f>E7</f>
        <v>II/115 Černošice, rekonstrukce silnice</v>
      </c>
      <c r="F74" s="370"/>
      <c r="G74" s="370"/>
      <c r="H74" s="370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134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367" t="str">
        <f>E9</f>
        <v>CITY042-11 - SO 302 - Přeložka vodovodu</v>
      </c>
      <c r="F76" s="370"/>
      <c r="G76" s="370"/>
      <c r="H76" s="370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8" customHeight="1" x14ac:dyDescent="0.3">
      <c r="B78" s="35"/>
      <c r="C78" s="59" t="s">
        <v>21</v>
      </c>
      <c r="D78" s="57"/>
      <c r="E78" s="57"/>
      <c r="F78" s="153" t="str">
        <f>F12</f>
        <v>Černošice</v>
      </c>
      <c r="G78" s="57"/>
      <c r="H78" s="57"/>
      <c r="I78" s="154" t="s">
        <v>23</v>
      </c>
      <c r="J78" s="67" t="str">
        <f>IF(J12="","",J12)</f>
        <v>1.3.2016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15" x14ac:dyDescent="0.3">
      <c r="B80" s="35"/>
      <c r="C80" s="59" t="s">
        <v>25</v>
      </c>
      <c r="D80" s="57"/>
      <c r="E80" s="57"/>
      <c r="F80" s="153" t="str">
        <f>E15</f>
        <v>Středočeský kraj, Zborovská 11, Praha 5</v>
      </c>
      <c r="G80" s="57"/>
      <c r="H80" s="57"/>
      <c r="I80" s="154" t="s">
        <v>32</v>
      </c>
      <c r="J80" s="153" t="str">
        <f>E21</f>
        <v>AF-CityPlan s.r.o.,Magistrů 1275/13, 14000 Praha 4</v>
      </c>
      <c r="K80" s="57"/>
      <c r="L80" s="55"/>
    </row>
    <row r="81" spans="2:65" s="1" customFormat="1" ht="14.45" customHeight="1" x14ac:dyDescent="0.3">
      <c r="B81" s="35"/>
      <c r="C81" s="59" t="s">
        <v>30</v>
      </c>
      <c r="D81" s="57"/>
      <c r="E81" s="57"/>
      <c r="F81" s="153" t="str">
        <f>IF(E18="","",E18)</f>
        <v/>
      </c>
      <c r="G81" s="57"/>
      <c r="H81" s="57"/>
      <c r="I81" s="15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9" customFormat="1" ht="29.25" customHeight="1" x14ac:dyDescent="0.3">
      <c r="B83" s="155"/>
      <c r="C83" s="156" t="s">
        <v>145</v>
      </c>
      <c r="D83" s="157" t="s">
        <v>56</v>
      </c>
      <c r="E83" s="157" t="s">
        <v>52</v>
      </c>
      <c r="F83" s="157" t="s">
        <v>146</v>
      </c>
      <c r="G83" s="157" t="s">
        <v>147</v>
      </c>
      <c r="H83" s="157" t="s">
        <v>148</v>
      </c>
      <c r="I83" s="158" t="s">
        <v>149</v>
      </c>
      <c r="J83" s="157" t="s">
        <v>138</v>
      </c>
      <c r="K83" s="159" t="s">
        <v>150</v>
      </c>
      <c r="L83" s="160"/>
      <c r="M83" s="75" t="s">
        <v>151</v>
      </c>
      <c r="N83" s="76" t="s">
        <v>41</v>
      </c>
      <c r="O83" s="76" t="s">
        <v>152</v>
      </c>
      <c r="P83" s="76" t="s">
        <v>153</v>
      </c>
      <c r="Q83" s="76" t="s">
        <v>154</v>
      </c>
      <c r="R83" s="76" t="s">
        <v>155</v>
      </c>
      <c r="S83" s="76" t="s">
        <v>156</v>
      </c>
      <c r="T83" s="77" t="s">
        <v>157</v>
      </c>
    </row>
    <row r="84" spans="2:65" s="1" customFormat="1" ht="29.25" customHeight="1" x14ac:dyDescent="0.35">
      <c r="B84" s="35"/>
      <c r="C84" s="81" t="s">
        <v>139</v>
      </c>
      <c r="D84" s="57"/>
      <c r="E84" s="57"/>
      <c r="F84" s="57"/>
      <c r="G84" s="57"/>
      <c r="H84" s="57"/>
      <c r="I84" s="152"/>
      <c r="J84" s="161">
        <f>BK84</f>
        <v>0</v>
      </c>
      <c r="K84" s="57"/>
      <c r="L84" s="55"/>
      <c r="M84" s="78"/>
      <c r="N84" s="79"/>
      <c r="O84" s="79"/>
      <c r="P84" s="162">
        <f>P85</f>
        <v>0</v>
      </c>
      <c r="Q84" s="79"/>
      <c r="R84" s="162">
        <f>R85</f>
        <v>461.97915928840007</v>
      </c>
      <c r="S84" s="79"/>
      <c r="T84" s="163">
        <f>T85</f>
        <v>40.916541999999993</v>
      </c>
      <c r="AT84" s="18" t="s">
        <v>70</v>
      </c>
      <c r="AU84" s="18" t="s">
        <v>140</v>
      </c>
      <c r="BK84" s="164">
        <f>BK85</f>
        <v>0</v>
      </c>
    </row>
    <row r="85" spans="2:65" s="10" customFormat="1" ht="37.35" customHeight="1" x14ac:dyDescent="0.35">
      <c r="B85" s="165"/>
      <c r="C85" s="166"/>
      <c r="D85" s="167" t="s">
        <v>70</v>
      </c>
      <c r="E85" s="168" t="s">
        <v>158</v>
      </c>
      <c r="F85" s="168" t="s">
        <v>159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P86+P332+P349+P378+P454+P475+P495</f>
        <v>0</v>
      </c>
      <c r="Q85" s="173"/>
      <c r="R85" s="174">
        <f>R86+R332+R349+R378+R454+R475+R495</f>
        <v>461.97915928840007</v>
      </c>
      <c r="S85" s="173"/>
      <c r="T85" s="175">
        <f>T86+T332+T349+T378+T454+T475+T495</f>
        <v>40.916541999999993</v>
      </c>
      <c r="AR85" s="176" t="s">
        <v>78</v>
      </c>
      <c r="AT85" s="177" t="s">
        <v>70</v>
      </c>
      <c r="AU85" s="177" t="s">
        <v>71</v>
      </c>
      <c r="AY85" s="176" t="s">
        <v>160</v>
      </c>
      <c r="BK85" s="178">
        <f>BK86+BK332+BK349+BK378+BK454+BK475+BK495</f>
        <v>0</v>
      </c>
    </row>
    <row r="86" spans="2:65" s="10" customFormat="1" ht="19.899999999999999" customHeight="1" x14ac:dyDescent="0.3">
      <c r="B86" s="165"/>
      <c r="C86" s="166"/>
      <c r="D86" s="179" t="s">
        <v>70</v>
      </c>
      <c r="E86" s="180" t="s">
        <v>78</v>
      </c>
      <c r="F86" s="180" t="s">
        <v>161</v>
      </c>
      <c r="G86" s="166"/>
      <c r="H86" s="166"/>
      <c r="I86" s="169"/>
      <c r="J86" s="181">
        <f>BK86</f>
        <v>0</v>
      </c>
      <c r="K86" s="166"/>
      <c r="L86" s="171"/>
      <c r="M86" s="172"/>
      <c r="N86" s="173"/>
      <c r="O86" s="173"/>
      <c r="P86" s="174">
        <f>SUM(P87:P331)</f>
        <v>0</v>
      </c>
      <c r="Q86" s="173"/>
      <c r="R86" s="174">
        <f>SUM(R87:R331)</f>
        <v>326.37255717120001</v>
      </c>
      <c r="S86" s="173"/>
      <c r="T86" s="175">
        <f>SUM(T87:T331)</f>
        <v>24.255391999999997</v>
      </c>
      <c r="AR86" s="176" t="s">
        <v>78</v>
      </c>
      <c r="AT86" s="177" t="s">
        <v>70</v>
      </c>
      <c r="AU86" s="177" t="s">
        <v>78</v>
      </c>
      <c r="AY86" s="176" t="s">
        <v>160</v>
      </c>
      <c r="BK86" s="178">
        <f>SUM(BK87:BK331)</f>
        <v>0</v>
      </c>
    </row>
    <row r="87" spans="2:65" s="1" customFormat="1" ht="22.5" customHeight="1" x14ac:dyDescent="0.3">
      <c r="B87" s="35"/>
      <c r="C87" s="182" t="s">
        <v>78</v>
      </c>
      <c r="D87" s="182" t="s">
        <v>162</v>
      </c>
      <c r="E87" s="183" t="s">
        <v>4703</v>
      </c>
      <c r="F87" s="184" t="s">
        <v>4704</v>
      </c>
      <c r="G87" s="185" t="s">
        <v>248</v>
      </c>
      <c r="H87" s="186">
        <v>40.5</v>
      </c>
      <c r="I87" s="187"/>
      <c r="J87" s="188">
        <f>ROUND(I87*H87,2)</f>
        <v>0</v>
      </c>
      <c r="K87" s="184" t="s">
        <v>166</v>
      </c>
      <c r="L87" s="55"/>
      <c r="M87" s="189" t="s">
        <v>19</v>
      </c>
      <c r="N87" s="190" t="s">
        <v>42</v>
      </c>
      <c r="O87" s="36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18" t="s">
        <v>167</v>
      </c>
      <c r="AT87" s="18" t="s">
        <v>162</v>
      </c>
      <c r="AU87" s="18" t="s">
        <v>81</v>
      </c>
      <c r="AY87" s="18" t="s">
        <v>160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8" t="s">
        <v>78</v>
      </c>
      <c r="BK87" s="193">
        <f>ROUND(I87*H87,2)</f>
        <v>0</v>
      </c>
      <c r="BL87" s="18" t="s">
        <v>167</v>
      </c>
      <c r="BM87" s="18" t="s">
        <v>4705</v>
      </c>
    </row>
    <row r="88" spans="2:65" s="11" customFormat="1" x14ac:dyDescent="0.3">
      <c r="B88" s="194"/>
      <c r="C88" s="195"/>
      <c r="D88" s="196" t="s">
        <v>169</v>
      </c>
      <c r="E88" s="197" t="s">
        <v>19</v>
      </c>
      <c r="F88" s="198" t="s">
        <v>4706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169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160</v>
      </c>
    </row>
    <row r="89" spans="2:65" s="12" customFormat="1" x14ac:dyDescent="0.3">
      <c r="B89" s="206"/>
      <c r="C89" s="207"/>
      <c r="D89" s="196" t="s">
        <v>169</v>
      </c>
      <c r="E89" s="208" t="s">
        <v>19</v>
      </c>
      <c r="F89" s="209" t="s">
        <v>4707</v>
      </c>
      <c r="G89" s="207"/>
      <c r="H89" s="210">
        <v>26.5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2" customFormat="1" x14ac:dyDescent="0.3">
      <c r="B90" s="206"/>
      <c r="C90" s="207"/>
      <c r="D90" s="196" t="s">
        <v>169</v>
      </c>
      <c r="E90" s="208" t="s">
        <v>19</v>
      </c>
      <c r="F90" s="209" t="s">
        <v>2674</v>
      </c>
      <c r="G90" s="207"/>
      <c r="H90" s="210">
        <v>14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169</v>
      </c>
      <c r="AU90" s="216" t="s">
        <v>81</v>
      </c>
      <c r="AV90" s="12" t="s">
        <v>81</v>
      </c>
      <c r="AW90" s="12" t="s">
        <v>35</v>
      </c>
      <c r="AX90" s="12" t="s">
        <v>71</v>
      </c>
      <c r="AY90" s="216" t="s">
        <v>160</v>
      </c>
    </row>
    <row r="91" spans="2:65" s="13" customFormat="1" x14ac:dyDescent="0.3">
      <c r="B91" s="217"/>
      <c r="C91" s="218"/>
      <c r="D91" s="219" t="s">
        <v>169</v>
      </c>
      <c r="E91" s="220" t="s">
        <v>19</v>
      </c>
      <c r="F91" s="221" t="s">
        <v>182</v>
      </c>
      <c r="G91" s="218"/>
      <c r="H91" s="222">
        <v>40.5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169</v>
      </c>
      <c r="AU91" s="228" t="s">
        <v>81</v>
      </c>
      <c r="AV91" s="13" t="s">
        <v>167</v>
      </c>
      <c r="AW91" s="13" t="s">
        <v>35</v>
      </c>
      <c r="AX91" s="13" t="s">
        <v>78</v>
      </c>
      <c r="AY91" s="228" t="s">
        <v>160</v>
      </c>
    </row>
    <row r="92" spans="2:65" s="1" customFormat="1" ht="22.5" customHeight="1" x14ac:dyDescent="0.3">
      <c r="B92" s="35"/>
      <c r="C92" s="182" t="s">
        <v>81</v>
      </c>
      <c r="D92" s="182" t="s">
        <v>162</v>
      </c>
      <c r="E92" s="183" t="s">
        <v>4708</v>
      </c>
      <c r="F92" s="184" t="s">
        <v>4709</v>
      </c>
      <c r="G92" s="185" t="s">
        <v>248</v>
      </c>
      <c r="H92" s="186">
        <v>40.5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4710</v>
      </c>
    </row>
    <row r="93" spans="2:65" s="11" customFormat="1" x14ac:dyDescent="0.3">
      <c r="B93" s="194"/>
      <c r="C93" s="195"/>
      <c r="D93" s="196" t="s">
        <v>169</v>
      </c>
      <c r="E93" s="197" t="s">
        <v>19</v>
      </c>
      <c r="F93" s="198" t="s">
        <v>4706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x14ac:dyDescent="0.3">
      <c r="B94" s="206"/>
      <c r="C94" s="207"/>
      <c r="D94" s="196" t="s">
        <v>169</v>
      </c>
      <c r="E94" s="208" t="s">
        <v>19</v>
      </c>
      <c r="F94" s="209" t="s">
        <v>4707</v>
      </c>
      <c r="G94" s="207"/>
      <c r="H94" s="210">
        <v>26.5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2674</v>
      </c>
      <c r="G95" s="207"/>
      <c r="H95" s="210">
        <v>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40.5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31.5" customHeight="1" x14ac:dyDescent="0.3">
      <c r="B97" s="35"/>
      <c r="C97" s="182" t="s">
        <v>186</v>
      </c>
      <c r="D97" s="182" t="s">
        <v>162</v>
      </c>
      <c r="E97" s="183" t="s">
        <v>4711</v>
      </c>
      <c r="F97" s="184" t="s">
        <v>4712</v>
      </c>
      <c r="G97" s="185" t="s">
        <v>248</v>
      </c>
      <c r="H97" s="186">
        <v>82.32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7.5600000000000001E-2</v>
      </c>
      <c r="T97" s="192">
        <f>S97*H97</f>
        <v>6.2233919999999996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4713</v>
      </c>
    </row>
    <row r="98" spans="2:65" s="11" customFormat="1" x14ac:dyDescent="0.3">
      <c r="B98" s="194"/>
      <c r="C98" s="195"/>
      <c r="D98" s="196" t="s">
        <v>169</v>
      </c>
      <c r="E98" s="197" t="s">
        <v>19</v>
      </c>
      <c r="F98" s="198" t="s">
        <v>4706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x14ac:dyDescent="0.3">
      <c r="B99" s="206"/>
      <c r="C99" s="207"/>
      <c r="D99" s="196" t="s">
        <v>169</v>
      </c>
      <c r="E99" s="208" t="s">
        <v>19</v>
      </c>
      <c r="F99" s="209" t="s">
        <v>4714</v>
      </c>
      <c r="G99" s="207"/>
      <c r="H99" s="210">
        <v>18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2" customFormat="1" x14ac:dyDescent="0.3">
      <c r="B100" s="206"/>
      <c r="C100" s="207"/>
      <c r="D100" s="196" t="s">
        <v>169</v>
      </c>
      <c r="E100" s="208" t="s">
        <v>19</v>
      </c>
      <c r="F100" s="209" t="s">
        <v>4715</v>
      </c>
      <c r="G100" s="207"/>
      <c r="H100" s="210">
        <v>44.4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2" customFormat="1" x14ac:dyDescent="0.3">
      <c r="B101" s="206"/>
      <c r="C101" s="207"/>
      <c r="D101" s="196" t="s">
        <v>169</v>
      </c>
      <c r="E101" s="208" t="s">
        <v>19</v>
      </c>
      <c r="F101" s="209" t="s">
        <v>4716</v>
      </c>
      <c r="G101" s="207"/>
      <c r="H101" s="210">
        <v>4.8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1" customFormat="1" x14ac:dyDescent="0.3">
      <c r="B102" s="194"/>
      <c r="C102" s="195"/>
      <c r="D102" s="196" t="s">
        <v>169</v>
      </c>
      <c r="E102" s="197" t="s">
        <v>19</v>
      </c>
      <c r="F102" s="198" t="s">
        <v>4717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65" s="12" customFormat="1" x14ac:dyDescent="0.3">
      <c r="B103" s="206"/>
      <c r="C103" s="207"/>
      <c r="D103" s="196" t="s">
        <v>169</v>
      </c>
      <c r="E103" s="208" t="s">
        <v>19</v>
      </c>
      <c r="F103" s="209" t="s">
        <v>4718</v>
      </c>
      <c r="G103" s="207"/>
      <c r="H103" s="210">
        <v>15.12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3" customFormat="1" x14ac:dyDescent="0.3">
      <c r="B104" s="217"/>
      <c r="C104" s="218"/>
      <c r="D104" s="219" t="s">
        <v>169</v>
      </c>
      <c r="E104" s="220" t="s">
        <v>19</v>
      </c>
      <c r="F104" s="221" t="s">
        <v>182</v>
      </c>
      <c r="G104" s="218"/>
      <c r="H104" s="222">
        <v>82.32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169</v>
      </c>
      <c r="AU104" s="228" t="s">
        <v>81</v>
      </c>
      <c r="AV104" s="13" t="s">
        <v>167</v>
      </c>
      <c r="AW104" s="13" t="s">
        <v>35</v>
      </c>
      <c r="AX104" s="13" t="s">
        <v>78</v>
      </c>
      <c r="AY104" s="228" t="s">
        <v>160</v>
      </c>
    </row>
    <row r="105" spans="2:65" s="1" customFormat="1" ht="31.5" customHeight="1" x14ac:dyDescent="0.3">
      <c r="B105" s="35"/>
      <c r="C105" s="182" t="s">
        <v>167</v>
      </c>
      <c r="D105" s="182" t="s">
        <v>162</v>
      </c>
      <c r="E105" s="183" t="s">
        <v>4719</v>
      </c>
      <c r="F105" s="184" t="s">
        <v>4720</v>
      </c>
      <c r="G105" s="185" t="s">
        <v>248</v>
      </c>
      <c r="H105" s="186">
        <v>59.92</v>
      </c>
      <c r="I105" s="187"/>
      <c r="J105" s="188">
        <f>ROUND(I105*H105,2)</f>
        <v>0</v>
      </c>
      <c r="K105" s="184" t="s">
        <v>166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0.23499999999999999</v>
      </c>
      <c r="T105" s="192">
        <f>S105*H105</f>
        <v>14.081199999999999</v>
      </c>
      <c r="AR105" s="18" t="s">
        <v>167</v>
      </c>
      <c r="AT105" s="18" t="s">
        <v>162</v>
      </c>
      <c r="AU105" s="18" t="s">
        <v>81</v>
      </c>
      <c r="AY105" s="18" t="s">
        <v>160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167</v>
      </c>
      <c r="BM105" s="18" t="s">
        <v>4721</v>
      </c>
    </row>
    <row r="106" spans="2:65" s="11" customFormat="1" x14ac:dyDescent="0.3">
      <c r="B106" s="194"/>
      <c r="C106" s="195"/>
      <c r="D106" s="196" t="s">
        <v>169</v>
      </c>
      <c r="E106" s="197" t="s">
        <v>19</v>
      </c>
      <c r="F106" s="198" t="s">
        <v>4706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x14ac:dyDescent="0.3">
      <c r="B107" s="206"/>
      <c r="C107" s="207"/>
      <c r="D107" s="196" t="s">
        <v>169</v>
      </c>
      <c r="E107" s="208" t="s">
        <v>19</v>
      </c>
      <c r="F107" s="209" t="s">
        <v>4722</v>
      </c>
      <c r="G107" s="207"/>
      <c r="H107" s="210">
        <v>12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2" customFormat="1" x14ac:dyDescent="0.3">
      <c r="B108" s="206"/>
      <c r="C108" s="207"/>
      <c r="D108" s="196" t="s">
        <v>169</v>
      </c>
      <c r="E108" s="208" t="s">
        <v>19</v>
      </c>
      <c r="F108" s="209" t="s">
        <v>4723</v>
      </c>
      <c r="G108" s="207"/>
      <c r="H108" s="210">
        <v>29.6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2" customFormat="1" x14ac:dyDescent="0.3">
      <c r="B109" s="206"/>
      <c r="C109" s="207"/>
      <c r="D109" s="196" t="s">
        <v>169</v>
      </c>
      <c r="E109" s="208" t="s">
        <v>19</v>
      </c>
      <c r="F109" s="209" t="s">
        <v>4724</v>
      </c>
      <c r="G109" s="207"/>
      <c r="H109" s="210">
        <v>3.2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1" customFormat="1" x14ac:dyDescent="0.3">
      <c r="B110" s="194"/>
      <c r="C110" s="195"/>
      <c r="D110" s="196" t="s">
        <v>169</v>
      </c>
      <c r="E110" s="197" t="s">
        <v>19</v>
      </c>
      <c r="F110" s="198" t="s">
        <v>4717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x14ac:dyDescent="0.3">
      <c r="B111" s="206"/>
      <c r="C111" s="207"/>
      <c r="D111" s="196" t="s">
        <v>169</v>
      </c>
      <c r="E111" s="208" t="s">
        <v>19</v>
      </c>
      <c r="F111" s="209" t="s">
        <v>4718</v>
      </c>
      <c r="G111" s="207"/>
      <c r="H111" s="210">
        <v>15.12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59.92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201</v>
      </c>
      <c r="D113" s="182" t="s">
        <v>162</v>
      </c>
      <c r="E113" s="183" t="s">
        <v>4725</v>
      </c>
      <c r="F113" s="184" t="s">
        <v>4726</v>
      </c>
      <c r="G113" s="185" t="s">
        <v>248</v>
      </c>
      <c r="H113" s="186">
        <v>6.8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0.4</v>
      </c>
      <c r="T113" s="192">
        <f>S113*H113</f>
        <v>2.72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4727</v>
      </c>
    </row>
    <row r="114" spans="2:65" s="11" customFormat="1" x14ac:dyDescent="0.3">
      <c r="B114" s="194"/>
      <c r="C114" s="195"/>
      <c r="D114" s="196" t="s">
        <v>169</v>
      </c>
      <c r="E114" s="197" t="s">
        <v>19</v>
      </c>
      <c r="F114" s="198" t="s">
        <v>4728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x14ac:dyDescent="0.3">
      <c r="B115" s="206"/>
      <c r="C115" s="207"/>
      <c r="D115" s="196" t="s">
        <v>169</v>
      </c>
      <c r="E115" s="208" t="s">
        <v>19</v>
      </c>
      <c r="F115" s="209" t="s">
        <v>4729</v>
      </c>
      <c r="G115" s="207"/>
      <c r="H115" s="210">
        <v>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6.8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205</v>
      </c>
      <c r="D117" s="182" t="s">
        <v>162</v>
      </c>
      <c r="E117" s="183" t="s">
        <v>4730</v>
      </c>
      <c r="F117" s="184" t="s">
        <v>4731</v>
      </c>
      <c r="G117" s="185" t="s">
        <v>248</v>
      </c>
      <c r="H117" s="186">
        <v>6.8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1.2307999999999999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4732</v>
      </c>
    </row>
    <row r="118" spans="2:65" s="11" customFormat="1" x14ac:dyDescent="0.3">
      <c r="B118" s="194"/>
      <c r="C118" s="195"/>
      <c r="D118" s="196" t="s">
        <v>169</v>
      </c>
      <c r="E118" s="197" t="s">
        <v>19</v>
      </c>
      <c r="F118" s="198" t="s">
        <v>4728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x14ac:dyDescent="0.3">
      <c r="B119" s="206"/>
      <c r="C119" s="207"/>
      <c r="D119" s="196" t="s">
        <v>169</v>
      </c>
      <c r="E119" s="208" t="s">
        <v>19</v>
      </c>
      <c r="F119" s="209" t="s">
        <v>4729</v>
      </c>
      <c r="G119" s="207"/>
      <c r="H119" s="210">
        <v>6.8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3" customFormat="1" x14ac:dyDescent="0.3">
      <c r="B120" s="217"/>
      <c r="C120" s="218"/>
      <c r="D120" s="219" t="s">
        <v>169</v>
      </c>
      <c r="E120" s="220" t="s">
        <v>19</v>
      </c>
      <c r="F120" s="221" t="s">
        <v>182</v>
      </c>
      <c r="G120" s="218"/>
      <c r="H120" s="222">
        <v>6.8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169</v>
      </c>
      <c r="AU120" s="228" t="s">
        <v>81</v>
      </c>
      <c r="AV120" s="13" t="s">
        <v>167</v>
      </c>
      <c r="AW120" s="13" t="s">
        <v>35</v>
      </c>
      <c r="AX120" s="13" t="s">
        <v>78</v>
      </c>
      <c r="AY120" s="228" t="s">
        <v>160</v>
      </c>
    </row>
    <row r="121" spans="2:65" s="1" customFormat="1" ht="22.5" customHeight="1" x14ac:dyDescent="0.3">
      <c r="B121" s="35"/>
      <c r="C121" s="182" t="s">
        <v>209</v>
      </c>
      <c r="D121" s="182" t="s">
        <v>162</v>
      </c>
      <c r="E121" s="183" t="s">
        <v>392</v>
      </c>
      <c r="F121" s="184" t="s">
        <v>393</v>
      </c>
      <c r="G121" s="185" t="s">
        <v>394</v>
      </c>
      <c r="H121" s="186">
        <v>240</v>
      </c>
      <c r="I121" s="187"/>
      <c r="J121" s="188">
        <f>ROUND(I121*H121,2)</f>
        <v>0</v>
      </c>
      <c r="K121" s="184" t="s">
        <v>166</v>
      </c>
      <c r="L121" s="55"/>
      <c r="M121" s="189" t="s">
        <v>19</v>
      </c>
      <c r="N121" s="190" t="s">
        <v>42</v>
      </c>
      <c r="O121" s="3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167</v>
      </c>
      <c r="AT121" s="18" t="s">
        <v>162</v>
      </c>
      <c r="AU121" s="18" t="s">
        <v>81</v>
      </c>
      <c r="AY121" s="18" t="s">
        <v>160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78</v>
      </c>
      <c r="BK121" s="193">
        <f>ROUND(I121*H121,2)</f>
        <v>0</v>
      </c>
      <c r="BL121" s="18" t="s">
        <v>167</v>
      </c>
      <c r="BM121" s="18" t="s">
        <v>4733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4734</v>
      </c>
      <c r="G122" s="207"/>
      <c r="H122" s="210">
        <v>240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3" customFormat="1" x14ac:dyDescent="0.3">
      <c r="B123" s="217"/>
      <c r="C123" s="218"/>
      <c r="D123" s="219" t="s">
        <v>169</v>
      </c>
      <c r="E123" s="220" t="s">
        <v>19</v>
      </c>
      <c r="F123" s="221" t="s">
        <v>182</v>
      </c>
      <c r="G123" s="218"/>
      <c r="H123" s="222">
        <v>240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169</v>
      </c>
      <c r="AU123" s="228" t="s">
        <v>81</v>
      </c>
      <c r="AV123" s="13" t="s">
        <v>167</v>
      </c>
      <c r="AW123" s="13" t="s">
        <v>35</v>
      </c>
      <c r="AX123" s="13" t="s">
        <v>78</v>
      </c>
      <c r="AY123" s="228" t="s">
        <v>160</v>
      </c>
    </row>
    <row r="124" spans="2:65" s="1" customFormat="1" ht="22.5" customHeight="1" x14ac:dyDescent="0.3">
      <c r="B124" s="35"/>
      <c r="C124" s="182" t="s">
        <v>235</v>
      </c>
      <c r="D124" s="182" t="s">
        <v>162</v>
      </c>
      <c r="E124" s="183" t="s">
        <v>397</v>
      </c>
      <c r="F124" s="184" t="s">
        <v>398</v>
      </c>
      <c r="G124" s="185" t="s">
        <v>399</v>
      </c>
      <c r="H124" s="186">
        <v>30</v>
      </c>
      <c r="I124" s="187"/>
      <c r="J124" s="188">
        <f>ROUND(I124*H124,2)</f>
        <v>0</v>
      </c>
      <c r="K124" s="184" t="s">
        <v>166</v>
      </c>
      <c r="L124" s="55"/>
      <c r="M124" s="189" t="s">
        <v>19</v>
      </c>
      <c r="N124" s="190" t="s">
        <v>42</v>
      </c>
      <c r="O124" s="3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167</v>
      </c>
      <c r="AT124" s="18" t="s">
        <v>162</v>
      </c>
      <c r="AU124" s="18" t="s">
        <v>81</v>
      </c>
      <c r="AY124" s="18" t="s">
        <v>160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78</v>
      </c>
      <c r="BK124" s="193">
        <f>ROUND(I124*H124,2)</f>
        <v>0</v>
      </c>
      <c r="BL124" s="18" t="s">
        <v>167</v>
      </c>
      <c r="BM124" s="18" t="s">
        <v>4735</v>
      </c>
    </row>
    <row r="125" spans="2:65" s="12" customFormat="1" x14ac:dyDescent="0.3">
      <c r="B125" s="206"/>
      <c r="C125" s="207"/>
      <c r="D125" s="196" t="s">
        <v>169</v>
      </c>
      <c r="E125" s="208" t="s">
        <v>19</v>
      </c>
      <c r="F125" s="209" t="s">
        <v>4736</v>
      </c>
      <c r="G125" s="207"/>
      <c r="H125" s="210">
        <v>30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30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241</v>
      </c>
      <c r="D127" s="182" t="s">
        <v>162</v>
      </c>
      <c r="E127" s="183" t="s">
        <v>1355</v>
      </c>
      <c r="F127" s="184" t="s">
        <v>1356</v>
      </c>
      <c r="G127" s="185" t="s">
        <v>189</v>
      </c>
      <c r="H127" s="186">
        <v>5.6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8.6767000000000007E-3</v>
      </c>
      <c r="R127" s="191">
        <f>Q127*H127</f>
        <v>4.8589520000000004E-2</v>
      </c>
      <c r="S127" s="191">
        <v>0</v>
      </c>
      <c r="T127" s="192">
        <f>S127*H127</f>
        <v>0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4737</v>
      </c>
    </row>
    <row r="128" spans="2:65" s="11" customFormat="1" x14ac:dyDescent="0.3">
      <c r="B128" s="194"/>
      <c r="C128" s="195"/>
      <c r="D128" s="196" t="s">
        <v>169</v>
      </c>
      <c r="E128" s="197" t="s">
        <v>19</v>
      </c>
      <c r="F128" s="198" t="s">
        <v>4706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1717</v>
      </c>
      <c r="G129" s="207"/>
      <c r="H129" s="210">
        <v>2.4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x14ac:dyDescent="0.3">
      <c r="B130" s="194"/>
      <c r="C130" s="195"/>
      <c r="D130" s="196" t="s">
        <v>169</v>
      </c>
      <c r="E130" s="197" t="s">
        <v>19</v>
      </c>
      <c r="F130" s="198" t="s">
        <v>4717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x14ac:dyDescent="0.3">
      <c r="B131" s="206"/>
      <c r="C131" s="207"/>
      <c r="D131" s="196" t="s">
        <v>169</v>
      </c>
      <c r="E131" s="208" t="s">
        <v>19</v>
      </c>
      <c r="F131" s="209" t="s">
        <v>2258</v>
      </c>
      <c r="G131" s="207"/>
      <c r="H131" s="210">
        <v>3.2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3" customFormat="1" x14ac:dyDescent="0.3">
      <c r="B132" s="217"/>
      <c r="C132" s="218"/>
      <c r="D132" s="219" t="s">
        <v>169</v>
      </c>
      <c r="E132" s="220" t="s">
        <v>19</v>
      </c>
      <c r="F132" s="221" t="s">
        <v>182</v>
      </c>
      <c r="G132" s="218"/>
      <c r="H132" s="222">
        <v>5.6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169</v>
      </c>
      <c r="AU132" s="228" t="s">
        <v>81</v>
      </c>
      <c r="AV132" s="13" t="s">
        <v>167</v>
      </c>
      <c r="AW132" s="13" t="s">
        <v>35</v>
      </c>
      <c r="AX132" s="13" t="s">
        <v>78</v>
      </c>
      <c r="AY132" s="228" t="s">
        <v>160</v>
      </c>
    </row>
    <row r="133" spans="2:65" s="1" customFormat="1" ht="22.5" customHeight="1" x14ac:dyDescent="0.3">
      <c r="B133" s="35"/>
      <c r="C133" s="182" t="s">
        <v>245</v>
      </c>
      <c r="D133" s="182" t="s">
        <v>162</v>
      </c>
      <c r="E133" s="183" t="s">
        <v>405</v>
      </c>
      <c r="F133" s="184" t="s">
        <v>406</v>
      </c>
      <c r="G133" s="185" t="s">
        <v>189</v>
      </c>
      <c r="H133" s="186">
        <v>7.2</v>
      </c>
      <c r="I133" s="187"/>
      <c r="J133" s="188">
        <f>ROUND(I133*H133,2)</f>
        <v>0</v>
      </c>
      <c r="K133" s="184" t="s">
        <v>166</v>
      </c>
      <c r="L133" s="55"/>
      <c r="M133" s="189" t="s">
        <v>19</v>
      </c>
      <c r="N133" s="190" t="s">
        <v>42</v>
      </c>
      <c r="O133" s="36"/>
      <c r="P133" s="191">
        <f>O133*H133</f>
        <v>0</v>
      </c>
      <c r="Q133" s="191">
        <v>3.6904300000000001E-2</v>
      </c>
      <c r="R133" s="191">
        <f>Q133*H133</f>
        <v>0.26571096</v>
      </c>
      <c r="S133" s="191">
        <v>0</v>
      </c>
      <c r="T133" s="192">
        <f>S133*H133</f>
        <v>0</v>
      </c>
      <c r="AR133" s="18" t="s">
        <v>167</v>
      </c>
      <c r="AT133" s="18" t="s">
        <v>162</v>
      </c>
      <c r="AU133" s="18" t="s">
        <v>81</v>
      </c>
      <c r="AY133" s="18" t="s">
        <v>160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78</v>
      </c>
      <c r="BK133" s="193">
        <f>ROUND(I133*H133,2)</f>
        <v>0</v>
      </c>
      <c r="BL133" s="18" t="s">
        <v>167</v>
      </c>
      <c r="BM133" s="18" t="s">
        <v>4738</v>
      </c>
    </row>
    <row r="134" spans="2:65" s="11" customFormat="1" x14ac:dyDescent="0.3">
      <c r="B134" s="194"/>
      <c r="C134" s="195"/>
      <c r="D134" s="196" t="s">
        <v>169</v>
      </c>
      <c r="E134" s="197" t="s">
        <v>19</v>
      </c>
      <c r="F134" s="198" t="s">
        <v>4739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x14ac:dyDescent="0.3">
      <c r="B135" s="206"/>
      <c r="C135" s="207"/>
      <c r="D135" s="196" t="s">
        <v>169</v>
      </c>
      <c r="E135" s="208" t="s">
        <v>19</v>
      </c>
      <c r="F135" s="209" t="s">
        <v>1719</v>
      </c>
      <c r="G135" s="207"/>
      <c r="H135" s="210">
        <v>1.6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1" customFormat="1" x14ac:dyDescent="0.3">
      <c r="B136" s="194"/>
      <c r="C136" s="195"/>
      <c r="D136" s="196" t="s">
        <v>169</v>
      </c>
      <c r="E136" s="197" t="s">
        <v>19</v>
      </c>
      <c r="F136" s="198" t="s">
        <v>4706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x14ac:dyDescent="0.3">
      <c r="B137" s="206"/>
      <c r="C137" s="207"/>
      <c r="D137" s="196" t="s">
        <v>169</v>
      </c>
      <c r="E137" s="208" t="s">
        <v>19</v>
      </c>
      <c r="F137" s="209" t="s">
        <v>1717</v>
      </c>
      <c r="G137" s="207"/>
      <c r="H137" s="210">
        <v>2.4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1" customFormat="1" x14ac:dyDescent="0.3">
      <c r="B138" s="194"/>
      <c r="C138" s="195"/>
      <c r="D138" s="196" t="s">
        <v>169</v>
      </c>
      <c r="E138" s="197" t="s">
        <v>19</v>
      </c>
      <c r="F138" s="198" t="s">
        <v>4717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169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160</v>
      </c>
    </row>
    <row r="139" spans="2:65" s="12" customFormat="1" x14ac:dyDescent="0.3">
      <c r="B139" s="206"/>
      <c r="C139" s="207"/>
      <c r="D139" s="196" t="s">
        <v>169</v>
      </c>
      <c r="E139" s="208" t="s">
        <v>19</v>
      </c>
      <c r="F139" s="209" t="s">
        <v>2258</v>
      </c>
      <c r="G139" s="207"/>
      <c r="H139" s="210">
        <v>3.2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65" s="13" customFormat="1" x14ac:dyDescent="0.3">
      <c r="B140" s="217"/>
      <c r="C140" s="218"/>
      <c r="D140" s="219" t="s">
        <v>169</v>
      </c>
      <c r="E140" s="220" t="s">
        <v>19</v>
      </c>
      <c r="F140" s="221" t="s">
        <v>182</v>
      </c>
      <c r="G140" s="218"/>
      <c r="H140" s="222">
        <v>7.2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169</v>
      </c>
      <c r="AU140" s="228" t="s">
        <v>81</v>
      </c>
      <c r="AV140" s="13" t="s">
        <v>167</v>
      </c>
      <c r="AW140" s="13" t="s">
        <v>35</v>
      </c>
      <c r="AX140" s="13" t="s">
        <v>78</v>
      </c>
      <c r="AY140" s="228" t="s">
        <v>160</v>
      </c>
    </row>
    <row r="141" spans="2:65" s="1" customFormat="1" ht="22.5" customHeight="1" x14ac:dyDescent="0.3">
      <c r="B141" s="35"/>
      <c r="C141" s="182" t="s">
        <v>256</v>
      </c>
      <c r="D141" s="182" t="s">
        <v>162</v>
      </c>
      <c r="E141" s="183" t="s">
        <v>434</v>
      </c>
      <c r="F141" s="184" t="s">
        <v>409</v>
      </c>
      <c r="G141" s="185" t="s">
        <v>212</v>
      </c>
      <c r="H141" s="186">
        <v>19.2</v>
      </c>
      <c r="I141" s="187"/>
      <c r="J141" s="188">
        <f>ROUND(I141*H141,2)</f>
        <v>0</v>
      </c>
      <c r="K141" s="184" t="s">
        <v>166</v>
      </c>
      <c r="L141" s="55"/>
      <c r="M141" s="189" t="s">
        <v>19</v>
      </c>
      <c r="N141" s="190" t="s">
        <v>42</v>
      </c>
      <c r="O141" s="3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167</v>
      </c>
      <c r="AT141" s="18" t="s">
        <v>162</v>
      </c>
      <c r="AU141" s="18" t="s">
        <v>81</v>
      </c>
      <c r="AY141" s="18" t="s">
        <v>160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78</v>
      </c>
      <c r="BK141" s="193">
        <f>ROUND(I141*H141,2)</f>
        <v>0</v>
      </c>
      <c r="BL141" s="18" t="s">
        <v>167</v>
      </c>
      <c r="BM141" s="18" t="s">
        <v>4740</v>
      </c>
    </row>
    <row r="142" spans="2:65" s="12" customFormat="1" x14ac:dyDescent="0.3">
      <c r="B142" s="206"/>
      <c r="C142" s="207"/>
      <c r="D142" s="196" t="s">
        <v>169</v>
      </c>
      <c r="E142" s="208" t="s">
        <v>19</v>
      </c>
      <c r="F142" s="209" t="s">
        <v>4741</v>
      </c>
      <c r="G142" s="207"/>
      <c r="H142" s="210">
        <v>8.4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2" customFormat="1" x14ac:dyDescent="0.3">
      <c r="B143" s="206"/>
      <c r="C143" s="207"/>
      <c r="D143" s="196" t="s">
        <v>169</v>
      </c>
      <c r="E143" s="208" t="s">
        <v>19</v>
      </c>
      <c r="F143" s="209" t="s">
        <v>4742</v>
      </c>
      <c r="G143" s="207"/>
      <c r="H143" s="210">
        <v>10.8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65" s="13" customFormat="1" x14ac:dyDescent="0.3">
      <c r="B144" s="217"/>
      <c r="C144" s="218"/>
      <c r="D144" s="219" t="s">
        <v>169</v>
      </c>
      <c r="E144" s="220" t="s">
        <v>19</v>
      </c>
      <c r="F144" s="221" t="s">
        <v>182</v>
      </c>
      <c r="G144" s="218"/>
      <c r="H144" s="222">
        <v>19.2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169</v>
      </c>
      <c r="AU144" s="228" t="s">
        <v>81</v>
      </c>
      <c r="AV144" s="13" t="s">
        <v>167</v>
      </c>
      <c r="AW144" s="13" t="s">
        <v>35</v>
      </c>
      <c r="AX144" s="13" t="s">
        <v>78</v>
      </c>
      <c r="AY144" s="228" t="s">
        <v>160</v>
      </c>
    </row>
    <row r="145" spans="2:65" s="1" customFormat="1" ht="22.5" customHeight="1" x14ac:dyDescent="0.3">
      <c r="B145" s="35"/>
      <c r="C145" s="182" t="s">
        <v>262</v>
      </c>
      <c r="D145" s="182" t="s">
        <v>162</v>
      </c>
      <c r="E145" s="183" t="s">
        <v>2279</v>
      </c>
      <c r="F145" s="184" t="s">
        <v>2280</v>
      </c>
      <c r="G145" s="185" t="s">
        <v>212</v>
      </c>
      <c r="H145" s="186">
        <v>134.72399999999999</v>
      </c>
      <c r="I145" s="187"/>
      <c r="J145" s="188">
        <f>ROUND(I145*H145,2)</f>
        <v>0</v>
      </c>
      <c r="K145" s="184" t="s">
        <v>166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167</v>
      </c>
      <c r="AT145" s="18" t="s">
        <v>162</v>
      </c>
      <c r="AU145" s="18" t="s">
        <v>81</v>
      </c>
      <c r="AY145" s="18" t="s">
        <v>160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167</v>
      </c>
      <c r="BM145" s="18" t="s">
        <v>4743</v>
      </c>
    </row>
    <row r="146" spans="2:65" s="11" customFormat="1" x14ac:dyDescent="0.3">
      <c r="B146" s="194"/>
      <c r="C146" s="195"/>
      <c r="D146" s="196" t="s">
        <v>169</v>
      </c>
      <c r="E146" s="197" t="s">
        <v>19</v>
      </c>
      <c r="F146" s="198" t="s">
        <v>4744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x14ac:dyDescent="0.3">
      <c r="B147" s="206"/>
      <c r="C147" s="207"/>
      <c r="D147" s="196" t="s">
        <v>169</v>
      </c>
      <c r="E147" s="208" t="s">
        <v>19</v>
      </c>
      <c r="F147" s="209" t="s">
        <v>4745</v>
      </c>
      <c r="G147" s="207"/>
      <c r="H147" s="210">
        <v>134.72399999999999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134.72399999999999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22.5" customHeight="1" x14ac:dyDescent="0.3">
      <c r="B149" s="35"/>
      <c r="C149" s="182" t="s">
        <v>308</v>
      </c>
      <c r="D149" s="182" t="s">
        <v>162</v>
      </c>
      <c r="E149" s="183" t="s">
        <v>444</v>
      </c>
      <c r="F149" s="184" t="s">
        <v>445</v>
      </c>
      <c r="G149" s="185" t="s">
        <v>212</v>
      </c>
      <c r="H149" s="186">
        <v>13.472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4746</v>
      </c>
    </row>
    <row r="150" spans="2:65" s="1" customFormat="1" ht="22.5" customHeight="1" x14ac:dyDescent="0.3">
      <c r="B150" s="35"/>
      <c r="C150" s="182" t="s">
        <v>312</v>
      </c>
      <c r="D150" s="182" t="s">
        <v>162</v>
      </c>
      <c r="E150" s="183" t="s">
        <v>2757</v>
      </c>
      <c r="F150" s="184" t="s">
        <v>2758</v>
      </c>
      <c r="G150" s="185" t="s">
        <v>212</v>
      </c>
      <c r="H150" s="186">
        <v>530.73199999999997</v>
      </c>
      <c r="I150" s="187"/>
      <c r="J150" s="188">
        <f>ROUND(I150*H150,2)</f>
        <v>0</v>
      </c>
      <c r="K150" s="184" t="s">
        <v>166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167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167</v>
      </c>
      <c r="BM150" s="18" t="s">
        <v>4747</v>
      </c>
    </row>
    <row r="151" spans="2:65" s="11" customFormat="1" x14ac:dyDescent="0.3">
      <c r="B151" s="194"/>
      <c r="C151" s="195"/>
      <c r="D151" s="196" t="s">
        <v>169</v>
      </c>
      <c r="E151" s="197" t="s">
        <v>19</v>
      </c>
      <c r="F151" s="198" t="s">
        <v>4706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1" customFormat="1" x14ac:dyDescent="0.3">
      <c r="B152" s="194"/>
      <c r="C152" s="195"/>
      <c r="D152" s="196" t="s">
        <v>169</v>
      </c>
      <c r="E152" s="197" t="s">
        <v>19</v>
      </c>
      <c r="F152" s="198" t="s">
        <v>4748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x14ac:dyDescent="0.3">
      <c r="B153" s="206"/>
      <c r="C153" s="207"/>
      <c r="D153" s="196" t="s">
        <v>169</v>
      </c>
      <c r="E153" s="208" t="s">
        <v>19</v>
      </c>
      <c r="F153" s="209" t="s">
        <v>4749</v>
      </c>
      <c r="G153" s="207"/>
      <c r="H153" s="210">
        <v>139.256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2" customFormat="1" x14ac:dyDescent="0.3">
      <c r="B154" s="206"/>
      <c r="C154" s="207"/>
      <c r="D154" s="196" t="s">
        <v>169</v>
      </c>
      <c r="E154" s="208" t="s">
        <v>19</v>
      </c>
      <c r="F154" s="209" t="s">
        <v>4750</v>
      </c>
      <c r="G154" s="207"/>
      <c r="H154" s="210">
        <v>3.2959999999999998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1" customFormat="1" x14ac:dyDescent="0.3">
      <c r="B155" s="194"/>
      <c r="C155" s="195"/>
      <c r="D155" s="196" t="s">
        <v>169</v>
      </c>
      <c r="E155" s="197" t="s">
        <v>19</v>
      </c>
      <c r="F155" s="198" t="s">
        <v>4751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4752</v>
      </c>
      <c r="G156" s="207"/>
      <c r="H156" s="210">
        <v>31.8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x14ac:dyDescent="0.3">
      <c r="B157" s="206"/>
      <c r="C157" s="207"/>
      <c r="D157" s="196" t="s">
        <v>169</v>
      </c>
      <c r="E157" s="208" t="s">
        <v>19</v>
      </c>
      <c r="F157" s="209" t="s">
        <v>4753</v>
      </c>
      <c r="G157" s="207"/>
      <c r="H157" s="210">
        <v>16.8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1" customFormat="1" x14ac:dyDescent="0.3">
      <c r="B158" s="194"/>
      <c r="C158" s="195"/>
      <c r="D158" s="196" t="s">
        <v>169</v>
      </c>
      <c r="E158" s="197" t="s">
        <v>19</v>
      </c>
      <c r="F158" s="198" t="s">
        <v>4754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65" s="12" customFormat="1" x14ac:dyDescent="0.3">
      <c r="B159" s="206"/>
      <c r="C159" s="207"/>
      <c r="D159" s="196" t="s">
        <v>169</v>
      </c>
      <c r="E159" s="208" t="s">
        <v>19</v>
      </c>
      <c r="F159" s="209" t="s">
        <v>4755</v>
      </c>
      <c r="G159" s="207"/>
      <c r="H159" s="210">
        <v>16.2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x14ac:dyDescent="0.3">
      <c r="B160" s="206"/>
      <c r="C160" s="207"/>
      <c r="D160" s="196" t="s">
        <v>169</v>
      </c>
      <c r="E160" s="208" t="s">
        <v>19</v>
      </c>
      <c r="F160" s="209" t="s">
        <v>4756</v>
      </c>
      <c r="G160" s="207"/>
      <c r="H160" s="210">
        <v>39.96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51" s="12" customFormat="1" x14ac:dyDescent="0.3">
      <c r="B161" s="206"/>
      <c r="C161" s="207"/>
      <c r="D161" s="196" t="s">
        <v>169</v>
      </c>
      <c r="E161" s="208" t="s">
        <v>19</v>
      </c>
      <c r="F161" s="209" t="s">
        <v>4757</v>
      </c>
      <c r="G161" s="207"/>
      <c r="H161" s="210">
        <v>4.32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51" s="14" customFormat="1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251.63200000000001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51" s="11" customFormat="1" x14ac:dyDescent="0.3">
      <c r="B163" s="194"/>
      <c r="C163" s="195"/>
      <c r="D163" s="196" t="s">
        <v>169</v>
      </c>
      <c r="E163" s="197" t="s">
        <v>19</v>
      </c>
      <c r="F163" s="198" t="s">
        <v>4717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51" s="11" customFormat="1" x14ac:dyDescent="0.3">
      <c r="B164" s="194"/>
      <c r="C164" s="195"/>
      <c r="D164" s="196" t="s">
        <v>169</v>
      </c>
      <c r="E164" s="197" t="s">
        <v>19</v>
      </c>
      <c r="F164" s="198" t="s">
        <v>4758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169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160</v>
      </c>
    </row>
    <row r="165" spans="2:51" s="12" customFormat="1" x14ac:dyDescent="0.3">
      <c r="B165" s="206"/>
      <c r="C165" s="207"/>
      <c r="D165" s="196" t="s">
        <v>169</v>
      </c>
      <c r="E165" s="208" t="s">
        <v>19</v>
      </c>
      <c r="F165" s="209" t="s">
        <v>4759</v>
      </c>
      <c r="G165" s="207"/>
      <c r="H165" s="210">
        <v>12.36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51" s="12" customFormat="1" x14ac:dyDescent="0.3">
      <c r="B166" s="206"/>
      <c r="C166" s="207"/>
      <c r="D166" s="196" t="s">
        <v>169</v>
      </c>
      <c r="E166" s="208" t="s">
        <v>19</v>
      </c>
      <c r="F166" s="209" t="s">
        <v>4760</v>
      </c>
      <c r="G166" s="207"/>
      <c r="H166" s="210">
        <v>14.42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51" s="12" customFormat="1" x14ac:dyDescent="0.3">
      <c r="B167" s="206"/>
      <c r="C167" s="207"/>
      <c r="D167" s="196" t="s">
        <v>169</v>
      </c>
      <c r="E167" s="208" t="s">
        <v>19</v>
      </c>
      <c r="F167" s="209" t="s">
        <v>4761</v>
      </c>
      <c r="G167" s="207"/>
      <c r="H167" s="210">
        <v>7.4160000000000004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51" s="11" customFormat="1" x14ac:dyDescent="0.3">
      <c r="B168" s="194"/>
      <c r="C168" s="195"/>
      <c r="D168" s="196" t="s">
        <v>169</v>
      </c>
      <c r="E168" s="197" t="s">
        <v>19</v>
      </c>
      <c r="F168" s="198" t="s">
        <v>4762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169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160</v>
      </c>
    </row>
    <row r="169" spans="2:51" s="12" customFormat="1" x14ac:dyDescent="0.3">
      <c r="B169" s="206"/>
      <c r="C169" s="207"/>
      <c r="D169" s="196" t="s">
        <v>169</v>
      </c>
      <c r="E169" s="208" t="s">
        <v>19</v>
      </c>
      <c r="F169" s="209" t="s">
        <v>4763</v>
      </c>
      <c r="G169" s="207"/>
      <c r="H169" s="210">
        <v>12.16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51" s="12" customFormat="1" x14ac:dyDescent="0.3">
      <c r="B170" s="206"/>
      <c r="C170" s="207"/>
      <c r="D170" s="196" t="s">
        <v>169</v>
      </c>
      <c r="E170" s="208" t="s">
        <v>19</v>
      </c>
      <c r="F170" s="209" t="s">
        <v>4764</v>
      </c>
      <c r="G170" s="207"/>
      <c r="H170" s="210">
        <v>181.50399999999999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51" s="12" customFormat="1" x14ac:dyDescent="0.3">
      <c r="B171" s="206"/>
      <c r="C171" s="207"/>
      <c r="D171" s="196" t="s">
        <v>169</v>
      </c>
      <c r="E171" s="208" t="s">
        <v>19</v>
      </c>
      <c r="F171" s="209" t="s">
        <v>4765</v>
      </c>
      <c r="G171" s="207"/>
      <c r="H171" s="210">
        <v>17.920000000000002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51" s="12" customFormat="1" x14ac:dyDescent="0.3">
      <c r="B172" s="206"/>
      <c r="C172" s="207"/>
      <c r="D172" s="196" t="s">
        <v>169</v>
      </c>
      <c r="E172" s="208" t="s">
        <v>19</v>
      </c>
      <c r="F172" s="209" t="s">
        <v>4766</v>
      </c>
      <c r="G172" s="207"/>
      <c r="H172" s="210">
        <v>19.712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51" s="11" customFormat="1" x14ac:dyDescent="0.3">
      <c r="B173" s="194"/>
      <c r="C173" s="195"/>
      <c r="D173" s="196" t="s">
        <v>169</v>
      </c>
      <c r="E173" s="197" t="s">
        <v>19</v>
      </c>
      <c r="F173" s="198" t="s">
        <v>4754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169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160</v>
      </c>
    </row>
    <row r="174" spans="2:51" s="12" customFormat="1" x14ac:dyDescent="0.3">
      <c r="B174" s="206"/>
      <c r="C174" s="207"/>
      <c r="D174" s="196" t="s">
        <v>169</v>
      </c>
      <c r="E174" s="208" t="s">
        <v>19</v>
      </c>
      <c r="F174" s="209" t="s">
        <v>4767</v>
      </c>
      <c r="G174" s="207"/>
      <c r="H174" s="210">
        <v>13.608000000000001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51" s="14" customFormat="1" x14ac:dyDescent="0.3">
      <c r="B175" s="229"/>
      <c r="C175" s="230"/>
      <c r="D175" s="196" t="s">
        <v>169</v>
      </c>
      <c r="E175" s="231" t="s">
        <v>19</v>
      </c>
      <c r="F175" s="232" t="s">
        <v>234</v>
      </c>
      <c r="G175" s="230"/>
      <c r="H175" s="233">
        <v>279.10000000000002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169</v>
      </c>
      <c r="AU175" s="239" t="s">
        <v>81</v>
      </c>
      <c r="AV175" s="14" t="s">
        <v>186</v>
      </c>
      <c r="AW175" s="14" t="s">
        <v>35</v>
      </c>
      <c r="AX175" s="14" t="s">
        <v>71</v>
      </c>
      <c r="AY175" s="239" t="s">
        <v>160</v>
      </c>
    </row>
    <row r="176" spans="2:51" s="13" customFormat="1" x14ac:dyDescent="0.3">
      <c r="B176" s="217"/>
      <c r="C176" s="218"/>
      <c r="D176" s="219" t="s">
        <v>169</v>
      </c>
      <c r="E176" s="220" t="s">
        <v>19</v>
      </c>
      <c r="F176" s="221" t="s">
        <v>182</v>
      </c>
      <c r="G176" s="218"/>
      <c r="H176" s="222">
        <v>530.73199999999997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169</v>
      </c>
      <c r="AU176" s="228" t="s">
        <v>81</v>
      </c>
      <c r="AV176" s="13" t="s">
        <v>167</v>
      </c>
      <c r="AW176" s="13" t="s">
        <v>35</v>
      </c>
      <c r="AX176" s="13" t="s">
        <v>78</v>
      </c>
      <c r="AY176" s="228" t="s">
        <v>160</v>
      </c>
    </row>
    <row r="177" spans="2:65" s="1" customFormat="1" ht="22.5" customHeight="1" x14ac:dyDescent="0.3">
      <c r="B177" s="35"/>
      <c r="C177" s="182" t="s">
        <v>8</v>
      </c>
      <c r="D177" s="182" t="s">
        <v>162</v>
      </c>
      <c r="E177" s="183" t="s">
        <v>457</v>
      </c>
      <c r="F177" s="184" t="s">
        <v>458</v>
      </c>
      <c r="G177" s="185" t="s">
        <v>212</v>
      </c>
      <c r="H177" s="186">
        <v>53.073</v>
      </c>
      <c r="I177" s="187"/>
      <c r="J177" s="188">
        <f>ROUND(I177*H177,2)</f>
        <v>0</v>
      </c>
      <c r="K177" s="184" t="s">
        <v>166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167</v>
      </c>
      <c r="AT177" s="18" t="s">
        <v>162</v>
      </c>
      <c r="AU177" s="18" t="s">
        <v>81</v>
      </c>
      <c r="AY177" s="18" t="s">
        <v>160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167</v>
      </c>
      <c r="BM177" s="18" t="s">
        <v>4768</v>
      </c>
    </row>
    <row r="178" spans="2:65" s="1" customFormat="1" ht="22.5" customHeight="1" x14ac:dyDescent="0.3">
      <c r="B178" s="35"/>
      <c r="C178" s="182" t="s">
        <v>319</v>
      </c>
      <c r="D178" s="182" t="s">
        <v>162</v>
      </c>
      <c r="E178" s="183" t="s">
        <v>1751</v>
      </c>
      <c r="F178" s="184" t="s">
        <v>1752</v>
      </c>
      <c r="G178" s="185" t="s">
        <v>212</v>
      </c>
      <c r="H178" s="186">
        <v>145.35599999999999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4769</v>
      </c>
    </row>
    <row r="179" spans="2:65" s="11" customFormat="1" x14ac:dyDescent="0.3">
      <c r="B179" s="194"/>
      <c r="C179" s="195"/>
      <c r="D179" s="196" t="s">
        <v>169</v>
      </c>
      <c r="E179" s="197" t="s">
        <v>19</v>
      </c>
      <c r="F179" s="198" t="s">
        <v>4728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1" customFormat="1" x14ac:dyDescent="0.3">
      <c r="B180" s="194"/>
      <c r="C180" s="195"/>
      <c r="D180" s="196" t="s">
        <v>169</v>
      </c>
      <c r="E180" s="197" t="s">
        <v>19</v>
      </c>
      <c r="F180" s="198" t="s">
        <v>4748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169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160</v>
      </c>
    </row>
    <row r="181" spans="2:65" s="12" customFormat="1" x14ac:dyDescent="0.3">
      <c r="B181" s="206"/>
      <c r="C181" s="207"/>
      <c r="D181" s="196" t="s">
        <v>169</v>
      </c>
      <c r="E181" s="208" t="s">
        <v>19</v>
      </c>
      <c r="F181" s="209" t="s">
        <v>4770</v>
      </c>
      <c r="G181" s="207"/>
      <c r="H181" s="210">
        <v>24.72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2" customFormat="1" x14ac:dyDescent="0.3">
      <c r="B182" s="206"/>
      <c r="C182" s="207"/>
      <c r="D182" s="196" t="s">
        <v>169</v>
      </c>
      <c r="E182" s="208" t="s">
        <v>19</v>
      </c>
      <c r="F182" s="209" t="s">
        <v>4771</v>
      </c>
      <c r="G182" s="207"/>
      <c r="H182" s="210">
        <v>17.303999999999998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2" customFormat="1" x14ac:dyDescent="0.3">
      <c r="B183" s="206"/>
      <c r="C183" s="207"/>
      <c r="D183" s="196" t="s">
        <v>169</v>
      </c>
      <c r="E183" s="208" t="s">
        <v>19</v>
      </c>
      <c r="F183" s="209" t="s">
        <v>4772</v>
      </c>
      <c r="G183" s="207"/>
      <c r="H183" s="210">
        <v>5.7679999999999998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2" customFormat="1" x14ac:dyDescent="0.3">
      <c r="B184" s="206"/>
      <c r="C184" s="207"/>
      <c r="D184" s="196" t="s">
        <v>169</v>
      </c>
      <c r="E184" s="208" t="s">
        <v>19</v>
      </c>
      <c r="F184" s="209" t="s">
        <v>4773</v>
      </c>
      <c r="G184" s="207"/>
      <c r="H184" s="210">
        <v>9.0640000000000001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1" customFormat="1" x14ac:dyDescent="0.3">
      <c r="B185" s="194"/>
      <c r="C185" s="195"/>
      <c r="D185" s="196" t="s">
        <v>169</v>
      </c>
      <c r="E185" s="197" t="s">
        <v>19</v>
      </c>
      <c r="F185" s="198" t="s">
        <v>4762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65" s="12" customFormat="1" x14ac:dyDescent="0.3">
      <c r="B186" s="206"/>
      <c r="C186" s="207"/>
      <c r="D186" s="196" t="s">
        <v>169</v>
      </c>
      <c r="E186" s="208" t="s">
        <v>19</v>
      </c>
      <c r="F186" s="209" t="s">
        <v>4774</v>
      </c>
      <c r="G186" s="207"/>
      <c r="H186" s="210">
        <v>69.760000000000005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2" customFormat="1" x14ac:dyDescent="0.3">
      <c r="B187" s="206"/>
      <c r="C187" s="207"/>
      <c r="D187" s="196" t="s">
        <v>169</v>
      </c>
      <c r="E187" s="208" t="s">
        <v>19</v>
      </c>
      <c r="F187" s="209" t="s">
        <v>4775</v>
      </c>
      <c r="G187" s="207"/>
      <c r="H187" s="210">
        <v>5.12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2" customFormat="1" x14ac:dyDescent="0.3">
      <c r="B188" s="206"/>
      <c r="C188" s="207"/>
      <c r="D188" s="196" t="s">
        <v>169</v>
      </c>
      <c r="E188" s="208" t="s">
        <v>19</v>
      </c>
      <c r="F188" s="209" t="s">
        <v>4775</v>
      </c>
      <c r="G188" s="207"/>
      <c r="H188" s="210">
        <v>5.12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1" customFormat="1" x14ac:dyDescent="0.3">
      <c r="B189" s="194"/>
      <c r="C189" s="195"/>
      <c r="D189" s="196" t="s">
        <v>169</v>
      </c>
      <c r="E189" s="197" t="s">
        <v>19</v>
      </c>
      <c r="F189" s="198" t="s">
        <v>4776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65" s="12" customFormat="1" x14ac:dyDescent="0.3">
      <c r="B190" s="206"/>
      <c r="C190" s="207"/>
      <c r="D190" s="196" t="s">
        <v>169</v>
      </c>
      <c r="E190" s="208" t="s">
        <v>19</v>
      </c>
      <c r="F190" s="209" t="s">
        <v>4777</v>
      </c>
      <c r="G190" s="207"/>
      <c r="H190" s="210">
        <v>8.5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65" s="13" customFormat="1" x14ac:dyDescent="0.3">
      <c r="B191" s="217"/>
      <c r="C191" s="218"/>
      <c r="D191" s="219" t="s">
        <v>169</v>
      </c>
      <c r="E191" s="220" t="s">
        <v>19</v>
      </c>
      <c r="F191" s="221" t="s">
        <v>182</v>
      </c>
      <c r="G191" s="218"/>
      <c r="H191" s="222">
        <v>145.35599999999999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169</v>
      </c>
      <c r="AU191" s="228" t="s">
        <v>81</v>
      </c>
      <c r="AV191" s="13" t="s">
        <v>167</v>
      </c>
      <c r="AW191" s="13" t="s">
        <v>35</v>
      </c>
      <c r="AX191" s="13" t="s">
        <v>78</v>
      </c>
      <c r="AY191" s="228" t="s">
        <v>160</v>
      </c>
    </row>
    <row r="192" spans="2:65" s="1" customFormat="1" ht="22.5" customHeight="1" x14ac:dyDescent="0.3">
      <c r="B192" s="35"/>
      <c r="C192" s="182" t="s">
        <v>429</v>
      </c>
      <c r="D192" s="182" t="s">
        <v>162</v>
      </c>
      <c r="E192" s="183" t="s">
        <v>1779</v>
      </c>
      <c r="F192" s="184" t="s">
        <v>1780</v>
      </c>
      <c r="G192" s="185" t="s">
        <v>212</v>
      </c>
      <c r="H192" s="186">
        <v>14.535</v>
      </c>
      <c r="I192" s="187"/>
      <c r="J192" s="188">
        <f>ROUND(I192*H192,2)</f>
        <v>0</v>
      </c>
      <c r="K192" s="184" t="s">
        <v>166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167</v>
      </c>
      <c r="AT192" s="18" t="s">
        <v>162</v>
      </c>
      <c r="AU192" s="18" t="s">
        <v>81</v>
      </c>
      <c r="AY192" s="18" t="s">
        <v>160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167</v>
      </c>
      <c r="BM192" s="18" t="s">
        <v>4778</v>
      </c>
    </row>
    <row r="193" spans="2:65" s="1" customFormat="1" ht="22.5" customHeight="1" x14ac:dyDescent="0.3">
      <c r="B193" s="35"/>
      <c r="C193" s="182" t="s">
        <v>433</v>
      </c>
      <c r="D193" s="182" t="s">
        <v>162</v>
      </c>
      <c r="E193" s="183" t="s">
        <v>473</v>
      </c>
      <c r="F193" s="184" t="s">
        <v>474</v>
      </c>
      <c r="G193" s="185" t="s">
        <v>248</v>
      </c>
      <c r="H193" s="186">
        <v>1157.1199999999999</v>
      </c>
      <c r="I193" s="187"/>
      <c r="J193" s="188">
        <f>ROUND(I193*H193,2)</f>
        <v>0</v>
      </c>
      <c r="K193" s="184" t="s">
        <v>166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8.3850999999999999E-4</v>
      </c>
      <c r="R193" s="191">
        <f>Q193*H193</f>
        <v>0.97025669119999991</v>
      </c>
      <c r="S193" s="191">
        <v>0</v>
      </c>
      <c r="T193" s="192">
        <f>S193*H193</f>
        <v>0</v>
      </c>
      <c r="AR193" s="18" t="s">
        <v>167</v>
      </c>
      <c r="AT193" s="18" t="s">
        <v>162</v>
      </c>
      <c r="AU193" s="18" t="s">
        <v>81</v>
      </c>
      <c r="AY193" s="18" t="s">
        <v>160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167</v>
      </c>
      <c r="BM193" s="18" t="s">
        <v>4779</v>
      </c>
    </row>
    <row r="194" spans="2:65" s="11" customFormat="1" x14ac:dyDescent="0.3">
      <c r="B194" s="194"/>
      <c r="C194" s="195"/>
      <c r="D194" s="196" t="s">
        <v>169</v>
      </c>
      <c r="E194" s="197" t="s">
        <v>19</v>
      </c>
      <c r="F194" s="198" t="s">
        <v>4728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169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160</v>
      </c>
    </row>
    <row r="195" spans="2:65" s="11" customFormat="1" x14ac:dyDescent="0.3">
      <c r="B195" s="194"/>
      <c r="C195" s="195"/>
      <c r="D195" s="196" t="s">
        <v>169</v>
      </c>
      <c r="E195" s="197" t="s">
        <v>19</v>
      </c>
      <c r="F195" s="198" t="s">
        <v>4762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x14ac:dyDescent="0.3">
      <c r="B196" s="206"/>
      <c r="C196" s="207"/>
      <c r="D196" s="196" t="s">
        <v>169</v>
      </c>
      <c r="E196" s="208" t="s">
        <v>19</v>
      </c>
      <c r="F196" s="209" t="s">
        <v>4780</v>
      </c>
      <c r="G196" s="207"/>
      <c r="H196" s="210">
        <v>174.4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2" customFormat="1" x14ac:dyDescent="0.3">
      <c r="B197" s="206"/>
      <c r="C197" s="207"/>
      <c r="D197" s="196" t="s">
        <v>169</v>
      </c>
      <c r="E197" s="208" t="s">
        <v>19</v>
      </c>
      <c r="F197" s="209" t="s">
        <v>4781</v>
      </c>
      <c r="G197" s="207"/>
      <c r="H197" s="210">
        <v>12.8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2" customFormat="1" x14ac:dyDescent="0.3">
      <c r="B198" s="206"/>
      <c r="C198" s="207"/>
      <c r="D198" s="196" t="s">
        <v>169</v>
      </c>
      <c r="E198" s="208" t="s">
        <v>19</v>
      </c>
      <c r="F198" s="209" t="s">
        <v>4781</v>
      </c>
      <c r="G198" s="207"/>
      <c r="H198" s="210">
        <v>12.8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1" customFormat="1" x14ac:dyDescent="0.3">
      <c r="B199" s="194"/>
      <c r="C199" s="195"/>
      <c r="D199" s="196" t="s">
        <v>169</v>
      </c>
      <c r="E199" s="197" t="s">
        <v>19</v>
      </c>
      <c r="F199" s="198" t="s">
        <v>4776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65" s="12" customFormat="1" x14ac:dyDescent="0.3">
      <c r="B200" s="206"/>
      <c r="C200" s="207"/>
      <c r="D200" s="196" t="s">
        <v>169</v>
      </c>
      <c r="E200" s="208" t="s">
        <v>19</v>
      </c>
      <c r="F200" s="209" t="s">
        <v>4782</v>
      </c>
      <c r="G200" s="207"/>
      <c r="H200" s="210">
        <v>27.2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65" s="12" customFormat="1" x14ac:dyDescent="0.3">
      <c r="B201" s="206"/>
      <c r="C201" s="207"/>
      <c r="D201" s="196" t="s">
        <v>169</v>
      </c>
      <c r="E201" s="208" t="s">
        <v>19</v>
      </c>
      <c r="F201" s="209" t="s">
        <v>4783</v>
      </c>
      <c r="G201" s="207"/>
      <c r="H201" s="210">
        <v>1.28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4" customFormat="1" x14ac:dyDescent="0.3">
      <c r="B202" s="229"/>
      <c r="C202" s="230"/>
      <c r="D202" s="196" t="s">
        <v>169</v>
      </c>
      <c r="E202" s="231" t="s">
        <v>19</v>
      </c>
      <c r="F202" s="232" t="s">
        <v>234</v>
      </c>
      <c r="G202" s="230"/>
      <c r="H202" s="233">
        <v>228.48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169</v>
      </c>
      <c r="AU202" s="239" t="s">
        <v>81</v>
      </c>
      <c r="AV202" s="14" t="s">
        <v>186</v>
      </c>
      <c r="AW202" s="14" t="s">
        <v>35</v>
      </c>
      <c r="AX202" s="14" t="s">
        <v>71</v>
      </c>
      <c r="AY202" s="239" t="s">
        <v>160</v>
      </c>
    </row>
    <row r="203" spans="2:65" s="11" customFormat="1" x14ac:dyDescent="0.3">
      <c r="B203" s="194"/>
      <c r="C203" s="195"/>
      <c r="D203" s="196" t="s">
        <v>169</v>
      </c>
      <c r="E203" s="197" t="s">
        <v>19</v>
      </c>
      <c r="F203" s="198" t="s">
        <v>4706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169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160</v>
      </c>
    </row>
    <row r="204" spans="2:65" s="11" customFormat="1" x14ac:dyDescent="0.3">
      <c r="B204" s="194"/>
      <c r="C204" s="195"/>
      <c r="D204" s="196" t="s">
        <v>169</v>
      </c>
      <c r="E204" s="197" t="s">
        <v>19</v>
      </c>
      <c r="F204" s="198" t="s">
        <v>4751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x14ac:dyDescent="0.3">
      <c r="B205" s="206"/>
      <c r="C205" s="207"/>
      <c r="D205" s="196" t="s">
        <v>169</v>
      </c>
      <c r="E205" s="208" t="s">
        <v>19</v>
      </c>
      <c r="F205" s="209" t="s">
        <v>4784</v>
      </c>
      <c r="G205" s="207"/>
      <c r="H205" s="210">
        <v>84.8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x14ac:dyDescent="0.3">
      <c r="B206" s="206"/>
      <c r="C206" s="207"/>
      <c r="D206" s="196" t="s">
        <v>169</v>
      </c>
      <c r="E206" s="208" t="s">
        <v>19</v>
      </c>
      <c r="F206" s="209" t="s">
        <v>4785</v>
      </c>
      <c r="G206" s="207"/>
      <c r="H206" s="210">
        <v>44.8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1" customFormat="1" x14ac:dyDescent="0.3">
      <c r="B207" s="194"/>
      <c r="C207" s="195"/>
      <c r="D207" s="196" t="s">
        <v>169</v>
      </c>
      <c r="E207" s="197" t="s">
        <v>19</v>
      </c>
      <c r="F207" s="198" t="s">
        <v>4754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4786</v>
      </c>
      <c r="G208" s="207"/>
      <c r="H208" s="210">
        <v>48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2" customFormat="1" x14ac:dyDescent="0.3">
      <c r="B209" s="206"/>
      <c r="C209" s="207"/>
      <c r="D209" s="196" t="s">
        <v>169</v>
      </c>
      <c r="E209" s="208" t="s">
        <v>19</v>
      </c>
      <c r="F209" s="209" t="s">
        <v>4787</v>
      </c>
      <c r="G209" s="207"/>
      <c r="H209" s="210">
        <v>118.4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2" customFormat="1" x14ac:dyDescent="0.3">
      <c r="B210" s="206"/>
      <c r="C210" s="207"/>
      <c r="D210" s="196" t="s">
        <v>169</v>
      </c>
      <c r="E210" s="208" t="s">
        <v>19</v>
      </c>
      <c r="F210" s="209" t="s">
        <v>4781</v>
      </c>
      <c r="G210" s="207"/>
      <c r="H210" s="210">
        <v>12.8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4" customFormat="1" x14ac:dyDescent="0.3">
      <c r="B211" s="229"/>
      <c r="C211" s="230"/>
      <c r="D211" s="196" t="s">
        <v>169</v>
      </c>
      <c r="E211" s="231" t="s">
        <v>19</v>
      </c>
      <c r="F211" s="232" t="s">
        <v>234</v>
      </c>
      <c r="G211" s="230"/>
      <c r="H211" s="233">
        <v>308.8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169</v>
      </c>
      <c r="AU211" s="239" t="s">
        <v>81</v>
      </c>
      <c r="AV211" s="14" t="s">
        <v>186</v>
      </c>
      <c r="AW211" s="14" t="s">
        <v>35</v>
      </c>
      <c r="AX211" s="14" t="s">
        <v>71</v>
      </c>
      <c r="AY211" s="239" t="s">
        <v>160</v>
      </c>
    </row>
    <row r="212" spans="2:65" s="11" customFormat="1" x14ac:dyDescent="0.3">
      <c r="B212" s="194"/>
      <c r="C212" s="195"/>
      <c r="D212" s="196" t="s">
        <v>169</v>
      </c>
      <c r="E212" s="197" t="s">
        <v>19</v>
      </c>
      <c r="F212" s="198" t="s">
        <v>4717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1" customFormat="1" x14ac:dyDescent="0.3">
      <c r="B213" s="194"/>
      <c r="C213" s="195"/>
      <c r="D213" s="196" t="s">
        <v>169</v>
      </c>
      <c r="E213" s="197" t="s">
        <v>19</v>
      </c>
      <c r="F213" s="198" t="s">
        <v>4762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x14ac:dyDescent="0.3">
      <c r="B214" s="206"/>
      <c r="C214" s="207"/>
      <c r="D214" s="196" t="s">
        <v>169</v>
      </c>
      <c r="E214" s="208" t="s">
        <v>19</v>
      </c>
      <c r="F214" s="209" t="s">
        <v>4788</v>
      </c>
      <c r="G214" s="207"/>
      <c r="H214" s="210">
        <v>30.4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2" customFormat="1" x14ac:dyDescent="0.3">
      <c r="B215" s="206"/>
      <c r="C215" s="207"/>
      <c r="D215" s="196" t="s">
        <v>169</v>
      </c>
      <c r="E215" s="208" t="s">
        <v>19</v>
      </c>
      <c r="F215" s="209" t="s">
        <v>4789</v>
      </c>
      <c r="G215" s="207"/>
      <c r="H215" s="210">
        <v>453.76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65" s="12" customFormat="1" x14ac:dyDescent="0.3">
      <c r="B216" s="206"/>
      <c r="C216" s="207"/>
      <c r="D216" s="196" t="s">
        <v>169</v>
      </c>
      <c r="E216" s="208" t="s">
        <v>19</v>
      </c>
      <c r="F216" s="209" t="s">
        <v>4785</v>
      </c>
      <c r="G216" s="207"/>
      <c r="H216" s="210">
        <v>44.8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2" customFormat="1" x14ac:dyDescent="0.3">
      <c r="B217" s="206"/>
      <c r="C217" s="207"/>
      <c r="D217" s="196" t="s">
        <v>169</v>
      </c>
      <c r="E217" s="208" t="s">
        <v>19</v>
      </c>
      <c r="F217" s="209" t="s">
        <v>4790</v>
      </c>
      <c r="G217" s="207"/>
      <c r="H217" s="210">
        <v>49.28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x14ac:dyDescent="0.3">
      <c r="B218" s="206"/>
      <c r="C218" s="207"/>
      <c r="D218" s="196" t="s">
        <v>169</v>
      </c>
      <c r="E218" s="208" t="s">
        <v>19</v>
      </c>
      <c r="F218" s="209" t="s">
        <v>4783</v>
      </c>
      <c r="G218" s="207"/>
      <c r="H218" s="210">
        <v>1.28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1" customFormat="1" x14ac:dyDescent="0.3">
      <c r="B219" s="194"/>
      <c r="C219" s="195"/>
      <c r="D219" s="196" t="s">
        <v>169</v>
      </c>
      <c r="E219" s="197" t="s">
        <v>19</v>
      </c>
      <c r="F219" s="198" t="s">
        <v>4754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65" s="12" customFormat="1" x14ac:dyDescent="0.3">
      <c r="B220" s="206"/>
      <c r="C220" s="207"/>
      <c r="D220" s="196" t="s">
        <v>169</v>
      </c>
      <c r="E220" s="208" t="s">
        <v>19</v>
      </c>
      <c r="F220" s="209" t="s">
        <v>4791</v>
      </c>
      <c r="G220" s="207"/>
      <c r="H220" s="210">
        <v>40.32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4" customFormat="1" x14ac:dyDescent="0.3">
      <c r="B221" s="229"/>
      <c r="C221" s="230"/>
      <c r="D221" s="196" t="s">
        <v>169</v>
      </c>
      <c r="E221" s="231" t="s">
        <v>19</v>
      </c>
      <c r="F221" s="232" t="s">
        <v>234</v>
      </c>
      <c r="G221" s="230"/>
      <c r="H221" s="233">
        <v>619.84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169</v>
      </c>
      <c r="AU221" s="239" t="s">
        <v>81</v>
      </c>
      <c r="AV221" s="14" t="s">
        <v>186</v>
      </c>
      <c r="AW221" s="14" t="s">
        <v>35</v>
      </c>
      <c r="AX221" s="14" t="s">
        <v>71</v>
      </c>
      <c r="AY221" s="239" t="s">
        <v>160</v>
      </c>
    </row>
    <row r="222" spans="2:65" s="13" customFormat="1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1157.1199999999999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437</v>
      </c>
      <c r="D223" s="182" t="s">
        <v>162</v>
      </c>
      <c r="E223" s="183" t="s">
        <v>490</v>
      </c>
      <c r="F223" s="184" t="s">
        <v>491</v>
      </c>
      <c r="G223" s="185" t="s">
        <v>248</v>
      </c>
      <c r="H223" s="186">
        <v>1157.1199999999999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4792</v>
      </c>
    </row>
    <row r="224" spans="2:65" s="1" customFormat="1" ht="22.5" customHeight="1" x14ac:dyDescent="0.3">
      <c r="B224" s="35"/>
      <c r="C224" s="182" t="s">
        <v>443</v>
      </c>
      <c r="D224" s="182" t="s">
        <v>162</v>
      </c>
      <c r="E224" s="183" t="s">
        <v>498</v>
      </c>
      <c r="F224" s="184" t="s">
        <v>499</v>
      </c>
      <c r="G224" s="185" t="s">
        <v>212</v>
      </c>
      <c r="H224" s="186">
        <v>694.01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4793</v>
      </c>
    </row>
    <row r="225" spans="2:51" s="11" customFormat="1" x14ac:dyDescent="0.3">
      <c r="B225" s="194"/>
      <c r="C225" s="195"/>
      <c r="D225" s="196" t="s">
        <v>169</v>
      </c>
      <c r="E225" s="197" t="s">
        <v>19</v>
      </c>
      <c r="F225" s="198" t="s">
        <v>4744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169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160</v>
      </c>
    </row>
    <row r="226" spans="2:51" s="12" customFormat="1" x14ac:dyDescent="0.3">
      <c r="B226" s="206"/>
      <c r="C226" s="207"/>
      <c r="D226" s="196" t="s">
        <v>169</v>
      </c>
      <c r="E226" s="208" t="s">
        <v>19</v>
      </c>
      <c r="F226" s="209" t="s">
        <v>4745</v>
      </c>
      <c r="G226" s="207"/>
      <c r="H226" s="210">
        <v>134.72399999999999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51" s="14" customFormat="1" x14ac:dyDescent="0.3">
      <c r="B227" s="229"/>
      <c r="C227" s="230"/>
      <c r="D227" s="196" t="s">
        <v>169</v>
      </c>
      <c r="E227" s="231" t="s">
        <v>19</v>
      </c>
      <c r="F227" s="232" t="s">
        <v>234</v>
      </c>
      <c r="G227" s="230"/>
      <c r="H227" s="233">
        <v>134.72399999999999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169</v>
      </c>
      <c r="AU227" s="239" t="s">
        <v>81</v>
      </c>
      <c r="AV227" s="14" t="s">
        <v>186</v>
      </c>
      <c r="AW227" s="14" t="s">
        <v>35</v>
      </c>
      <c r="AX227" s="14" t="s">
        <v>71</v>
      </c>
      <c r="AY227" s="239" t="s">
        <v>160</v>
      </c>
    </row>
    <row r="228" spans="2:51" s="11" customFormat="1" x14ac:dyDescent="0.3">
      <c r="B228" s="194"/>
      <c r="C228" s="195"/>
      <c r="D228" s="196" t="s">
        <v>169</v>
      </c>
      <c r="E228" s="197" t="s">
        <v>19</v>
      </c>
      <c r="F228" s="198" t="s">
        <v>4728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169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160</v>
      </c>
    </row>
    <row r="229" spans="2:51" s="11" customFormat="1" x14ac:dyDescent="0.3">
      <c r="B229" s="194"/>
      <c r="C229" s="195"/>
      <c r="D229" s="196" t="s">
        <v>169</v>
      </c>
      <c r="E229" s="197" t="s">
        <v>19</v>
      </c>
      <c r="F229" s="198" t="s">
        <v>4748</v>
      </c>
      <c r="G229" s="195"/>
      <c r="H229" s="199" t="s">
        <v>19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169</v>
      </c>
      <c r="AU229" s="205" t="s">
        <v>81</v>
      </c>
      <c r="AV229" s="11" t="s">
        <v>78</v>
      </c>
      <c r="AW229" s="11" t="s">
        <v>35</v>
      </c>
      <c r="AX229" s="11" t="s">
        <v>71</v>
      </c>
      <c r="AY229" s="205" t="s">
        <v>160</v>
      </c>
    </row>
    <row r="230" spans="2:51" s="12" customFormat="1" x14ac:dyDescent="0.3">
      <c r="B230" s="206"/>
      <c r="C230" s="207"/>
      <c r="D230" s="196" t="s">
        <v>169</v>
      </c>
      <c r="E230" s="208" t="s">
        <v>19</v>
      </c>
      <c r="F230" s="209" t="s">
        <v>4794</v>
      </c>
      <c r="G230" s="207"/>
      <c r="H230" s="210">
        <v>12.36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169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160</v>
      </c>
    </row>
    <row r="231" spans="2:51" s="12" customFormat="1" x14ac:dyDescent="0.3">
      <c r="B231" s="206"/>
      <c r="C231" s="207"/>
      <c r="D231" s="196" t="s">
        <v>169</v>
      </c>
      <c r="E231" s="208" t="s">
        <v>19</v>
      </c>
      <c r="F231" s="209" t="s">
        <v>4795</v>
      </c>
      <c r="G231" s="207"/>
      <c r="H231" s="210">
        <v>8.6519999999999992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51" s="12" customFormat="1" x14ac:dyDescent="0.3">
      <c r="B232" s="206"/>
      <c r="C232" s="207"/>
      <c r="D232" s="196" t="s">
        <v>169</v>
      </c>
      <c r="E232" s="208" t="s">
        <v>19</v>
      </c>
      <c r="F232" s="209" t="s">
        <v>4796</v>
      </c>
      <c r="G232" s="207"/>
      <c r="H232" s="210">
        <v>2.8839999999999999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51" s="12" customFormat="1" x14ac:dyDescent="0.3">
      <c r="B233" s="206"/>
      <c r="C233" s="207"/>
      <c r="D233" s="196" t="s">
        <v>169</v>
      </c>
      <c r="E233" s="208" t="s">
        <v>19</v>
      </c>
      <c r="F233" s="209" t="s">
        <v>4797</v>
      </c>
      <c r="G233" s="207"/>
      <c r="H233" s="210">
        <v>4.532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51" s="11" customFormat="1" x14ac:dyDescent="0.3">
      <c r="B234" s="194"/>
      <c r="C234" s="195"/>
      <c r="D234" s="196" t="s">
        <v>169</v>
      </c>
      <c r="E234" s="197" t="s">
        <v>19</v>
      </c>
      <c r="F234" s="198" t="s">
        <v>4762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51" s="12" customFormat="1" x14ac:dyDescent="0.3">
      <c r="B235" s="206"/>
      <c r="C235" s="207"/>
      <c r="D235" s="196" t="s">
        <v>169</v>
      </c>
      <c r="E235" s="208" t="s">
        <v>19</v>
      </c>
      <c r="F235" s="209" t="s">
        <v>4774</v>
      </c>
      <c r="G235" s="207"/>
      <c r="H235" s="210">
        <v>69.760000000000005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51" s="12" customFormat="1" x14ac:dyDescent="0.3">
      <c r="B236" s="206"/>
      <c r="C236" s="207"/>
      <c r="D236" s="196" t="s">
        <v>169</v>
      </c>
      <c r="E236" s="208" t="s">
        <v>19</v>
      </c>
      <c r="F236" s="209" t="s">
        <v>4775</v>
      </c>
      <c r="G236" s="207"/>
      <c r="H236" s="210">
        <v>5.12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51" s="12" customFormat="1" x14ac:dyDescent="0.3">
      <c r="B237" s="206"/>
      <c r="C237" s="207"/>
      <c r="D237" s="196" t="s">
        <v>169</v>
      </c>
      <c r="E237" s="208" t="s">
        <v>19</v>
      </c>
      <c r="F237" s="209" t="s">
        <v>4775</v>
      </c>
      <c r="G237" s="207"/>
      <c r="H237" s="210">
        <v>5.12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51" s="11" customFormat="1" x14ac:dyDescent="0.3">
      <c r="B238" s="194"/>
      <c r="C238" s="195"/>
      <c r="D238" s="196" t="s">
        <v>169</v>
      </c>
      <c r="E238" s="197" t="s">
        <v>19</v>
      </c>
      <c r="F238" s="198" t="s">
        <v>4776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51" s="12" customFormat="1" x14ac:dyDescent="0.3">
      <c r="B239" s="206"/>
      <c r="C239" s="207"/>
      <c r="D239" s="196" t="s">
        <v>169</v>
      </c>
      <c r="E239" s="208" t="s">
        <v>19</v>
      </c>
      <c r="F239" s="209" t="s">
        <v>4777</v>
      </c>
      <c r="G239" s="207"/>
      <c r="H239" s="210">
        <v>8.5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51" s="14" customFormat="1" x14ac:dyDescent="0.3">
      <c r="B240" s="229"/>
      <c r="C240" s="230"/>
      <c r="D240" s="196" t="s">
        <v>169</v>
      </c>
      <c r="E240" s="231" t="s">
        <v>19</v>
      </c>
      <c r="F240" s="232" t="s">
        <v>234</v>
      </c>
      <c r="G240" s="230"/>
      <c r="H240" s="233">
        <v>116.928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169</v>
      </c>
      <c r="AU240" s="239" t="s">
        <v>81</v>
      </c>
      <c r="AV240" s="14" t="s">
        <v>186</v>
      </c>
      <c r="AW240" s="14" t="s">
        <v>35</v>
      </c>
      <c r="AX240" s="14" t="s">
        <v>71</v>
      </c>
      <c r="AY240" s="239" t="s">
        <v>160</v>
      </c>
    </row>
    <row r="241" spans="2:51" s="11" customFormat="1" x14ac:dyDescent="0.3">
      <c r="B241" s="194"/>
      <c r="C241" s="195"/>
      <c r="D241" s="196" t="s">
        <v>169</v>
      </c>
      <c r="E241" s="197" t="s">
        <v>19</v>
      </c>
      <c r="F241" s="198" t="s">
        <v>4706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169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160</v>
      </c>
    </row>
    <row r="242" spans="2:51" s="11" customFormat="1" x14ac:dyDescent="0.3">
      <c r="B242" s="194"/>
      <c r="C242" s="195"/>
      <c r="D242" s="196" t="s">
        <v>169</v>
      </c>
      <c r="E242" s="197" t="s">
        <v>19</v>
      </c>
      <c r="F242" s="198" t="s">
        <v>4748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51" s="12" customFormat="1" x14ac:dyDescent="0.3">
      <c r="B243" s="206"/>
      <c r="C243" s="207"/>
      <c r="D243" s="196" t="s">
        <v>169</v>
      </c>
      <c r="E243" s="208" t="s">
        <v>19</v>
      </c>
      <c r="F243" s="209" t="s">
        <v>4798</v>
      </c>
      <c r="G243" s="207"/>
      <c r="H243" s="210">
        <v>69.628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2" customFormat="1" x14ac:dyDescent="0.3">
      <c r="B244" s="206"/>
      <c r="C244" s="207"/>
      <c r="D244" s="196" t="s">
        <v>169</v>
      </c>
      <c r="E244" s="208" t="s">
        <v>19</v>
      </c>
      <c r="F244" s="209" t="s">
        <v>4799</v>
      </c>
      <c r="G244" s="207"/>
      <c r="H244" s="210">
        <v>1.6479999999999999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1" customFormat="1" x14ac:dyDescent="0.3">
      <c r="B245" s="194"/>
      <c r="C245" s="195"/>
      <c r="D245" s="196" t="s">
        <v>169</v>
      </c>
      <c r="E245" s="197" t="s">
        <v>19</v>
      </c>
      <c r="F245" s="198" t="s">
        <v>4751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51" s="12" customFormat="1" x14ac:dyDescent="0.3">
      <c r="B246" s="206"/>
      <c r="C246" s="207"/>
      <c r="D246" s="196" t="s">
        <v>169</v>
      </c>
      <c r="E246" s="208" t="s">
        <v>19</v>
      </c>
      <c r="F246" s="209" t="s">
        <v>4752</v>
      </c>
      <c r="G246" s="207"/>
      <c r="H246" s="210">
        <v>31.8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x14ac:dyDescent="0.3">
      <c r="B247" s="206"/>
      <c r="C247" s="207"/>
      <c r="D247" s="196" t="s">
        <v>169</v>
      </c>
      <c r="E247" s="208" t="s">
        <v>19</v>
      </c>
      <c r="F247" s="209" t="s">
        <v>4753</v>
      </c>
      <c r="G247" s="207"/>
      <c r="H247" s="210">
        <v>16.8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1" customFormat="1" x14ac:dyDescent="0.3">
      <c r="B248" s="194"/>
      <c r="C248" s="195"/>
      <c r="D248" s="196" t="s">
        <v>169</v>
      </c>
      <c r="E248" s="197" t="s">
        <v>19</v>
      </c>
      <c r="F248" s="198" t="s">
        <v>4754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51" s="12" customFormat="1" x14ac:dyDescent="0.3">
      <c r="B249" s="206"/>
      <c r="C249" s="207"/>
      <c r="D249" s="196" t="s">
        <v>169</v>
      </c>
      <c r="E249" s="208" t="s">
        <v>19</v>
      </c>
      <c r="F249" s="209" t="s">
        <v>4755</v>
      </c>
      <c r="G249" s="207"/>
      <c r="H249" s="210">
        <v>16.2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2" customFormat="1" x14ac:dyDescent="0.3">
      <c r="B250" s="206"/>
      <c r="C250" s="207"/>
      <c r="D250" s="196" t="s">
        <v>169</v>
      </c>
      <c r="E250" s="208" t="s">
        <v>19</v>
      </c>
      <c r="F250" s="209" t="s">
        <v>4756</v>
      </c>
      <c r="G250" s="207"/>
      <c r="H250" s="210">
        <v>39.96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51" s="12" customFormat="1" x14ac:dyDescent="0.3">
      <c r="B251" s="206"/>
      <c r="C251" s="207"/>
      <c r="D251" s="196" t="s">
        <v>169</v>
      </c>
      <c r="E251" s="208" t="s">
        <v>19</v>
      </c>
      <c r="F251" s="209" t="s">
        <v>4757</v>
      </c>
      <c r="G251" s="207"/>
      <c r="H251" s="210">
        <v>4.32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4" customFormat="1" x14ac:dyDescent="0.3">
      <c r="B252" s="229"/>
      <c r="C252" s="230"/>
      <c r="D252" s="196" t="s">
        <v>169</v>
      </c>
      <c r="E252" s="231" t="s">
        <v>19</v>
      </c>
      <c r="F252" s="232" t="s">
        <v>234</v>
      </c>
      <c r="G252" s="230"/>
      <c r="H252" s="233">
        <v>180.35599999999999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169</v>
      </c>
      <c r="AU252" s="239" t="s">
        <v>81</v>
      </c>
      <c r="AV252" s="14" t="s">
        <v>186</v>
      </c>
      <c r="AW252" s="14" t="s">
        <v>35</v>
      </c>
      <c r="AX252" s="14" t="s">
        <v>71</v>
      </c>
      <c r="AY252" s="239" t="s">
        <v>160</v>
      </c>
    </row>
    <row r="253" spans="2:51" s="11" customFormat="1" x14ac:dyDescent="0.3">
      <c r="B253" s="194"/>
      <c r="C253" s="195"/>
      <c r="D253" s="196" t="s">
        <v>169</v>
      </c>
      <c r="E253" s="197" t="s">
        <v>19</v>
      </c>
      <c r="F253" s="198" t="s">
        <v>4717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51" s="11" customFormat="1" x14ac:dyDescent="0.3">
      <c r="B254" s="194"/>
      <c r="C254" s="195"/>
      <c r="D254" s="196" t="s">
        <v>169</v>
      </c>
      <c r="E254" s="197" t="s">
        <v>19</v>
      </c>
      <c r="F254" s="198" t="s">
        <v>4758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x14ac:dyDescent="0.3">
      <c r="B255" s="206"/>
      <c r="C255" s="207"/>
      <c r="D255" s="196" t="s">
        <v>169</v>
      </c>
      <c r="E255" s="208" t="s">
        <v>19</v>
      </c>
      <c r="F255" s="209" t="s">
        <v>4800</v>
      </c>
      <c r="G255" s="207"/>
      <c r="H255" s="210">
        <v>6.18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x14ac:dyDescent="0.3">
      <c r="B256" s="206"/>
      <c r="C256" s="207"/>
      <c r="D256" s="196" t="s">
        <v>169</v>
      </c>
      <c r="E256" s="208" t="s">
        <v>19</v>
      </c>
      <c r="F256" s="209" t="s">
        <v>4801</v>
      </c>
      <c r="G256" s="207"/>
      <c r="H256" s="210">
        <v>7.21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x14ac:dyDescent="0.3">
      <c r="B257" s="206"/>
      <c r="C257" s="207"/>
      <c r="D257" s="196" t="s">
        <v>169</v>
      </c>
      <c r="E257" s="208" t="s">
        <v>19</v>
      </c>
      <c r="F257" s="209" t="s">
        <v>4802</v>
      </c>
      <c r="G257" s="207"/>
      <c r="H257" s="210">
        <v>3.7080000000000002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1" customFormat="1" x14ac:dyDescent="0.3">
      <c r="B258" s="194"/>
      <c r="C258" s="195"/>
      <c r="D258" s="196" t="s">
        <v>169</v>
      </c>
      <c r="E258" s="197" t="s">
        <v>19</v>
      </c>
      <c r="F258" s="198" t="s">
        <v>4762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169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160</v>
      </c>
    </row>
    <row r="259" spans="2:65" s="12" customFormat="1" x14ac:dyDescent="0.3">
      <c r="B259" s="206"/>
      <c r="C259" s="207"/>
      <c r="D259" s="196" t="s">
        <v>169</v>
      </c>
      <c r="E259" s="208" t="s">
        <v>19</v>
      </c>
      <c r="F259" s="209" t="s">
        <v>4763</v>
      </c>
      <c r="G259" s="207"/>
      <c r="H259" s="210">
        <v>12.16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2" customFormat="1" x14ac:dyDescent="0.3">
      <c r="B260" s="206"/>
      <c r="C260" s="207"/>
      <c r="D260" s="196" t="s">
        <v>169</v>
      </c>
      <c r="E260" s="208" t="s">
        <v>19</v>
      </c>
      <c r="F260" s="209" t="s">
        <v>4764</v>
      </c>
      <c r="G260" s="207"/>
      <c r="H260" s="210">
        <v>181.50399999999999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65" s="12" customFormat="1" x14ac:dyDescent="0.3">
      <c r="B261" s="206"/>
      <c r="C261" s="207"/>
      <c r="D261" s="196" t="s">
        <v>169</v>
      </c>
      <c r="E261" s="208" t="s">
        <v>19</v>
      </c>
      <c r="F261" s="209" t="s">
        <v>4765</v>
      </c>
      <c r="G261" s="207"/>
      <c r="H261" s="210">
        <v>17.920000000000002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2" customFormat="1" x14ac:dyDescent="0.3">
      <c r="B262" s="206"/>
      <c r="C262" s="207"/>
      <c r="D262" s="196" t="s">
        <v>169</v>
      </c>
      <c r="E262" s="208" t="s">
        <v>19</v>
      </c>
      <c r="F262" s="209" t="s">
        <v>4766</v>
      </c>
      <c r="G262" s="207"/>
      <c r="H262" s="210">
        <v>19.712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x14ac:dyDescent="0.3">
      <c r="B263" s="194"/>
      <c r="C263" s="195"/>
      <c r="D263" s="196" t="s">
        <v>169</v>
      </c>
      <c r="E263" s="197" t="s">
        <v>19</v>
      </c>
      <c r="F263" s="198" t="s">
        <v>4754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x14ac:dyDescent="0.3">
      <c r="B264" s="206"/>
      <c r="C264" s="207"/>
      <c r="D264" s="196" t="s">
        <v>169</v>
      </c>
      <c r="E264" s="208" t="s">
        <v>19</v>
      </c>
      <c r="F264" s="209" t="s">
        <v>4767</v>
      </c>
      <c r="G264" s="207"/>
      <c r="H264" s="210">
        <v>13.608000000000001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4" customFormat="1" x14ac:dyDescent="0.3">
      <c r="B265" s="229"/>
      <c r="C265" s="230"/>
      <c r="D265" s="196" t="s">
        <v>169</v>
      </c>
      <c r="E265" s="231" t="s">
        <v>19</v>
      </c>
      <c r="F265" s="232" t="s">
        <v>234</v>
      </c>
      <c r="G265" s="230"/>
      <c r="H265" s="233">
        <v>262.00200000000001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169</v>
      </c>
      <c r="AU265" s="239" t="s">
        <v>81</v>
      </c>
      <c r="AV265" s="14" t="s">
        <v>186</v>
      </c>
      <c r="AW265" s="14" t="s">
        <v>35</v>
      </c>
      <c r="AX265" s="14" t="s">
        <v>71</v>
      </c>
      <c r="AY265" s="239" t="s">
        <v>160</v>
      </c>
    </row>
    <row r="266" spans="2:65" s="13" customFormat="1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694.01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7</v>
      </c>
      <c r="D267" s="182" t="s">
        <v>162</v>
      </c>
      <c r="E267" s="183" t="s">
        <v>506</v>
      </c>
      <c r="F267" s="184" t="s">
        <v>507</v>
      </c>
      <c r="G267" s="185" t="s">
        <v>212</v>
      </c>
      <c r="H267" s="186">
        <v>494.77600000000001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4803</v>
      </c>
    </row>
    <row r="268" spans="2:65" s="12" customFormat="1" x14ac:dyDescent="0.3">
      <c r="B268" s="206"/>
      <c r="C268" s="207"/>
      <c r="D268" s="196" t="s">
        <v>169</v>
      </c>
      <c r="E268" s="208" t="s">
        <v>19</v>
      </c>
      <c r="F268" s="209" t="s">
        <v>4804</v>
      </c>
      <c r="G268" s="207"/>
      <c r="H268" s="210">
        <v>810.81200000000001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4" customFormat="1" x14ac:dyDescent="0.3">
      <c r="B269" s="229"/>
      <c r="C269" s="230"/>
      <c r="D269" s="196" t="s">
        <v>169</v>
      </c>
      <c r="E269" s="231" t="s">
        <v>19</v>
      </c>
      <c r="F269" s="232" t="s">
        <v>234</v>
      </c>
      <c r="G269" s="230"/>
      <c r="H269" s="233">
        <v>810.81200000000001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169</v>
      </c>
      <c r="AU269" s="239" t="s">
        <v>81</v>
      </c>
      <c r="AV269" s="14" t="s">
        <v>186</v>
      </c>
      <c r="AW269" s="14" t="s">
        <v>35</v>
      </c>
      <c r="AX269" s="14" t="s">
        <v>71</v>
      </c>
      <c r="AY269" s="239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4805</v>
      </c>
      <c r="G270" s="207"/>
      <c r="H270" s="210">
        <v>-586.94399999999996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x14ac:dyDescent="0.3">
      <c r="B271" s="206"/>
      <c r="C271" s="207"/>
      <c r="D271" s="196" t="s">
        <v>169</v>
      </c>
      <c r="E271" s="208" t="s">
        <v>19</v>
      </c>
      <c r="F271" s="209" t="s">
        <v>4806</v>
      </c>
      <c r="G271" s="207"/>
      <c r="H271" s="210">
        <v>270.90800000000002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4" customFormat="1" x14ac:dyDescent="0.3">
      <c r="B272" s="229"/>
      <c r="C272" s="230"/>
      <c r="D272" s="196" t="s">
        <v>169</v>
      </c>
      <c r="E272" s="231" t="s">
        <v>19</v>
      </c>
      <c r="F272" s="232" t="s">
        <v>234</v>
      </c>
      <c r="G272" s="230"/>
      <c r="H272" s="233">
        <v>-316.036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169</v>
      </c>
      <c r="AU272" s="239" t="s">
        <v>81</v>
      </c>
      <c r="AV272" s="14" t="s">
        <v>186</v>
      </c>
      <c r="AW272" s="14" t="s">
        <v>35</v>
      </c>
      <c r="AX272" s="14" t="s">
        <v>71</v>
      </c>
      <c r="AY272" s="239" t="s">
        <v>160</v>
      </c>
    </row>
    <row r="273" spans="2:65" s="13" customFormat="1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494.77600000000001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31.5" customHeight="1" x14ac:dyDescent="0.3">
      <c r="B274" s="35"/>
      <c r="C274" s="182" t="s">
        <v>456</v>
      </c>
      <c r="D274" s="182" t="s">
        <v>162</v>
      </c>
      <c r="E274" s="183" t="s">
        <v>511</v>
      </c>
      <c r="F274" s="184" t="s">
        <v>512</v>
      </c>
      <c r="G274" s="185" t="s">
        <v>212</v>
      </c>
      <c r="H274" s="186">
        <v>4947.76</v>
      </c>
      <c r="I274" s="187"/>
      <c r="J274" s="188">
        <f>ROUND(I274*H274,2)</f>
        <v>0</v>
      </c>
      <c r="K274" s="184" t="s">
        <v>166</v>
      </c>
      <c r="L274" s="55"/>
      <c r="M274" s="189" t="s">
        <v>19</v>
      </c>
      <c r="N274" s="190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167</v>
      </c>
      <c r="AT274" s="18" t="s">
        <v>162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4807</v>
      </c>
    </row>
    <row r="275" spans="2:65" s="12" customFormat="1" x14ac:dyDescent="0.3">
      <c r="B275" s="206"/>
      <c r="C275" s="207"/>
      <c r="D275" s="196" t="s">
        <v>169</v>
      </c>
      <c r="E275" s="208" t="s">
        <v>19</v>
      </c>
      <c r="F275" s="209" t="s">
        <v>4808</v>
      </c>
      <c r="G275" s="207"/>
      <c r="H275" s="210">
        <v>4947.76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4947.76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460</v>
      </c>
      <c r="D277" s="182" t="s">
        <v>162</v>
      </c>
      <c r="E277" s="183" t="s">
        <v>532</v>
      </c>
      <c r="F277" s="184" t="s">
        <v>533</v>
      </c>
      <c r="G277" s="185" t="s">
        <v>265</v>
      </c>
      <c r="H277" s="186">
        <v>890.59699999999998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4809</v>
      </c>
    </row>
    <row r="278" spans="2:65" s="12" customFormat="1" x14ac:dyDescent="0.3">
      <c r="B278" s="206"/>
      <c r="C278" s="207"/>
      <c r="D278" s="196" t="s">
        <v>169</v>
      </c>
      <c r="E278" s="208" t="s">
        <v>19</v>
      </c>
      <c r="F278" s="209" t="s">
        <v>4810</v>
      </c>
      <c r="G278" s="207"/>
      <c r="H278" s="210">
        <v>890.59699999999998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890.59699999999998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468</v>
      </c>
      <c r="D280" s="182" t="s">
        <v>162</v>
      </c>
      <c r="E280" s="183" t="s">
        <v>538</v>
      </c>
      <c r="F280" s="184" t="s">
        <v>539</v>
      </c>
      <c r="G280" s="185" t="s">
        <v>212</v>
      </c>
      <c r="H280" s="186">
        <v>586.94399999999996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4811</v>
      </c>
    </row>
    <row r="281" spans="2:65" s="11" customFormat="1" x14ac:dyDescent="0.3">
      <c r="B281" s="194"/>
      <c r="C281" s="195"/>
      <c r="D281" s="196" t="s">
        <v>169</v>
      </c>
      <c r="E281" s="197" t="s">
        <v>19</v>
      </c>
      <c r="F281" s="198" t="s">
        <v>4744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65" s="12" customFormat="1" x14ac:dyDescent="0.3">
      <c r="B282" s="206"/>
      <c r="C282" s="207"/>
      <c r="D282" s="196" t="s">
        <v>169</v>
      </c>
      <c r="E282" s="208" t="s">
        <v>19</v>
      </c>
      <c r="F282" s="209" t="s">
        <v>4812</v>
      </c>
      <c r="G282" s="207"/>
      <c r="H282" s="210">
        <v>134.72399999999999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65" s="11" customFormat="1" x14ac:dyDescent="0.3">
      <c r="B283" s="194"/>
      <c r="C283" s="195"/>
      <c r="D283" s="196" t="s">
        <v>169</v>
      </c>
      <c r="E283" s="197" t="s">
        <v>19</v>
      </c>
      <c r="F283" s="198" t="s">
        <v>4728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169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160</v>
      </c>
    </row>
    <row r="284" spans="2:65" s="12" customFormat="1" x14ac:dyDescent="0.3">
      <c r="B284" s="206"/>
      <c r="C284" s="207"/>
      <c r="D284" s="196" t="s">
        <v>169</v>
      </c>
      <c r="E284" s="208" t="s">
        <v>19</v>
      </c>
      <c r="F284" s="209" t="s">
        <v>4813</v>
      </c>
      <c r="G284" s="207"/>
      <c r="H284" s="210">
        <v>145.35599999999999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65" s="11" customFormat="1" x14ac:dyDescent="0.3">
      <c r="B285" s="194"/>
      <c r="C285" s="195"/>
      <c r="D285" s="196" t="s">
        <v>169</v>
      </c>
      <c r="E285" s="197" t="s">
        <v>19</v>
      </c>
      <c r="F285" s="198" t="s">
        <v>4706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x14ac:dyDescent="0.3">
      <c r="B286" s="206"/>
      <c r="C286" s="207"/>
      <c r="D286" s="196" t="s">
        <v>169</v>
      </c>
      <c r="E286" s="208" t="s">
        <v>19</v>
      </c>
      <c r="F286" s="209" t="s">
        <v>4814</v>
      </c>
      <c r="G286" s="207"/>
      <c r="H286" s="210">
        <v>251.63200000000001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1" customFormat="1" x14ac:dyDescent="0.3">
      <c r="B287" s="194"/>
      <c r="C287" s="195"/>
      <c r="D287" s="196" t="s">
        <v>169</v>
      </c>
      <c r="E287" s="197" t="s">
        <v>19</v>
      </c>
      <c r="F287" s="198" t="s">
        <v>4717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65" s="12" customFormat="1" x14ac:dyDescent="0.3">
      <c r="B288" s="206"/>
      <c r="C288" s="207"/>
      <c r="D288" s="196" t="s">
        <v>169</v>
      </c>
      <c r="E288" s="208" t="s">
        <v>19</v>
      </c>
      <c r="F288" s="209" t="s">
        <v>4815</v>
      </c>
      <c r="G288" s="207"/>
      <c r="H288" s="210">
        <v>279.10000000000002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4" customFormat="1" x14ac:dyDescent="0.3">
      <c r="B289" s="229"/>
      <c r="C289" s="230"/>
      <c r="D289" s="196" t="s">
        <v>169</v>
      </c>
      <c r="E289" s="231" t="s">
        <v>19</v>
      </c>
      <c r="F289" s="232" t="s">
        <v>234</v>
      </c>
      <c r="G289" s="230"/>
      <c r="H289" s="233">
        <v>810.81200000000001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169</v>
      </c>
      <c r="AU289" s="239" t="s">
        <v>81</v>
      </c>
      <c r="AV289" s="14" t="s">
        <v>186</v>
      </c>
      <c r="AW289" s="14" t="s">
        <v>35</v>
      </c>
      <c r="AX289" s="14" t="s">
        <v>71</v>
      </c>
      <c r="AY289" s="239" t="s">
        <v>160</v>
      </c>
    </row>
    <row r="290" spans="2:65" s="12" customFormat="1" x14ac:dyDescent="0.3">
      <c r="B290" s="206"/>
      <c r="C290" s="207"/>
      <c r="D290" s="196" t="s">
        <v>169</v>
      </c>
      <c r="E290" s="208" t="s">
        <v>19</v>
      </c>
      <c r="F290" s="209" t="s">
        <v>4816</v>
      </c>
      <c r="G290" s="207"/>
      <c r="H290" s="210">
        <v>-51.863999999999997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4817</v>
      </c>
      <c r="G291" s="207"/>
      <c r="H291" s="210">
        <v>-172.00399999999999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4" customFormat="1" x14ac:dyDescent="0.3">
      <c r="B292" s="229"/>
      <c r="C292" s="230"/>
      <c r="D292" s="196" t="s">
        <v>169</v>
      </c>
      <c r="E292" s="231" t="s">
        <v>19</v>
      </c>
      <c r="F292" s="232" t="s">
        <v>234</v>
      </c>
      <c r="G292" s="230"/>
      <c r="H292" s="233">
        <v>-223.86799999999999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169</v>
      </c>
      <c r="AU292" s="239" t="s">
        <v>81</v>
      </c>
      <c r="AV292" s="14" t="s">
        <v>186</v>
      </c>
      <c r="AW292" s="14" t="s">
        <v>35</v>
      </c>
      <c r="AX292" s="14" t="s">
        <v>71</v>
      </c>
      <c r="AY292" s="239" t="s">
        <v>160</v>
      </c>
    </row>
    <row r="293" spans="2:65" s="13" customFormat="1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586.94399999999996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22.5" customHeight="1" x14ac:dyDescent="0.3">
      <c r="B294" s="35"/>
      <c r="C294" s="247" t="s">
        <v>472</v>
      </c>
      <c r="D294" s="247" t="s">
        <v>548</v>
      </c>
      <c r="E294" s="248" t="s">
        <v>549</v>
      </c>
      <c r="F294" s="249" t="s">
        <v>550</v>
      </c>
      <c r="G294" s="250" t="s">
        <v>212</v>
      </c>
      <c r="H294" s="251">
        <v>270.90800000000002</v>
      </c>
      <c r="I294" s="252"/>
      <c r="J294" s="253">
        <f>ROUND(I294*H294,2)</f>
        <v>0</v>
      </c>
      <c r="K294" s="249" t="s">
        <v>19</v>
      </c>
      <c r="L294" s="254"/>
      <c r="M294" s="255" t="s">
        <v>19</v>
      </c>
      <c r="N294" s="256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235</v>
      </c>
      <c r="AT294" s="18" t="s">
        <v>548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4818</v>
      </c>
    </row>
    <row r="295" spans="2:65" s="11" customFormat="1" x14ac:dyDescent="0.3">
      <c r="B295" s="194"/>
      <c r="C295" s="195"/>
      <c r="D295" s="196" t="s">
        <v>169</v>
      </c>
      <c r="E295" s="197" t="s">
        <v>19</v>
      </c>
      <c r="F295" s="198" t="s">
        <v>4744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4745</v>
      </c>
      <c r="G296" s="207"/>
      <c r="H296" s="210">
        <v>134.72399999999999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x14ac:dyDescent="0.3">
      <c r="B297" s="194"/>
      <c r="C297" s="195"/>
      <c r="D297" s="196" t="s">
        <v>169</v>
      </c>
      <c r="E297" s="197" t="s">
        <v>19</v>
      </c>
      <c r="F297" s="198" t="s">
        <v>4728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1" customFormat="1" x14ac:dyDescent="0.3">
      <c r="B298" s="194"/>
      <c r="C298" s="195"/>
      <c r="D298" s="196" t="s">
        <v>169</v>
      </c>
      <c r="E298" s="197" t="s">
        <v>19</v>
      </c>
      <c r="F298" s="198" t="s">
        <v>4748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169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160</v>
      </c>
    </row>
    <row r="299" spans="2:65" s="12" customFormat="1" x14ac:dyDescent="0.3">
      <c r="B299" s="206"/>
      <c r="C299" s="207"/>
      <c r="D299" s="196" t="s">
        <v>169</v>
      </c>
      <c r="E299" s="208" t="s">
        <v>19</v>
      </c>
      <c r="F299" s="209" t="s">
        <v>4819</v>
      </c>
      <c r="G299" s="207"/>
      <c r="H299" s="210">
        <v>15.12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x14ac:dyDescent="0.3">
      <c r="B300" s="206"/>
      <c r="C300" s="207"/>
      <c r="D300" s="196" t="s">
        <v>169</v>
      </c>
      <c r="E300" s="208" t="s">
        <v>19</v>
      </c>
      <c r="F300" s="209" t="s">
        <v>4820</v>
      </c>
      <c r="G300" s="207"/>
      <c r="H300" s="210">
        <v>11.423999999999999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x14ac:dyDescent="0.3">
      <c r="B301" s="206"/>
      <c r="C301" s="207"/>
      <c r="D301" s="196" t="s">
        <v>169</v>
      </c>
      <c r="E301" s="208" t="s">
        <v>19</v>
      </c>
      <c r="F301" s="209" t="s">
        <v>4821</v>
      </c>
      <c r="G301" s="207"/>
      <c r="H301" s="210">
        <v>3.8079999999999998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x14ac:dyDescent="0.3">
      <c r="B302" s="206"/>
      <c r="C302" s="207"/>
      <c r="D302" s="196" t="s">
        <v>169</v>
      </c>
      <c r="E302" s="208" t="s">
        <v>19</v>
      </c>
      <c r="F302" s="209" t="s">
        <v>4822</v>
      </c>
      <c r="G302" s="207"/>
      <c r="H302" s="210">
        <v>5.984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1" customFormat="1" x14ac:dyDescent="0.3">
      <c r="B303" s="194"/>
      <c r="C303" s="195"/>
      <c r="D303" s="196" t="s">
        <v>169</v>
      </c>
      <c r="E303" s="197" t="s">
        <v>19</v>
      </c>
      <c r="F303" s="198" t="s">
        <v>4706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65" s="11" customFormat="1" x14ac:dyDescent="0.3">
      <c r="B304" s="194"/>
      <c r="C304" s="195"/>
      <c r="D304" s="196" t="s">
        <v>169</v>
      </c>
      <c r="E304" s="197" t="s">
        <v>19</v>
      </c>
      <c r="F304" s="198" t="s">
        <v>4748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x14ac:dyDescent="0.3">
      <c r="B305" s="206"/>
      <c r="C305" s="207"/>
      <c r="D305" s="196" t="s">
        <v>169</v>
      </c>
      <c r="E305" s="208" t="s">
        <v>19</v>
      </c>
      <c r="F305" s="209" t="s">
        <v>4823</v>
      </c>
      <c r="G305" s="207"/>
      <c r="H305" s="210">
        <v>78.415999999999997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4824</v>
      </c>
      <c r="G306" s="207"/>
      <c r="H306" s="210">
        <v>2.1760000000000002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1" customFormat="1" x14ac:dyDescent="0.3">
      <c r="B307" s="194"/>
      <c r="C307" s="195"/>
      <c r="D307" s="196" t="s">
        <v>169</v>
      </c>
      <c r="E307" s="197" t="s">
        <v>19</v>
      </c>
      <c r="F307" s="198" t="s">
        <v>4717</v>
      </c>
      <c r="G307" s="195"/>
      <c r="H307" s="199" t="s">
        <v>19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169</v>
      </c>
      <c r="AU307" s="205" t="s">
        <v>81</v>
      </c>
      <c r="AV307" s="11" t="s">
        <v>78</v>
      </c>
      <c r="AW307" s="11" t="s">
        <v>35</v>
      </c>
      <c r="AX307" s="11" t="s">
        <v>71</v>
      </c>
      <c r="AY307" s="205" t="s">
        <v>160</v>
      </c>
    </row>
    <row r="308" spans="2:65" s="11" customFormat="1" x14ac:dyDescent="0.3">
      <c r="B308" s="194"/>
      <c r="C308" s="195"/>
      <c r="D308" s="196" t="s">
        <v>169</v>
      </c>
      <c r="E308" s="197" t="s">
        <v>19</v>
      </c>
      <c r="F308" s="198" t="s">
        <v>4758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x14ac:dyDescent="0.3">
      <c r="B309" s="206"/>
      <c r="C309" s="207"/>
      <c r="D309" s="196" t="s">
        <v>169</v>
      </c>
      <c r="E309" s="208" t="s">
        <v>19</v>
      </c>
      <c r="F309" s="209" t="s">
        <v>4825</v>
      </c>
      <c r="G309" s="207"/>
      <c r="H309" s="210">
        <v>6.96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4826</v>
      </c>
      <c r="G310" s="207"/>
      <c r="H310" s="210">
        <v>8.1199999999999992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4827</v>
      </c>
      <c r="G311" s="207"/>
      <c r="H311" s="210">
        <v>4.1760000000000002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3" customFormat="1" x14ac:dyDescent="0.3">
      <c r="B312" s="217"/>
      <c r="C312" s="218"/>
      <c r="D312" s="219" t="s">
        <v>169</v>
      </c>
      <c r="E312" s="220" t="s">
        <v>19</v>
      </c>
      <c r="F312" s="221" t="s">
        <v>182</v>
      </c>
      <c r="G312" s="218"/>
      <c r="H312" s="222">
        <v>270.90800000000002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169</v>
      </c>
      <c r="AU312" s="228" t="s">
        <v>81</v>
      </c>
      <c r="AV312" s="13" t="s">
        <v>167</v>
      </c>
      <c r="AW312" s="13" t="s">
        <v>35</v>
      </c>
      <c r="AX312" s="13" t="s">
        <v>78</v>
      </c>
      <c r="AY312" s="228" t="s">
        <v>160</v>
      </c>
    </row>
    <row r="313" spans="2:65" s="1" customFormat="1" ht="22.5" customHeight="1" x14ac:dyDescent="0.3">
      <c r="B313" s="35"/>
      <c r="C313" s="182" t="s">
        <v>480</v>
      </c>
      <c r="D313" s="182" t="s">
        <v>162</v>
      </c>
      <c r="E313" s="183" t="s">
        <v>4234</v>
      </c>
      <c r="F313" s="184" t="s">
        <v>4235</v>
      </c>
      <c r="G313" s="185" t="s">
        <v>212</v>
      </c>
      <c r="H313" s="186">
        <v>172.00399999999999</v>
      </c>
      <c r="I313" s="187"/>
      <c r="J313" s="188">
        <f>ROUND(I313*H313,2)</f>
        <v>0</v>
      </c>
      <c r="K313" s="184" t="s">
        <v>166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167</v>
      </c>
      <c r="AT313" s="18" t="s">
        <v>162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4828</v>
      </c>
    </row>
    <row r="314" spans="2:65" s="11" customFormat="1" x14ac:dyDescent="0.3">
      <c r="B314" s="194"/>
      <c r="C314" s="195"/>
      <c r="D314" s="196" t="s">
        <v>169</v>
      </c>
      <c r="E314" s="197" t="s">
        <v>19</v>
      </c>
      <c r="F314" s="198" t="s">
        <v>4728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169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4829</v>
      </c>
      <c r="G315" s="207"/>
      <c r="H315" s="210">
        <v>27.36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x14ac:dyDescent="0.3">
      <c r="B316" s="206"/>
      <c r="C316" s="207"/>
      <c r="D316" s="196" t="s">
        <v>169</v>
      </c>
      <c r="E316" s="208" t="s">
        <v>19</v>
      </c>
      <c r="F316" s="209" t="s">
        <v>4830</v>
      </c>
      <c r="G316" s="207"/>
      <c r="H316" s="210">
        <v>1.6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x14ac:dyDescent="0.3">
      <c r="B317" s="206"/>
      <c r="C317" s="207"/>
      <c r="D317" s="196" t="s">
        <v>169</v>
      </c>
      <c r="E317" s="208" t="s">
        <v>19</v>
      </c>
      <c r="F317" s="209" t="s">
        <v>4831</v>
      </c>
      <c r="G317" s="207"/>
      <c r="H317" s="210">
        <v>1.4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x14ac:dyDescent="0.3">
      <c r="B318" s="206"/>
      <c r="C318" s="207"/>
      <c r="D318" s="196" t="s">
        <v>169</v>
      </c>
      <c r="E318" s="208" t="s">
        <v>19</v>
      </c>
      <c r="F318" s="209" t="s">
        <v>4832</v>
      </c>
      <c r="G318" s="207"/>
      <c r="H318" s="210">
        <v>2.2000000000000002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4" customFormat="1" x14ac:dyDescent="0.3">
      <c r="B319" s="229"/>
      <c r="C319" s="230"/>
      <c r="D319" s="196" t="s">
        <v>169</v>
      </c>
      <c r="E319" s="231" t="s">
        <v>19</v>
      </c>
      <c r="F319" s="232" t="s">
        <v>234</v>
      </c>
      <c r="G319" s="230"/>
      <c r="H319" s="233">
        <v>32.56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169</v>
      </c>
      <c r="AU319" s="239" t="s">
        <v>81</v>
      </c>
      <c r="AV319" s="14" t="s">
        <v>186</v>
      </c>
      <c r="AW319" s="14" t="s">
        <v>35</v>
      </c>
      <c r="AX319" s="14" t="s">
        <v>71</v>
      </c>
      <c r="AY319" s="239" t="s">
        <v>160</v>
      </c>
    </row>
    <row r="320" spans="2:65" s="11" customFormat="1" x14ac:dyDescent="0.3">
      <c r="B320" s="194"/>
      <c r="C320" s="195"/>
      <c r="D320" s="196" t="s">
        <v>169</v>
      </c>
      <c r="E320" s="197" t="s">
        <v>19</v>
      </c>
      <c r="F320" s="198" t="s">
        <v>4706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4833</v>
      </c>
      <c r="G321" s="207"/>
      <c r="H321" s="210">
        <v>74.34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x14ac:dyDescent="0.3">
      <c r="B322" s="206"/>
      <c r="C322" s="207"/>
      <c r="D322" s="196" t="s">
        <v>169</v>
      </c>
      <c r="E322" s="208" t="s">
        <v>19</v>
      </c>
      <c r="F322" s="209" t="s">
        <v>4830</v>
      </c>
      <c r="G322" s="207"/>
      <c r="H322" s="210">
        <v>1.6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4" customFormat="1" x14ac:dyDescent="0.3">
      <c r="B323" s="229"/>
      <c r="C323" s="230"/>
      <c r="D323" s="196" t="s">
        <v>169</v>
      </c>
      <c r="E323" s="231" t="s">
        <v>19</v>
      </c>
      <c r="F323" s="232" t="s">
        <v>234</v>
      </c>
      <c r="G323" s="230"/>
      <c r="H323" s="233">
        <v>75.94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169</v>
      </c>
      <c r="AU323" s="239" t="s">
        <v>81</v>
      </c>
      <c r="AV323" s="14" t="s">
        <v>186</v>
      </c>
      <c r="AW323" s="14" t="s">
        <v>35</v>
      </c>
      <c r="AX323" s="14" t="s">
        <v>71</v>
      </c>
      <c r="AY323" s="239" t="s">
        <v>160</v>
      </c>
    </row>
    <row r="324" spans="2:65" s="11" customFormat="1" x14ac:dyDescent="0.3">
      <c r="B324" s="194"/>
      <c r="C324" s="195"/>
      <c r="D324" s="196" t="s">
        <v>169</v>
      </c>
      <c r="E324" s="197" t="s">
        <v>19</v>
      </c>
      <c r="F324" s="198" t="s">
        <v>4717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x14ac:dyDescent="0.3">
      <c r="B325" s="206"/>
      <c r="C325" s="207"/>
      <c r="D325" s="196" t="s">
        <v>169</v>
      </c>
      <c r="E325" s="208" t="s">
        <v>19</v>
      </c>
      <c r="F325" s="209" t="s">
        <v>4834</v>
      </c>
      <c r="G325" s="207"/>
      <c r="H325" s="210">
        <v>57.904000000000003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2" customFormat="1" x14ac:dyDescent="0.3">
      <c r="B326" s="206"/>
      <c r="C326" s="207"/>
      <c r="D326" s="196" t="s">
        <v>169</v>
      </c>
      <c r="E326" s="208" t="s">
        <v>19</v>
      </c>
      <c r="F326" s="209" t="s">
        <v>4835</v>
      </c>
      <c r="G326" s="207"/>
      <c r="H326" s="210">
        <v>5.6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63.503999999999998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3" customFormat="1" x14ac:dyDescent="0.3">
      <c r="B328" s="217"/>
      <c r="C328" s="218"/>
      <c r="D328" s="219" t="s">
        <v>169</v>
      </c>
      <c r="E328" s="220" t="s">
        <v>19</v>
      </c>
      <c r="F328" s="221" t="s">
        <v>182</v>
      </c>
      <c r="G328" s="218"/>
      <c r="H328" s="222">
        <v>172.00399999999999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169</v>
      </c>
      <c r="AU328" s="228" t="s">
        <v>81</v>
      </c>
      <c r="AV328" s="13" t="s">
        <v>167</v>
      </c>
      <c r="AW328" s="13" t="s">
        <v>35</v>
      </c>
      <c r="AX328" s="13" t="s">
        <v>78</v>
      </c>
      <c r="AY328" s="228" t="s">
        <v>160</v>
      </c>
    </row>
    <row r="329" spans="2:65" s="1" customFormat="1" ht="22.5" customHeight="1" x14ac:dyDescent="0.3">
      <c r="B329" s="35"/>
      <c r="C329" s="247" t="s">
        <v>489</v>
      </c>
      <c r="D329" s="247" t="s">
        <v>548</v>
      </c>
      <c r="E329" s="248" t="s">
        <v>563</v>
      </c>
      <c r="F329" s="249" t="s">
        <v>564</v>
      </c>
      <c r="G329" s="250" t="s">
        <v>265</v>
      </c>
      <c r="H329" s="251">
        <v>325.08800000000002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1</v>
      </c>
      <c r="R329" s="191">
        <f>Q329*H329</f>
        <v>325.08800000000002</v>
      </c>
      <c r="S329" s="191">
        <v>0</v>
      </c>
      <c r="T329" s="192">
        <f>S329*H329</f>
        <v>0</v>
      </c>
      <c r="AR329" s="18" t="s">
        <v>235</v>
      </c>
      <c r="AT329" s="18" t="s">
        <v>548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4836</v>
      </c>
    </row>
    <row r="330" spans="2:65" s="12" customFormat="1" x14ac:dyDescent="0.3">
      <c r="B330" s="206"/>
      <c r="C330" s="207"/>
      <c r="D330" s="196" t="s">
        <v>169</v>
      </c>
      <c r="E330" s="208" t="s">
        <v>19</v>
      </c>
      <c r="F330" s="209" t="s">
        <v>4837</v>
      </c>
      <c r="G330" s="207"/>
      <c r="H330" s="210">
        <v>325.08800000000002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3" customFormat="1" x14ac:dyDescent="0.3">
      <c r="B331" s="217"/>
      <c r="C331" s="218"/>
      <c r="D331" s="196" t="s">
        <v>169</v>
      </c>
      <c r="E331" s="240" t="s">
        <v>19</v>
      </c>
      <c r="F331" s="241" t="s">
        <v>182</v>
      </c>
      <c r="G331" s="218"/>
      <c r="H331" s="242">
        <v>325.08800000000002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0" customFormat="1" ht="29.85" customHeight="1" x14ac:dyDescent="0.3">
      <c r="B332" s="165"/>
      <c r="C332" s="166"/>
      <c r="D332" s="179" t="s">
        <v>70</v>
      </c>
      <c r="E332" s="180" t="s">
        <v>167</v>
      </c>
      <c r="F332" s="180" t="s">
        <v>689</v>
      </c>
      <c r="G332" s="166"/>
      <c r="H332" s="166"/>
      <c r="I332" s="169"/>
      <c r="J332" s="181">
        <f>BK332</f>
        <v>0</v>
      </c>
      <c r="K332" s="166"/>
      <c r="L332" s="171"/>
      <c r="M332" s="172"/>
      <c r="N332" s="173"/>
      <c r="O332" s="173"/>
      <c r="P332" s="174">
        <f>SUM(P333:P348)</f>
        <v>0</v>
      </c>
      <c r="Q332" s="173"/>
      <c r="R332" s="174">
        <f>SUM(R333:R348)</f>
        <v>98.062895279999992</v>
      </c>
      <c r="S332" s="173"/>
      <c r="T332" s="175">
        <f>SUM(T333:T348)</f>
        <v>0</v>
      </c>
      <c r="AR332" s="176" t="s">
        <v>78</v>
      </c>
      <c r="AT332" s="177" t="s">
        <v>70</v>
      </c>
      <c r="AU332" s="177" t="s">
        <v>78</v>
      </c>
      <c r="AY332" s="176" t="s">
        <v>160</v>
      </c>
      <c r="BK332" s="178">
        <f>SUM(BK333:BK348)</f>
        <v>0</v>
      </c>
    </row>
    <row r="333" spans="2:65" s="1" customFormat="1" ht="22.5" customHeight="1" x14ac:dyDescent="0.3">
      <c r="B333" s="35"/>
      <c r="C333" s="182" t="s">
        <v>493</v>
      </c>
      <c r="D333" s="182" t="s">
        <v>162</v>
      </c>
      <c r="E333" s="183" t="s">
        <v>691</v>
      </c>
      <c r="F333" s="184" t="s">
        <v>692</v>
      </c>
      <c r="G333" s="185" t="s">
        <v>212</v>
      </c>
      <c r="H333" s="186">
        <v>51.863999999999997</v>
      </c>
      <c r="I333" s="187"/>
      <c r="J333" s="188">
        <f>ROUND(I333*H333,2)</f>
        <v>0</v>
      </c>
      <c r="K333" s="184" t="s">
        <v>166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1.8907700000000001</v>
      </c>
      <c r="R333" s="191">
        <f>Q333*H333</f>
        <v>98.062895279999992</v>
      </c>
      <c r="S333" s="191">
        <v>0</v>
      </c>
      <c r="T333" s="192">
        <f>S333*H333</f>
        <v>0</v>
      </c>
      <c r="AR333" s="18" t="s">
        <v>167</v>
      </c>
      <c r="AT333" s="18" t="s">
        <v>162</v>
      </c>
      <c r="AU333" s="18" t="s">
        <v>81</v>
      </c>
      <c r="AY333" s="18" t="s">
        <v>160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167</v>
      </c>
      <c r="BM333" s="18" t="s">
        <v>4838</v>
      </c>
    </row>
    <row r="334" spans="2:65" s="11" customFormat="1" x14ac:dyDescent="0.3">
      <c r="B334" s="194"/>
      <c r="C334" s="195"/>
      <c r="D334" s="196" t="s">
        <v>169</v>
      </c>
      <c r="E334" s="197" t="s">
        <v>19</v>
      </c>
      <c r="F334" s="198" t="s">
        <v>4728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4839</v>
      </c>
      <c r="G335" s="207"/>
      <c r="H335" s="210">
        <v>9.1199999999999992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x14ac:dyDescent="0.3">
      <c r="B336" s="206"/>
      <c r="C336" s="207"/>
      <c r="D336" s="196" t="s">
        <v>169</v>
      </c>
      <c r="E336" s="208" t="s">
        <v>19</v>
      </c>
      <c r="F336" s="209" t="s">
        <v>4840</v>
      </c>
      <c r="G336" s="207"/>
      <c r="H336" s="210">
        <v>0.64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x14ac:dyDescent="0.3">
      <c r="B337" s="206"/>
      <c r="C337" s="207"/>
      <c r="D337" s="196" t="s">
        <v>169</v>
      </c>
      <c r="E337" s="208" t="s">
        <v>19</v>
      </c>
      <c r="F337" s="209" t="s">
        <v>4841</v>
      </c>
      <c r="G337" s="207"/>
      <c r="H337" s="210">
        <v>0.56000000000000005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2" customFormat="1" x14ac:dyDescent="0.3">
      <c r="B338" s="206"/>
      <c r="C338" s="207"/>
      <c r="D338" s="196" t="s">
        <v>169</v>
      </c>
      <c r="E338" s="208" t="s">
        <v>19</v>
      </c>
      <c r="F338" s="209" t="s">
        <v>4842</v>
      </c>
      <c r="G338" s="207"/>
      <c r="H338" s="210">
        <v>0.88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4" customFormat="1" x14ac:dyDescent="0.3">
      <c r="B339" s="229"/>
      <c r="C339" s="230"/>
      <c r="D339" s="196" t="s">
        <v>169</v>
      </c>
      <c r="E339" s="231" t="s">
        <v>19</v>
      </c>
      <c r="F339" s="232" t="s">
        <v>234</v>
      </c>
      <c r="G339" s="230"/>
      <c r="H339" s="233">
        <v>11.2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169</v>
      </c>
      <c r="AU339" s="239" t="s">
        <v>81</v>
      </c>
      <c r="AV339" s="14" t="s">
        <v>186</v>
      </c>
      <c r="AW339" s="14" t="s">
        <v>35</v>
      </c>
      <c r="AX339" s="14" t="s">
        <v>71</v>
      </c>
      <c r="AY339" s="239" t="s">
        <v>160</v>
      </c>
    </row>
    <row r="340" spans="2:65" s="11" customFormat="1" x14ac:dyDescent="0.3">
      <c r="B340" s="194"/>
      <c r="C340" s="195"/>
      <c r="D340" s="196" t="s">
        <v>169</v>
      </c>
      <c r="E340" s="197" t="s">
        <v>19</v>
      </c>
      <c r="F340" s="198" t="s">
        <v>4706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169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160</v>
      </c>
    </row>
    <row r="341" spans="2:65" s="12" customFormat="1" x14ac:dyDescent="0.3">
      <c r="B341" s="206"/>
      <c r="C341" s="207"/>
      <c r="D341" s="196" t="s">
        <v>169</v>
      </c>
      <c r="E341" s="208" t="s">
        <v>19</v>
      </c>
      <c r="F341" s="209" t="s">
        <v>4843</v>
      </c>
      <c r="G341" s="207"/>
      <c r="H341" s="210">
        <v>21.24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x14ac:dyDescent="0.3">
      <c r="B342" s="206"/>
      <c r="C342" s="207"/>
      <c r="D342" s="196" t="s">
        <v>169</v>
      </c>
      <c r="E342" s="208" t="s">
        <v>19</v>
      </c>
      <c r="F342" s="209" t="s">
        <v>4840</v>
      </c>
      <c r="G342" s="207"/>
      <c r="H342" s="210">
        <v>0.64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4" customFormat="1" x14ac:dyDescent="0.3">
      <c r="B343" s="229"/>
      <c r="C343" s="230"/>
      <c r="D343" s="196" t="s">
        <v>169</v>
      </c>
      <c r="E343" s="231" t="s">
        <v>19</v>
      </c>
      <c r="F343" s="232" t="s">
        <v>234</v>
      </c>
      <c r="G343" s="230"/>
      <c r="H343" s="233">
        <v>21.88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169</v>
      </c>
      <c r="AU343" s="239" t="s">
        <v>81</v>
      </c>
      <c r="AV343" s="14" t="s">
        <v>186</v>
      </c>
      <c r="AW343" s="14" t="s">
        <v>35</v>
      </c>
      <c r="AX343" s="14" t="s">
        <v>71</v>
      </c>
      <c r="AY343" s="239" t="s">
        <v>160</v>
      </c>
    </row>
    <row r="344" spans="2:65" s="11" customFormat="1" x14ac:dyDescent="0.3">
      <c r="B344" s="194"/>
      <c r="C344" s="195"/>
      <c r="D344" s="196" t="s">
        <v>169</v>
      </c>
      <c r="E344" s="197" t="s">
        <v>19</v>
      </c>
      <c r="F344" s="198" t="s">
        <v>4717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x14ac:dyDescent="0.3">
      <c r="B345" s="206"/>
      <c r="C345" s="207"/>
      <c r="D345" s="196" t="s">
        <v>169</v>
      </c>
      <c r="E345" s="208" t="s">
        <v>19</v>
      </c>
      <c r="F345" s="209" t="s">
        <v>4844</v>
      </c>
      <c r="G345" s="207"/>
      <c r="H345" s="210">
        <v>16.544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2" customFormat="1" x14ac:dyDescent="0.3">
      <c r="B346" s="206"/>
      <c r="C346" s="207"/>
      <c r="D346" s="196" t="s">
        <v>169</v>
      </c>
      <c r="E346" s="208" t="s">
        <v>19</v>
      </c>
      <c r="F346" s="209" t="s">
        <v>4845</v>
      </c>
      <c r="G346" s="207"/>
      <c r="H346" s="210">
        <v>2.2400000000000002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4" customFormat="1" x14ac:dyDescent="0.3">
      <c r="B347" s="229"/>
      <c r="C347" s="230"/>
      <c r="D347" s="196" t="s">
        <v>169</v>
      </c>
      <c r="E347" s="231" t="s">
        <v>19</v>
      </c>
      <c r="F347" s="232" t="s">
        <v>234</v>
      </c>
      <c r="G347" s="230"/>
      <c r="H347" s="233">
        <v>18.783999999999999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169</v>
      </c>
      <c r="AU347" s="239" t="s">
        <v>81</v>
      </c>
      <c r="AV347" s="14" t="s">
        <v>186</v>
      </c>
      <c r="AW347" s="14" t="s">
        <v>35</v>
      </c>
      <c r="AX347" s="14" t="s">
        <v>71</v>
      </c>
      <c r="AY347" s="239" t="s">
        <v>160</v>
      </c>
    </row>
    <row r="348" spans="2:65" s="13" customFormat="1" x14ac:dyDescent="0.3">
      <c r="B348" s="217"/>
      <c r="C348" s="218"/>
      <c r="D348" s="196" t="s">
        <v>169</v>
      </c>
      <c r="E348" s="240" t="s">
        <v>19</v>
      </c>
      <c r="F348" s="241" t="s">
        <v>182</v>
      </c>
      <c r="G348" s="218"/>
      <c r="H348" s="242">
        <v>51.863999999999997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169</v>
      </c>
      <c r="AU348" s="228" t="s">
        <v>81</v>
      </c>
      <c r="AV348" s="13" t="s">
        <v>167</v>
      </c>
      <c r="AW348" s="13" t="s">
        <v>35</v>
      </c>
      <c r="AX348" s="13" t="s">
        <v>78</v>
      </c>
      <c r="AY348" s="228" t="s">
        <v>160</v>
      </c>
    </row>
    <row r="349" spans="2:65" s="10" customFormat="1" ht="29.85" customHeight="1" x14ac:dyDescent="0.3">
      <c r="B349" s="165"/>
      <c r="C349" s="166"/>
      <c r="D349" s="179" t="s">
        <v>70</v>
      </c>
      <c r="E349" s="180" t="s">
        <v>201</v>
      </c>
      <c r="F349" s="180" t="s">
        <v>3857</v>
      </c>
      <c r="G349" s="166"/>
      <c r="H349" s="166"/>
      <c r="I349" s="169"/>
      <c r="J349" s="181">
        <f>BK349</f>
        <v>0</v>
      </c>
      <c r="K349" s="166"/>
      <c r="L349" s="171"/>
      <c r="M349" s="172"/>
      <c r="N349" s="173"/>
      <c r="O349" s="173"/>
      <c r="P349" s="174">
        <f>SUM(P350:P377)</f>
        <v>0</v>
      </c>
      <c r="Q349" s="173"/>
      <c r="R349" s="174">
        <f>SUM(R350:R377)</f>
        <v>29.524008800000001</v>
      </c>
      <c r="S349" s="173"/>
      <c r="T349" s="175">
        <f>SUM(T350:T377)</f>
        <v>0</v>
      </c>
      <c r="AR349" s="176" t="s">
        <v>78</v>
      </c>
      <c r="AT349" s="177" t="s">
        <v>70</v>
      </c>
      <c r="AU349" s="177" t="s">
        <v>78</v>
      </c>
      <c r="AY349" s="176" t="s">
        <v>160</v>
      </c>
      <c r="BK349" s="178">
        <f>SUM(BK350:BK377)</f>
        <v>0</v>
      </c>
    </row>
    <row r="350" spans="2:65" s="1" customFormat="1" ht="22.5" customHeight="1" x14ac:dyDescent="0.3">
      <c r="B350" s="35"/>
      <c r="C350" s="182" t="s">
        <v>497</v>
      </c>
      <c r="D350" s="182" t="s">
        <v>162</v>
      </c>
      <c r="E350" s="183" t="s">
        <v>4846</v>
      </c>
      <c r="F350" s="184" t="s">
        <v>4847</v>
      </c>
      <c r="G350" s="185" t="s">
        <v>248</v>
      </c>
      <c r="H350" s="186">
        <v>59.92</v>
      </c>
      <c r="I350" s="187"/>
      <c r="J350" s="188">
        <f>ROUND(I350*H350,2)</f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0.27994000000000002</v>
      </c>
      <c r="R350" s="191">
        <f>Q350*H350</f>
        <v>16.7740048</v>
      </c>
      <c r="S350" s="191">
        <v>0</v>
      </c>
      <c r="T350" s="192">
        <f>S350*H350</f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167</v>
      </c>
      <c r="BM350" s="18" t="s">
        <v>4848</v>
      </c>
    </row>
    <row r="351" spans="2:65" s="11" customFormat="1" x14ac:dyDescent="0.3">
      <c r="B351" s="194"/>
      <c r="C351" s="195"/>
      <c r="D351" s="196" t="s">
        <v>169</v>
      </c>
      <c r="E351" s="197" t="s">
        <v>19</v>
      </c>
      <c r="F351" s="198" t="s">
        <v>4706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x14ac:dyDescent="0.3">
      <c r="B352" s="206"/>
      <c r="C352" s="207"/>
      <c r="D352" s="196" t="s">
        <v>169</v>
      </c>
      <c r="E352" s="208" t="s">
        <v>19</v>
      </c>
      <c r="F352" s="209" t="s">
        <v>4722</v>
      </c>
      <c r="G352" s="207"/>
      <c r="H352" s="210">
        <v>12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2" customFormat="1" x14ac:dyDescent="0.3">
      <c r="B353" s="206"/>
      <c r="C353" s="207"/>
      <c r="D353" s="196" t="s">
        <v>169</v>
      </c>
      <c r="E353" s="208" t="s">
        <v>19</v>
      </c>
      <c r="F353" s="209" t="s">
        <v>4723</v>
      </c>
      <c r="G353" s="207"/>
      <c r="H353" s="210">
        <v>29.6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65" s="12" customFormat="1" x14ac:dyDescent="0.3">
      <c r="B354" s="206"/>
      <c r="C354" s="207"/>
      <c r="D354" s="196" t="s">
        <v>169</v>
      </c>
      <c r="E354" s="208" t="s">
        <v>19</v>
      </c>
      <c r="F354" s="209" t="s">
        <v>4724</v>
      </c>
      <c r="G354" s="207"/>
      <c r="H354" s="210">
        <v>3.2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65" s="11" customFormat="1" x14ac:dyDescent="0.3">
      <c r="B355" s="194"/>
      <c r="C355" s="195"/>
      <c r="D355" s="196" t="s">
        <v>169</v>
      </c>
      <c r="E355" s="197" t="s">
        <v>19</v>
      </c>
      <c r="F355" s="198" t="s">
        <v>4717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x14ac:dyDescent="0.3">
      <c r="B356" s="206"/>
      <c r="C356" s="207"/>
      <c r="D356" s="196" t="s">
        <v>169</v>
      </c>
      <c r="E356" s="208" t="s">
        <v>19</v>
      </c>
      <c r="F356" s="209" t="s">
        <v>4718</v>
      </c>
      <c r="G356" s="207"/>
      <c r="H356" s="210">
        <v>15.12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3" customFormat="1" x14ac:dyDescent="0.3">
      <c r="B357" s="217"/>
      <c r="C357" s="218"/>
      <c r="D357" s="219" t="s">
        <v>169</v>
      </c>
      <c r="E357" s="220" t="s">
        <v>19</v>
      </c>
      <c r="F357" s="221" t="s">
        <v>182</v>
      </c>
      <c r="G357" s="218"/>
      <c r="H357" s="222">
        <v>59.92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169</v>
      </c>
      <c r="AU357" s="228" t="s">
        <v>81</v>
      </c>
      <c r="AV357" s="13" t="s">
        <v>167</v>
      </c>
      <c r="AW357" s="13" t="s">
        <v>35</v>
      </c>
      <c r="AX357" s="13" t="s">
        <v>78</v>
      </c>
      <c r="AY357" s="228" t="s">
        <v>160</v>
      </c>
    </row>
    <row r="358" spans="2:65" s="1" customFormat="1" ht="22.5" customHeight="1" x14ac:dyDescent="0.3">
      <c r="B358" s="35"/>
      <c r="C358" s="182" t="s">
        <v>501</v>
      </c>
      <c r="D358" s="182" t="s">
        <v>162</v>
      </c>
      <c r="E358" s="183" t="s">
        <v>4849</v>
      </c>
      <c r="F358" s="184" t="s">
        <v>4850</v>
      </c>
      <c r="G358" s="185" t="s">
        <v>248</v>
      </c>
      <c r="H358" s="186">
        <v>6.8</v>
      </c>
      <c r="I358" s="187"/>
      <c r="J358" s="188">
        <f>ROUND(I358*H358,2)</f>
        <v>0</v>
      </c>
      <c r="K358" s="184" t="s">
        <v>166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0.46166000000000001</v>
      </c>
      <c r="R358" s="191">
        <f>Q358*H358</f>
        <v>3.1392880000000001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4851</v>
      </c>
    </row>
    <row r="359" spans="2:65" s="11" customFormat="1" x14ac:dyDescent="0.3">
      <c r="B359" s="194"/>
      <c r="C359" s="195"/>
      <c r="D359" s="196" t="s">
        <v>169</v>
      </c>
      <c r="E359" s="197" t="s">
        <v>19</v>
      </c>
      <c r="F359" s="198" t="s">
        <v>4728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x14ac:dyDescent="0.3">
      <c r="B360" s="206"/>
      <c r="C360" s="207"/>
      <c r="D360" s="196" t="s">
        <v>169</v>
      </c>
      <c r="E360" s="208" t="s">
        <v>19</v>
      </c>
      <c r="F360" s="209" t="s">
        <v>4729</v>
      </c>
      <c r="G360" s="207"/>
      <c r="H360" s="210">
        <v>6.8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6.8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31.5" customHeight="1" x14ac:dyDescent="0.3">
      <c r="B362" s="35"/>
      <c r="C362" s="182" t="s">
        <v>505</v>
      </c>
      <c r="D362" s="182" t="s">
        <v>162</v>
      </c>
      <c r="E362" s="183" t="s">
        <v>4852</v>
      </c>
      <c r="F362" s="184" t="s">
        <v>4853</v>
      </c>
      <c r="G362" s="185" t="s">
        <v>248</v>
      </c>
      <c r="H362" s="186">
        <v>6.8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0.26375999999999999</v>
      </c>
      <c r="R362" s="191">
        <f>Q362*H362</f>
        <v>1.7935679999999998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4854</v>
      </c>
    </row>
    <row r="363" spans="2:65" s="11" customFormat="1" x14ac:dyDescent="0.3">
      <c r="B363" s="194"/>
      <c r="C363" s="195"/>
      <c r="D363" s="196" t="s">
        <v>169</v>
      </c>
      <c r="E363" s="197" t="s">
        <v>19</v>
      </c>
      <c r="F363" s="198" t="s">
        <v>4728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x14ac:dyDescent="0.3">
      <c r="B364" s="206"/>
      <c r="C364" s="207"/>
      <c r="D364" s="196" t="s">
        <v>169</v>
      </c>
      <c r="E364" s="208" t="s">
        <v>19</v>
      </c>
      <c r="F364" s="209" t="s">
        <v>4729</v>
      </c>
      <c r="G364" s="207"/>
      <c r="H364" s="210">
        <v>6.8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3" customFormat="1" x14ac:dyDescent="0.3">
      <c r="B365" s="217"/>
      <c r="C365" s="218"/>
      <c r="D365" s="219" t="s">
        <v>169</v>
      </c>
      <c r="E365" s="220" t="s">
        <v>19</v>
      </c>
      <c r="F365" s="221" t="s">
        <v>182</v>
      </c>
      <c r="G365" s="218"/>
      <c r="H365" s="222">
        <v>6.8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169</v>
      </c>
      <c r="AU365" s="228" t="s">
        <v>81</v>
      </c>
      <c r="AV365" s="13" t="s">
        <v>167</v>
      </c>
      <c r="AW365" s="13" t="s">
        <v>35</v>
      </c>
      <c r="AX365" s="13" t="s">
        <v>78</v>
      </c>
      <c r="AY365" s="228" t="s">
        <v>160</v>
      </c>
    </row>
    <row r="366" spans="2:65" s="1" customFormat="1" ht="31.5" customHeight="1" x14ac:dyDescent="0.3">
      <c r="B366" s="35"/>
      <c r="C366" s="182" t="s">
        <v>510</v>
      </c>
      <c r="D366" s="182" t="s">
        <v>162</v>
      </c>
      <c r="E366" s="183" t="s">
        <v>4855</v>
      </c>
      <c r="F366" s="184" t="s">
        <v>4856</v>
      </c>
      <c r="G366" s="185" t="s">
        <v>248</v>
      </c>
      <c r="H366" s="186">
        <v>6.8</v>
      </c>
      <c r="I366" s="187"/>
      <c r="J366" s="188">
        <f>ROUND(I366*H366,2)</f>
        <v>0</v>
      </c>
      <c r="K366" s="184" t="s">
        <v>166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0.12966</v>
      </c>
      <c r="R366" s="191">
        <f>Q366*H366</f>
        <v>0.88168799999999992</v>
      </c>
      <c r="S366" s="191">
        <v>0</v>
      </c>
      <c r="T366" s="192">
        <f>S366*H366</f>
        <v>0</v>
      </c>
      <c r="AR366" s="18" t="s">
        <v>167</v>
      </c>
      <c r="AT366" s="18" t="s">
        <v>162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4857</v>
      </c>
    </row>
    <row r="367" spans="2:65" s="11" customFormat="1" x14ac:dyDescent="0.3">
      <c r="B367" s="194"/>
      <c r="C367" s="195"/>
      <c r="D367" s="196" t="s">
        <v>169</v>
      </c>
      <c r="E367" s="197" t="s">
        <v>19</v>
      </c>
      <c r="F367" s="198" t="s">
        <v>4728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169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160</v>
      </c>
    </row>
    <row r="368" spans="2:65" s="12" customFormat="1" x14ac:dyDescent="0.3">
      <c r="B368" s="206"/>
      <c r="C368" s="207"/>
      <c r="D368" s="196" t="s">
        <v>169</v>
      </c>
      <c r="E368" s="208" t="s">
        <v>19</v>
      </c>
      <c r="F368" s="209" t="s">
        <v>4729</v>
      </c>
      <c r="G368" s="207"/>
      <c r="H368" s="210">
        <v>6.8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3" customFormat="1" x14ac:dyDescent="0.3">
      <c r="B369" s="217"/>
      <c r="C369" s="218"/>
      <c r="D369" s="219" t="s">
        <v>169</v>
      </c>
      <c r="E369" s="220" t="s">
        <v>19</v>
      </c>
      <c r="F369" s="221" t="s">
        <v>182</v>
      </c>
      <c r="G369" s="218"/>
      <c r="H369" s="222">
        <v>6.8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169</v>
      </c>
      <c r="AU369" s="228" t="s">
        <v>81</v>
      </c>
      <c r="AV369" s="13" t="s">
        <v>167</v>
      </c>
      <c r="AW369" s="13" t="s">
        <v>35</v>
      </c>
      <c r="AX369" s="13" t="s">
        <v>78</v>
      </c>
      <c r="AY369" s="228" t="s">
        <v>160</v>
      </c>
    </row>
    <row r="370" spans="2:65" s="1" customFormat="1" ht="22.5" customHeight="1" x14ac:dyDescent="0.3">
      <c r="B370" s="35"/>
      <c r="C370" s="182" t="s">
        <v>515</v>
      </c>
      <c r="D370" s="182" t="s">
        <v>162</v>
      </c>
      <c r="E370" s="183" t="s">
        <v>4858</v>
      </c>
      <c r="F370" s="184" t="s">
        <v>4859</v>
      </c>
      <c r="G370" s="185" t="s">
        <v>248</v>
      </c>
      <c r="H370" s="186">
        <v>82.32</v>
      </c>
      <c r="I370" s="187"/>
      <c r="J370" s="188">
        <f>ROUND(I370*H370,2)</f>
        <v>0</v>
      </c>
      <c r="K370" s="184" t="s">
        <v>19</v>
      </c>
      <c r="L370" s="55"/>
      <c r="M370" s="189" t="s">
        <v>19</v>
      </c>
      <c r="N370" s="190" t="s">
        <v>42</v>
      </c>
      <c r="O370" s="36"/>
      <c r="P370" s="191">
        <f>O370*H370</f>
        <v>0</v>
      </c>
      <c r="Q370" s="191">
        <v>8.4250000000000005E-2</v>
      </c>
      <c r="R370" s="191">
        <f>Q370*H370</f>
        <v>6.93546</v>
      </c>
      <c r="S370" s="191">
        <v>0</v>
      </c>
      <c r="T370" s="192">
        <f>S370*H370</f>
        <v>0</v>
      </c>
      <c r="AR370" s="18" t="s">
        <v>167</v>
      </c>
      <c r="AT370" s="18" t="s">
        <v>162</v>
      </c>
      <c r="AU370" s="18" t="s">
        <v>81</v>
      </c>
      <c r="AY370" s="18" t="s">
        <v>160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78</v>
      </c>
      <c r="BK370" s="193">
        <f>ROUND(I370*H370,2)</f>
        <v>0</v>
      </c>
      <c r="BL370" s="18" t="s">
        <v>167</v>
      </c>
      <c r="BM370" s="18" t="s">
        <v>4860</v>
      </c>
    </row>
    <row r="371" spans="2:65" s="11" customFormat="1" x14ac:dyDescent="0.3">
      <c r="B371" s="194"/>
      <c r="C371" s="195"/>
      <c r="D371" s="196" t="s">
        <v>169</v>
      </c>
      <c r="E371" s="197" t="s">
        <v>19</v>
      </c>
      <c r="F371" s="198" t="s">
        <v>4706</v>
      </c>
      <c r="G371" s="195"/>
      <c r="H371" s="199" t="s">
        <v>19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169</v>
      </c>
      <c r="AU371" s="205" t="s">
        <v>81</v>
      </c>
      <c r="AV371" s="11" t="s">
        <v>78</v>
      </c>
      <c r="AW371" s="11" t="s">
        <v>35</v>
      </c>
      <c r="AX371" s="11" t="s">
        <v>71</v>
      </c>
      <c r="AY371" s="205" t="s">
        <v>160</v>
      </c>
    </row>
    <row r="372" spans="2:65" s="12" customFormat="1" x14ac:dyDescent="0.3">
      <c r="B372" s="206"/>
      <c r="C372" s="207"/>
      <c r="D372" s="196" t="s">
        <v>169</v>
      </c>
      <c r="E372" s="208" t="s">
        <v>19</v>
      </c>
      <c r="F372" s="209" t="s">
        <v>4714</v>
      </c>
      <c r="G372" s="207"/>
      <c r="H372" s="210">
        <v>18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x14ac:dyDescent="0.3">
      <c r="B373" s="206"/>
      <c r="C373" s="207"/>
      <c r="D373" s="196" t="s">
        <v>169</v>
      </c>
      <c r="E373" s="208" t="s">
        <v>19</v>
      </c>
      <c r="F373" s="209" t="s">
        <v>4715</v>
      </c>
      <c r="G373" s="207"/>
      <c r="H373" s="210">
        <v>44.4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4716</v>
      </c>
      <c r="G374" s="207"/>
      <c r="H374" s="210">
        <v>4.8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1" customFormat="1" x14ac:dyDescent="0.3">
      <c r="B375" s="194"/>
      <c r="C375" s="195"/>
      <c r="D375" s="196" t="s">
        <v>169</v>
      </c>
      <c r="E375" s="197" t="s">
        <v>19</v>
      </c>
      <c r="F375" s="198" t="s">
        <v>4717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x14ac:dyDescent="0.3">
      <c r="B376" s="206"/>
      <c r="C376" s="207"/>
      <c r="D376" s="196" t="s">
        <v>169</v>
      </c>
      <c r="E376" s="208" t="s">
        <v>19</v>
      </c>
      <c r="F376" s="209" t="s">
        <v>4718</v>
      </c>
      <c r="G376" s="207"/>
      <c r="H376" s="210">
        <v>15.12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x14ac:dyDescent="0.3">
      <c r="B377" s="217"/>
      <c r="C377" s="218"/>
      <c r="D377" s="196" t="s">
        <v>169</v>
      </c>
      <c r="E377" s="240" t="s">
        <v>19</v>
      </c>
      <c r="F377" s="241" t="s">
        <v>182</v>
      </c>
      <c r="G377" s="218"/>
      <c r="H377" s="242">
        <v>82.32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0" customFormat="1" ht="29.85" customHeight="1" x14ac:dyDescent="0.3">
      <c r="B378" s="165"/>
      <c r="C378" s="166"/>
      <c r="D378" s="179" t="s">
        <v>70</v>
      </c>
      <c r="E378" s="180" t="s">
        <v>235</v>
      </c>
      <c r="F378" s="180" t="s">
        <v>823</v>
      </c>
      <c r="G378" s="166"/>
      <c r="H378" s="166"/>
      <c r="I378" s="169"/>
      <c r="J378" s="181">
        <f>BK378</f>
        <v>0</v>
      </c>
      <c r="K378" s="166"/>
      <c r="L378" s="171"/>
      <c r="M378" s="172"/>
      <c r="N378" s="173"/>
      <c r="O378" s="173"/>
      <c r="P378" s="174">
        <f>SUM(P379:P453)</f>
        <v>0</v>
      </c>
      <c r="Q378" s="173"/>
      <c r="R378" s="174">
        <f>SUM(R379:R453)</f>
        <v>8.0138036561999986</v>
      </c>
      <c r="S378" s="173"/>
      <c r="T378" s="175">
        <f>SUM(T379:T453)</f>
        <v>16.661149999999999</v>
      </c>
      <c r="AR378" s="176" t="s">
        <v>78</v>
      </c>
      <c r="AT378" s="177" t="s">
        <v>70</v>
      </c>
      <c r="AU378" s="177" t="s">
        <v>78</v>
      </c>
      <c r="AY378" s="176" t="s">
        <v>160</v>
      </c>
      <c r="BK378" s="178">
        <f>SUM(BK379:BK453)</f>
        <v>0</v>
      </c>
    </row>
    <row r="379" spans="2:65" s="1" customFormat="1" ht="22.5" customHeight="1" x14ac:dyDescent="0.3">
      <c r="B379" s="35"/>
      <c r="C379" s="182" t="s">
        <v>520</v>
      </c>
      <c r="D379" s="182" t="s">
        <v>162</v>
      </c>
      <c r="E379" s="183" t="s">
        <v>4861</v>
      </c>
      <c r="F379" s="184" t="s">
        <v>4862</v>
      </c>
      <c r="G379" s="185" t="s">
        <v>189</v>
      </c>
      <c r="H379" s="186">
        <v>332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1.77E-2</v>
      </c>
      <c r="T379" s="192">
        <f>S379*H379</f>
        <v>5.8764000000000003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4863</v>
      </c>
    </row>
    <row r="380" spans="2:65" s="12" customFormat="1" x14ac:dyDescent="0.3">
      <c r="B380" s="206"/>
      <c r="C380" s="207"/>
      <c r="D380" s="196" t="s">
        <v>169</v>
      </c>
      <c r="E380" s="208" t="s">
        <v>19</v>
      </c>
      <c r="F380" s="209" t="s">
        <v>4864</v>
      </c>
      <c r="G380" s="207"/>
      <c r="H380" s="210">
        <v>332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3" customFormat="1" x14ac:dyDescent="0.3">
      <c r="B381" s="217"/>
      <c r="C381" s="218"/>
      <c r="D381" s="219" t="s">
        <v>169</v>
      </c>
      <c r="E381" s="220" t="s">
        <v>19</v>
      </c>
      <c r="F381" s="221" t="s">
        <v>182</v>
      </c>
      <c r="G381" s="218"/>
      <c r="H381" s="222">
        <v>332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169</v>
      </c>
      <c r="AU381" s="228" t="s">
        <v>81</v>
      </c>
      <c r="AV381" s="13" t="s">
        <v>167</v>
      </c>
      <c r="AW381" s="13" t="s">
        <v>35</v>
      </c>
      <c r="AX381" s="13" t="s">
        <v>78</v>
      </c>
      <c r="AY381" s="228" t="s">
        <v>160</v>
      </c>
    </row>
    <row r="382" spans="2:65" s="1" customFormat="1" ht="22.5" customHeight="1" x14ac:dyDescent="0.3">
      <c r="B382" s="35"/>
      <c r="C382" s="182" t="s">
        <v>525</v>
      </c>
      <c r="D382" s="182" t="s">
        <v>162</v>
      </c>
      <c r="E382" s="183" t="s">
        <v>4865</v>
      </c>
      <c r="F382" s="184" t="s">
        <v>4866</v>
      </c>
      <c r="G382" s="185" t="s">
        <v>189</v>
      </c>
      <c r="H382" s="186">
        <v>472.3</v>
      </c>
      <c r="I382" s="187"/>
      <c r="J382" s="188">
        <f>ROUND(I382*H382,2)</f>
        <v>0</v>
      </c>
      <c r="K382" s="184" t="s">
        <v>19</v>
      </c>
      <c r="L382" s="55"/>
      <c r="M382" s="189" t="s">
        <v>19</v>
      </c>
      <c r="N382" s="190" t="s">
        <v>42</v>
      </c>
      <c r="O382" s="36"/>
      <c r="P382" s="191">
        <f>O382*H382</f>
        <v>0</v>
      </c>
      <c r="Q382" s="191">
        <v>0</v>
      </c>
      <c r="R382" s="191">
        <f>Q382*H382</f>
        <v>0</v>
      </c>
      <c r="S382" s="191">
        <v>2.2499999999999999E-2</v>
      </c>
      <c r="T382" s="192">
        <f>S382*H382</f>
        <v>10.626749999999999</v>
      </c>
      <c r="AR382" s="18" t="s">
        <v>167</v>
      </c>
      <c r="AT382" s="18" t="s">
        <v>162</v>
      </c>
      <c r="AU382" s="18" t="s">
        <v>81</v>
      </c>
      <c r="AY382" s="18" t="s">
        <v>160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78</v>
      </c>
      <c r="BK382" s="193">
        <f>ROUND(I382*H382,2)</f>
        <v>0</v>
      </c>
      <c r="BL382" s="18" t="s">
        <v>167</v>
      </c>
      <c r="BM382" s="18" t="s">
        <v>4867</v>
      </c>
    </row>
    <row r="383" spans="2:65" s="12" customFormat="1" x14ac:dyDescent="0.3">
      <c r="B383" s="206"/>
      <c r="C383" s="207"/>
      <c r="D383" s="196" t="s">
        <v>169</v>
      </c>
      <c r="E383" s="208" t="s">
        <v>19</v>
      </c>
      <c r="F383" s="209" t="s">
        <v>4868</v>
      </c>
      <c r="G383" s="207"/>
      <c r="H383" s="210">
        <v>472.3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3" customFormat="1" x14ac:dyDescent="0.3">
      <c r="B384" s="217"/>
      <c r="C384" s="218"/>
      <c r="D384" s="219" t="s">
        <v>169</v>
      </c>
      <c r="E384" s="220" t="s">
        <v>19</v>
      </c>
      <c r="F384" s="221" t="s">
        <v>182</v>
      </c>
      <c r="G384" s="218"/>
      <c r="H384" s="222">
        <v>472.3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169</v>
      </c>
      <c r="AU384" s="228" t="s">
        <v>81</v>
      </c>
      <c r="AV384" s="13" t="s">
        <v>167</v>
      </c>
      <c r="AW384" s="13" t="s">
        <v>35</v>
      </c>
      <c r="AX384" s="13" t="s">
        <v>78</v>
      </c>
      <c r="AY384" s="228" t="s">
        <v>160</v>
      </c>
    </row>
    <row r="385" spans="2:65" s="1" customFormat="1" ht="31.5" customHeight="1" x14ac:dyDescent="0.3">
      <c r="B385" s="35"/>
      <c r="C385" s="182" t="s">
        <v>531</v>
      </c>
      <c r="D385" s="182" t="s">
        <v>162</v>
      </c>
      <c r="E385" s="183" t="s">
        <v>4869</v>
      </c>
      <c r="F385" s="184" t="s">
        <v>4870</v>
      </c>
      <c r="G385" s="185" t="s">
        <v>189</v>
      </c>
      <c r="H385" s="186">
        <v>62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4871</v>
      </c>
    </row>
    <row r="386" spans="2:65" s="12" customFormat="1" x14ac:dyDescent="0.3">
      <c r="B386" s="206"/>
      <c r="C386" s="207"/>
      <c r="D386" s="196" t="s">
        <v>169</v>
      </c>
      <c r="E386" s="208" t="s">
        <v>19</v>
      </c>
      <c r="F386" s="209" t="s">
        <v>4872</v>
      </c>
      <c r="G386" s="207"/>
      <c r="H386" s="210">
        <v>26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2" customFormat="1" x14ac:dyDescent="0.3">
      <c r="B387" s="206"/>
      <c r="C387" s="207"/>
      <c r="D387" s="196" t="s">
        <v>169</v>
      </c>
      <c r="E387" s="208" t="s">
        <v>19</v>
      </c>
      <c r="F387" s="209" t="s">
        <v>4873</v>
      </c>
      <c r="G387" s="207"/>
      <c r="H387" s="210">
        <v>8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65" s="12" customFormat="1" x14ac:dyDescent="0.3">
      <c r="B388" s="206"/>
      <c r="C388" s="207"/>
      <c r="D388" s="196" t="s">
        <v>169</v>
      </c>
      <c r="E388" s="208" t="s">
        <v>19</v>
      </c>
      <c r="F388" s="209" t="s">
        <v>4874</v>
      </c>
      <c r="G388" s="207"/>
      <c r="H388" s="210">
        <v>28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3" customFormat="1" x14ac:dyDescent="0.3">
      <c r="B389" s="217"/>
      <c r="C389" s="218"/>
      <c r="D389" s="219" t="s">
        <v>169</v>
      </c>
      <c r="E389" s="220" t="s">
        <v>19</v>
      </c>
      <c r="F389" s="221" t="s">
        <v>182</v>
      </c>
      <c r="G389" s="218"/>
      <c r="H389" s="222">
        <v>62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169</v>
      </c>
      <c r="AU389" s="228" t="s">
        <v>81</v>
      </c>
      <c r="AV389" s="13" t="s">
        <v>167</v>
      </c>
      <c r="AW389" s="13" t="s">
        <v>35</v>
      </c>
      <c r="AX389" s="13" t="s">
        <v>78</v>
      </c>
      <c r="AY389" s="228" t="s">
        <v>160</v>
      </c>
    </row>
    <row r="390" spans="2:65" s="1" customFormat="1" ht="22.5" customHeight="1" x14ac:dyDescent="0.3">
      <c r="B390" s="35"/>
      <c r="C390" s="247" t="s">
        <v>537</v>
      </c>
      <c r="D390" s="247" t="s">
        <v>548</v>
      </c>
      <c r="E390" s="248" t="s">
        <v>4875</v>
      </c>
      <c r="F390" s="249" t="s">
        <v>4876</v>
      </c>
      <c r="G390" s="250" t="s">
        <v>189</v>
      </c>
      <c r="H390" s="251">
        <v>62.93</v>
      </c>
      <c r="I390" s="252"/>
      <c r="J390" s="253">
        <f>ROUND(I390*H390,2)</f>
        <v>0</v>
      </c>
      <c r="K390" s="249" t="s">
        <v>166</v>
      </c>
      <c r="L390" s="254"/>
      <c r="M390" s="255" t="s">
        <v>19</v>
      </c>
      <c r="N390" s="256" t="s">
        <v>42</v>
      </c>
      <c r="O390" s="36"/>
      <c r="P390" s="191">
        <f>O390*H390</f>
        <v>0</v>
      </c>
      <c r="Q390" s="191">
        <v>2.7999999999999998E-4</v>
      </c>
      <c r="R390" s="191">
        <f>Q390*H390</f>
        <v>1.7620399999999998E-2</v>
      </c>
      <c r="S390" s="191">
        <v>0</v>
      </c>
      <c r="T390" s="192">
        <f>S390*H390</f>
        <v>0</v>
      </c>
      <c r="AR390" s="18" t="s">
        <v>235</v>
      </c>
      <c r="AT390" s="18" t="s">
        <v>548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4877</v>
      </c>
    </row>
    <row r="391" spans="2:65" s="12" customFormat="1" x14ac:dyDescent="0.3">
      <c r="B391" s="206"/>
      <c r="C391" s="207"/>
      <c r="D391" s="196" t="s">
        <v>169</v>
      </c>
      <c r="E391" s="208" t="s">
        <v>19</v>
      </c>
      <c r="F391" s="209" t="s">
        <v>4878</v>
      </c>
      <c r="G391" s="207"/>
      <c r="H391" s="210">
        <v>62.93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3" customFormat="1" x14ac:dyDescent="0.3">
      <c r="B392" s="217"/>
      <c r="C392" s="218"/>
      <c r="D392" s="219" t="s">
        <v>169</v>
      </c>
      <c r="E392" s="220" t="s">
        <v>19</v>
      </c>
      <c r="F392" s="221" t="s">
        <v>182</v>
      </c>
      <c r="G392" s="218"/>
      <c r="H392" s="222">
        <v>62.93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169</v>
      </c>
      <c r="AU392" s="228" t="s">
        <v>81</v>
      </c>
      <c r="AV392" s="13" t="s">
        <v>167</v>
      </c>
      <c r="AW392" s="13" t="s">
        <v>35</v>
      </c>
      <c r="AX392" s="13" t="s">
        <v>78</v>
      </c>
      <c r="AY392" s="228" t="s">
        <v>160</v>
      </c>
    </row>
    <row r="393" spans="2:65" s="1" customFormat="1" ht="22.5" customHeight="1" x14ac:dyDescent="0.3">
      <c r="B393" s="35"/>
      <c r="C393" s="247" t="s">
        <v>547</v>
      </c>
      <c r="D393" s="247" t="s">
        <v>548</v>
      </c>
      <c r="E393" s="248" t="s">
        <v>4879</v>
      </c>
      <c r="F393" s="249" t="s">
        <v>4880</v>
      </c>
      <c r="G393" s="250" t="s">
        <v>165</v>
      </c>
      <c r="H393" s="251">
        <v>13</v>
      </c>
      <c r="I393" s="252"/>
      <c r="J393" s="253">
        <f>ROUND(I393*H393,2)</f>
        <v>0</v>
      </c>
      <c r="K393" s="249" t="s">
        <v>19</v>
      </c>
      <c r="L393" s="254"/>
      <c r="M393" s="255" t="s">
        <v>19</v>
      </c>
      <c r="N393" s="256" t="s">
        <v>42</v>
      </c>
      <c r="O393" s="36"/>
      <c r="P393" s="191">
        <f>O393*H393</f>
        <v>0</v>
      </c>
      <c r="Q393" s="191">
        <v>2.5999999999999998E-4</v>
      </c>
      <c r="R393" s="191">
        <f>Q393*H393</f>
        <v>3.3799999999999998E-3</v>
      </c>
      <c r="S393" s="191">
        <v>0</v>
      </c>
      <c r="T393" s="192">
        <f>S393*H393</f>
        <v>0</v>
      </c>
      <c r="AR393" s="18" t="s">
        <v>235</v>
      </c>
      <c r="AT393" s="18" t="s">
        <v>548</v>
      </c>
      <c r="AU393" s="18" t="s">
        <v>81</v>
      </c>
      <c r="AY393" s="18" t="s">
        <v>160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167</v>
      </c>
      <c r="BM393" s="18" t="s">
        <v>4881</v>
      </c>
    </row>
    <row r="394" spans="2:65" s="1" customFormat="1" ht="31.5" customHeight="1" x14ac:dyDescent="0.3">
      <c r="B394" s="35"/>
      <c r="C394" s="182" t="s">
        <v>552</v>
      </c>
      <c r="D394" s="182" t="s">
        <v>162</v>
      </c>
      <c r="E394" s="183" t="s">
        <v>4882</v>
      </c>
      <c r="F394" s="184" t="s">
        <v>4883</v>
      </c>
      <c r="G394" s="185" t="s">
        <v>189</v>
      </c>
      <c r="H394" s="186">
        <v>114</v>
      </c>
      <c r="I394" s="187"/>
      <c r="J394" s="188">
        <f>ROUND(I394*H394,2)</f>
        <v>0</v>
      </c>
      <c r="K394" s="184" t="s">
        <v>166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18" t="s">
        <v>167</v>
      </c>
      <c r="AT394" s="18" t="s">
        <v>162</v>
      </c>
      <c r="AU394" s="18" t="s">
        <v>81</v>
      </c>
      <c r="AY394" s="18" t="s">
        <v>160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167</v>
      </c>
      <c r="BM394" s="18" t="s">
        <v>4884</v>
      </c>
    </row>
    <row r="395" spans="2:65" s="1" customFormat="1" ht="22.5" customHeight="1" x14ac:dyDescent="0.3">
      <c r="B395" s="35"/>
      <c r="C395" s="247" t="s">
        <v>562</v>
      </c>
      <c r="D395" s="247" t="s">
        <v>548</v>
      </c>
      <c r="E395" s="248" t="s">
        <v>4885</v>
      </c>
      <c r="F395" s="249" t="s">
        <v>4886</v>
      </c>
      <c r="G395" s="250" t="s">
        <v>189</v>
      </c>
      <c r="H395" s="251">
        <v>115.71</v>
      </c>
      <c r="I395" s="252"/>
      <c r="J395" s="253">
        <f>ROUND(I395*H395,2)</f>
        <v>0</v>
      </c>
      <c r="K395" s="249" t="s">
        <v>166</v>
      </c>
      <c r="L395" s="254"/>
      <c r="M395" s="255" t="s">
        <v>19</v>
      </c>
      <c r="N395" s="256" t="s">
        <v>42</v>
      </c>
      <c r="O395" s="36"/>
      <c r="P395" s="191">
        <f>O395*H395</f>
        <v>0</v>
      </c>
      <c r="Q395" s="191">
        <v>3.1800000000000001E-3</v>
      </c>
      <c r="R395" s="191">
        <f>Q395*H395</f>
        <v>0.3679578</v>
      </c>
      <c r="S395" s="191">
        <v>0</v>
      </c>
      <c r="T395" s="192">
        <f>S395*H395</f>
        <v>0</v>
      </c>
      <c r="AR395" s="18" t="s">
        <v>235</v>
      </c>
      <c r="AT395" s="18" t="s">
        <v>548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4887</v>
      </c>
    </row>
    <row r="396" spans="2:65" s="12" customFormat="1" x14ac:dyDescent="0.3">
      <c r="B396" s="206"/>
      <c r="C396" s="207"/>
      <c r="D396" s="196" t="s">
        <v>169</v>
      </c>
      <c r="E396" s="208" t="s">
        <v>19</v>
      </c>
      <c r="F396" s="209" t="s">
        <v>4888</v>
      </c>
      <c r="G396" s="207"/>
      <c r="H396" s="210">
        <v>115.71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3" customFormat="1" x14ac:dyDescent="0.3">
      <c r="B397" s="217"/>
      <c r="C397" s="218"/>
      <c r="D397" s="219" t="s">
        <v>169</v>
      </c>
      <c r="E397" s="220" t="s">
        <v>19</v>
      </c>
      <c r="F397" s="221" t="s">
        <v>182</v>
      </c>
      <c r="G397" s="218"/>
      <c r="H397" s="222">
        <v>115.71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169</v>
      </c>
      <c r="AU397" s="228" t="s">
        <v>81</v>
      </c>
      <c r="AV397" s="13" t="s">
        <v>167</v>
      </c>
      <c r="AW397" s="13" t="s">
        <v>35</v>
      </c>
      <c r="AX397" s="13" t="s">
        <v>78</v>
      </c>
      <c r="AY397" s="228" t="s">
        <v>160</v>
      </c>
    </row>
    <row r="398" spans="2:65" s="1" customFormat="1" ht="22.5" customHeight="1" x14ac:dyDescent="0.3">
      <c r="B398" s="35"/>
      <c r="C398" s="247" t="s">
        <v>567</v>
      </c>
      <c r="D398" s="247" t="s">
        <v>548</v>
      </c>
      <c r="E398" s="248" t="s">
        <v>4889</v>
      </c>
      <c r="F398" s="249" t="s">
        <v>4890</v>
      </c>
      <c r="G398" s="250" t="s">
        <v>165</v>
      </c>
      <c r="H398" s="251">
        <v>1.0149999999999999</v>
      </c>
      <c r="I398" s="252"/>
      <c r="J398" s="253">
        <f>ROUND(I398*H398,2)</f>
        <v>0</v>
      </c>
      <c r="K398" s="249" t="s">
        <v>19</v>
      </c>
      <c r="L398" s="254"/>
      <c r="M398" s="255" t="s">
        <v>19</v>
      </c>
      <c r="N398" s="256" t="s">
        <v>42</v>
      </c>
      <c r="O398" s="36"/>
      <c r="P398" s="191">
        <f>O398*H398</f>
        <v>0</v>
      </c>
      <c r="Q398" s="191">
        <v>5.5999999999999995E-4</v>
      </c>
      <c r="R398" s="191">
        <f>Q398*H398</f>
        <v>5.6839999999999994E-4</v>
      </c>
      <c r="S398" s="191">
        <v>0</v>
      </c>
      <c r="T398" s="192">
        <f>S398*H398</f>
        <v>0</v>
      </c>
      <c r="AR398" s="18" t="s">
        <v>235</v>
      </c>
      <c r="AT398" s="18" t="s">
        <v>548</v>
      </c>
      <c r="AU398" s="18" t="s">
        <v>81</v>
      </c>
      <c r="AY398" s="18" t="s">
        <v>160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78</v>
      </c>
      <c r="BK398" s="193">
        <f>ROUND(I398*H398,2)</f>
        <v>0</v>
      </c>
      <c r="BL398" s="18" t="s">
        <v>167</v>
      </c>
      <c r="BM398" s="18" t="s">
        <v>4891</v>
      </c>
    </row>
    <row r="399" spans="2:65" s="1" customFormat="1" ht="22.5" customHeight="1" x14ac:dyDescent="0.3">
      <c r="B399" s="35"/>
      <c r="C399" s="247" t="s">
        <v>571</v>
      </c>
      <c r="D399" s="247" t="s">
        <v>548</v>
      </c>
      <c r="E399" s="248" t="s">
        <v>4892</v>
      </c>
      <c r="F399" s="249" t="s">
        <v>4893</v>
      </c>
      <c r="G399" s="250" t="s">
        <v>165</v>
      </c>
      <c r="H399" s="251">
        <v>1.0149999999999999</v>
      </c>
      <c r="I399" s="252"/>
      <c r="J399" s="253">
        <f>ROUND(I399*H399,2)</f>
        <v>0</v>
      </c>
      <c r="K399" s="249" t="s">
        <v>19</v>
      </c>
      <c r="L399" s="254"/>
      <c r="M399" s="255" t="s">
        <v>19</v>
      </c>
      <c r="N399" s="256" t="s">
        <v>42</v>
      </c>
      <c r="O399" s="36"/>
      <c r="P399" s="191">
        <f>O399*H399</f>
        <v>0</v>
      </c>
      <c r="Q399" s="191">
        <v>3.8999999999999999E-4</v>
      </c>
      <c r="R399" s="191">
        <f>Q399*H399</f>
        <v>3.9584999999999995E-4</v>
      </c>
      <c r="S399" s="191">
        <v>0</v>
      </c>
      <c r="T399" s="192">
        <f>S399*H399</f>
        <v>0</v>
      </c>
      <c r="AR399" s="18" t="s">
        <v>235</v>
      </c>
      <c r="AT399" s="18" t="s">
        <v>548</v>
      </c>
      <c r="AU399" s="18" t="s">
        <v>81</v>
      </c>
      <c r="AY399" s="18" t="s">
        <v>160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167</v>
      </c>
      <c r="BM399" s="18" t="s">
        <v>4894</v>
      </c>
    </row>
    <row r="400" spans="2:65" s="1" customFormat="1" ht="22.5" customHeight="1" x14ac:dyDescent="0.3">
      <c r="B400" s="35"/>
      <c r="C400" s="247" t="s">
        <v>575</v>
      </c>
      <c r="D400" s="247" t="s">
        <v>548</v>
      </c>
      <c r="E400" s="248" t="s">
        <v>4895</v>
      </c>
      <c r="F400" s="249" t="s">
        <v>4896</v>
      </c>
      <c r="G400" s="250" t="s">
        <v>165</v>
      </c>
      <c r="H400" s="251">
        <v>2.0299999999999998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5.1999999999999995E-4</v>
      </c>
      <c r="R400" s="191">
        <f>Q400*H400</f>
        <v>1.0555999999999999E-3</v>
      </c>
      <c r="S400" s="191">
        <v>0</v>
      </c>
      <c r="T400" s="192">
        <f>S400*H400</f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4897</v>
      </c>
    </row>
    <row r="401" spans="2:65" s="1" customFormat="1" ht="22.5" customHeight="1" x14ac:dyDescent="0.3">
      <c r="B401" s="35"/>
      <c r="C401" s="247" t="s">
        <v>580</v>
      </c>
      <c r="D401" s="247" t="s">
        <v>548</v>
      </c>
      <c r="E401" s="248" t="s">
        <v>4898</v>
      </c>
      <c r="F401" s="249" t="s">
        <v>4899</v>
      </c>
      <c r="G401" s="250" t="s">
        <v>165</v>
      </c>
      <c r="H401" s="251">
        <v>2.0299999999999998</v>
      </c>
      <c r="I401" s="252"/>
      <c r="J401" s="253">
        <f>ROUND(I401*H401,2)</f>
        <v>0</v>
      </c>
      <c r="K401" s="249" t="s">
        <v>19</v>
      </c>
      <c r="L401" s="254"/>
      <c r="M401" s="255" t="s">
        <v>19</v>
      </c>
      <c r="N401" s="256" t="s">
        <v>42</v>
      </c>
      <c r="O401" s="36"/>
      <c r="P401" s="191">
        <f>O401*H401</f>
        <v>0</v>
      </c>
      <c r="Q401" s="191">
        <v>5.1999999999999995E-4</v>
      </c>
      <c r="R401" s="191">
        <f>Q401*H401</f>
        <v>1.0555999999999999E-3</v>
      </c>
      <c r="S401" s="191">
        <v>0</v>
      </c>
      <c r="T401" s="192">
        <f>S401*H401</f>
        <v>0</v>
      </c>
      <c r="AR401" s="18" t="s">
        <v>235</v>
      </c>
      <c r="AT401" s="18" t="s">
        <v>548</v>
      </c>
      <c r="AU401" s="18" t="s">
        <v>81</v>
      </c>
      <c r="AY401" s="18" t="s">
        <v>160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78</v>
      </c>
      <c r="BK401" s="193">
        <f>ROUND(I401*H401,2)</f>
        <v>0</v>
      </c>
      <c r="BL401" s="18" t="s">
        <v>167</v>
      </c>
      <c r="BM401" s="18" t="s">
        <v>4900</v>
      </c>
    </row>
    <row r="402" spans="2:65" s="1" customFormat="1" ht="31.5" customHeight="1" x14ac:dyDescent="0.3">
      <c r="B402" s="35"/>
      <c r="C402" s="182" t="s">
        <v>585</v>
      </c>
      <c r="D402" s="182" t="s">
        <v>162</v>
      </c>
      <c r="E402" s="183" t="s">
        <v>4901</v>
      </c>
      <c r="F402" s="184" t="s">
        <v>4902</v>
      </c>
      <c r="G402" s="185" t="s">
        <v>189</v>
      </c>
      <c r="H402" s="186">
        <v>472.3</v>
      </c>
      <c r="I402" s="187"/>
      <c r="J402" s="188">
        <f>ROUND(I402*H402,2)</f>
        <v>0</v>
      </c>
      <c r="K402" s="184" t="s">
        <v>166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4903</v>
      </c>
    </row>
    <row r="403" spans="2:65" s="12" customFormat="1" x14ac:dyDescent="0.3">
      <c r="B403" s="206"/>
      <c r="C403" s="207"/>
      <c r="D403" s="196" t="s">
        <v>169</v>
      </c>
      <c r="E403" s="208" t="s">
        <v>19</v>
      </c>
      <c r="F403" s="209" t="s">
        <v>4868</v>
      </c>
      <c r="G403" s="207"/>
      <c r="H403" s="210">
        <v>472.3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169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160</v>
      </c>
    </row>
    <row r="404" spans="2:65" s="13" customFormat="1" x14ac:dyDescent="0.3">
      <c r="B404" s="217"/>
      <c r="C404" s="218"/>
      <c r="D404" s="219" t="s">
        <v>169</v>
      </c>
      <c r="E404" s="220" t="s">
        <v>19</v>
      </c>
      <c r="F404" s="221" t="s">
        <v>182</v>
      </c>
      <c r="G404" s="218"/>
      <c r="H404" s="222">
        <v>472.3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169</v>
      </c>
      <c r="AU404" s="228" t="s">
        <v>81</v>
      </c>
      <c r="AV404" s="13" t="s">
        <v>167</v>
      </c>
      <c r="AW404" s="13" t="s">
        <v>35</v>
      </c>
      <c r="AX404" s="13" t="s">
        <v>78</v>
      </c>
      <c r="AY404" s="228" t="s">
        <v>160</v>
      </c>
    </row>
    <row r="405" spans="2:65" s="1" customFormat="1" ht="22.5" customHeight="1" x14ac:dyDescent="0.3">
      <c r="B405" s="35"/>
      <c r="C405" s="247" t="s">
        <v>590</v>
      </c>
      <c r="D405" s="247" t="s">
        <v>548</v>
      </c>
      <c r="E405" s="248" t="s">
        <v>4904</v>
      </c>
      <c r="F405" s="249" t="s">
        <v>4905</v>
      </c>
      <c r="G405" s="250" t="s">
        <v>189</v>
      </c>
      <c r="H405" s="251">
        <v>479.38499999999999</v>
      </c>
      <c r="I405" s="252"/>
      <c r="J405" s="253">
        <f>ROUND(I405*H405,2)</f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4.1200000000000004E-3</v>
      </c>
      <c r="R405" s="191">
        <f>Q405*H405</f>
        <v>1.9750662000000001</v>
      </c>
      <c r="S405" s="191">
        <v>0</v>
      </c>
      <c r="T405" s="192">
        <f>S405*H405</f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4906</v>
      </c>
    </row>
    <row r="406" spans="2:65" s="12" customFormat="1" x14ac:dyDescent="0.3">
      <c r="B406" s="206"/>
      <c r="C406" s="207"/>
      <c r="D406" s="196" t="s">
        <v>169</v>
      </c>
      <c r="E406" s="208" t="s">
        <v>19</v>
      </c>
      <c r="F406" s="209" t="s">
        <v>4907</v>
      </c>
      <c r="G406" s="207"/>
      <c r="H406" s="210">
        <v>479.38499999999999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3" customFormat="1" x14ac:dyDescent="0.3">
      <c r="B407" s="217"/>
      <c r="C407" s="218"/>
      <c r="D407" s="219" t="s">
        <v>169</v>
      </c>
      <c r="E407" s="220" t="s">
        <v>19</v>
      </c>
      <c r="F407" s="221" t="s">
        <v>182</v>
      </c>
      <c r="G407" s="218"/>
      <c r="H407" s="222">
        <v>479.38499999999999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169</v>
      </c>
      <c r="AU407" s="228" t="s">
        <v>81</v>
      </c>
      <c r="AV407" s="13" t="s">
        <v>167</v>
      </c>
      <c r="AW407" s="13" t="s">
        <v>35</v>
      </c>
      <c r="AX407" s="13" t="s">
        <v>78</v>
      </c>
      <c r="AY407" s="228" t="s">
        <v>160</v>
      </c>
    </row>
    <row r="408" spans="2:65" s="1" customFormat="1" ht="22.5" customHeight="1" x14ac:dyDescent="0.3">
      <c r="B408" s="35"/>
      <c r="C408" s="247" t="s">
        <v>594</v>
      </c>
      <c r="D408" s="247" t="s">
        <v>548</v>
      </c>
      <c r="E408" s="248" t="s">
        <v>4908</v>
      </c>
      <c r="F408" s="249" t="s">
        <v>4909</v>
      </c>
      <c r="G408" s="250" t="s">
        <v>165</v>
      </c>
      <c r="H408" s="251">
        <v>4.0599999999999996</v>
      </c>
      <c r="I408" s="252"/>
      <c r="J408" s="253">
        <f t="shared" ref="J408:J430" si="0">ROUND(I408*H408,2)</f>
        <v>0</v>
      </c>
      <c r="K408" s="249" t="s">
        <v>19</v>
      </c>
      <c r="L408" s="254"/>
      <c r="M408" s="255" t="s">
        <v>19</v>
      </c>
      <c r="N408" s="256" t="s">
        <v>42</v>
      </c>
      <c r="O408" s="36"/>
      <c r="P408" s="191">
        <f t="shared" ref="P408:P430" si="1">O408*H408</f>
        <v>0</v>
      </c>
      <c r="Q408" s="191">
        <v>5.5999999999999995E-4</v>
      </c>
      <c r="R408" s="191">
        <f t="shared" ref="R408:R430" si="2">Q408*H408</f>
        <v>2.2735999999999998E-3</v>
      </c>
      <c r="S408" s="191">
        <v>0</v>
      </c>
      <c r="T408" s="192">
        <f t="shared" ref="T408:T430" si="3">S408*H408</f>
        <v>0</v>
      </c>
      <c r="AR408" s="18" t="s">
        <v>235</v>
      </c>
      <c r="AT408" s="18" t="s">
        <v>548</v>
      </c>
      <c r="AU408" s="18" t="s">
        <v>81</v>
      </c>
      <c r="AY408" s="18" t="s">
        <v>160</v>
      </c>
      <c r="BE408" s="193">
        <f t="shared" ref="BE408:BE430" si="4">IF(N408="základní",J408,0)</f>
        <v>0</v>
      </c>
      <c r="BF408" s="193">
        <f t="shared" ref="BF408:BF430" si="5">IF(N408="snížená",J408,0)</f>
        <v>0</v>
      </c>
      <c r="BG408" s="193">
        <f t="shared" ref="BG408:BG430" si="6">IF(N408="zákl. přenesená",J408,0)</f>
        <v>0</v>
      </c>
      <c r="BH408" s="193">
        <f t="shared" ref="BH408:BH430" si="7">IF(N408="sníž. přenesená",J408,0)</f>
        <v>0</v>
      </c>
      <c r="BI408" s="193">
        <f t="shared" ref="BI408:BI430" si="8">IF(N408="nulová",J408,0)</f>
        <v>0</v>
      </c>
      <c r="BJ408" s="18" t="s">
        <v>78</v>
      </c>
      <c r="BK408" s="193">
        <f t="shared" ref="BK408:BK430" si="9">ROUND(I408*H408,2)</f>
        <v>0</v>
      </c>
      <c r="BL408" s="18" t="s">
        <v>167</v>
      </c>
      <c r="BM408" s="18" t="s">
        <v>4910</v>
      </c>
    </row>
    <row r="409" spans="2:65" s="1" customFormat="1" ht="22.5" customHeight="1" x14ac:dyDescent="0.3">
      <c r="B409" s="35"/>
      <c r="C409" s="247" t="s">
        <v>600</v>
      </c>
      <c r="D409" s="247" t="s">
        <v>548</v>
      </c>
      <c r="E409" s="248" t="s">
        <v>4911</v>
      </c>
      <c r="F409" s="249" t="s">
        <v>4912</v>
      </c>
      <c r="G409" s="250" t="s">
        <v>165</v>
      </c>
      <c r="H409" s="251">
        <v>4.0599999999999996</v>
      </c>
      <c r="I409" s="252"/>
      <c r="J409" s="253">
        <f t="shared" si="0"/>
        <v>0</v>
      </c>
      <c r="K409" s="249" t="s">
        <v>19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3.8999999999999999E-4</v>
      </c>
      <c r="R409" s="191">
        <f t="shared" si="2"/>
        <v>1.5833999999999998E-3</v>
      </c>
      <c r="S409" s="191">
        <v>0</v>
      </c>
      <c r="T409" s="192">
        <f t="shared" si="3"/>
        <v>0</v>
      </c>
      <c r="AR409" s="18" t="s">
        <v>235</v>
      </c>
      <c r="AT409" s="18" t="s">
        <v>548</v>
      </c>
      <c r="AU409" s="18" t="s">
        <v>81</v>
      </c>
      <c r="AY409" s="18" t="s">
        <v>160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167</v>
      </c>
      <c r="BM409" s="18" t="s">
        <v>4913</v>
      </c>
    </row>
    <row r="410" spans="2:65" s="1" customFormat="1" ht="22.5" customHeight="1" x14ac:dyDescent="0.3">
      <c r="B410" s="35"/>
      <c r="C410" s="247" t="s">
        <v>604</v>
      </c>
      <c r="D410" s="247" t="s">
        <v>548</v>
      </c>
      <c r="E410" s="248" t="s">
        <v>4914</v>
      </c>
      <c r="F410" s="249" t="s">
        <v>4915</v>
      </c>
      <c r="G410" s="250" t="s">
        <v>165</v>
      </c>
      <c r="H410" s="251">
        <v>2.0299999999999998</v>
      </c>
      <c r="I410" s="252"/>
      <c r="J410" s="253">
        <f t="shared" si="0"/>
        <v>0</v>
      </c>
      <c r="K410" s="249" t="s">
        <v>19</v>
      </c>
      <c r="L410" s="254"/>
      <c r="M410" s="255" t="s">
        <v>19</v>
      </c>
      <c r="N410" s="256" t="s">
        <v>42</v>
      </c>
      <c r="O410" s="36"/>
      <c r="P410" s="191">
        <f t="shared" si="1"/>
        <v>0</v>
      </c>
      <c r="Q410" s="191">
        <v>1.1900000000000001E-3</v>
      </c>
      <c r="R410" s="191">
        <f t="shared" si="2"/>
        <v>2.4156999999999998E-3</v>
      </c>
      <c r="S410" s="191">
        <v>0</v>
      </c>
      <c r="T410" s="192">
        <f t="shared" si="3"/>
        <v>0</v>
      </c>
      <c r="AR410" s="18" t="s">
        <v>235</v>
      </c>
      <c r="AT410" s="18" t="s">
        <v>548</v>
      </c>
      <c r="AU410" s="18" t="s">
        <v>81</v>
      </c>
      <c r="AY410" s="18" t="s">
        <v>160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167</v>
      </c>
      <c r="BM410" s="18" t="s">
        <v>4916</v>
      </c>
    </row>
    <row r="411" spans="2:65" s="1" customFormat="1" ht="22.5" customHeight="1" x14ac:dyDescent="0.3">
      <c r="B411" s="35"/>
      <c r="C411" s="247" t="s">
        <v>607</v>
      </c>
      <c r="D411" s="247" t="s">
        <v>548</v>
      </c>
      <c r="E411" s="248" t="s">
        <v>4917</v>
      </c>
      <c r="F411" s="249" t="s">
        <v>4918</v>
      </c>
      <c r="G411" s="250" t="s">
        <v>165</v>
      </c>
      <c r="H411" s="251">
        <v>4.0599999999999996</v>
      </c>
      <c r="I411" s="252"/>
      <c r="J411" s="253">
        <f t="shared" si="0"/>
        <v>0</v>
      </c>
      <c r="K411" s="249" t="s">
        <v>19</v>
      </c>
      <c r="L411" s="254"/>
      <c r="M411" s="255" t="s">
        <v>19</v>
      </c>
      <c r="N411" s="256" t="s">
        <v>42</v>
      </c>
      <c r="O411" s="36"/>
      <c r="P411" s="191">
        <f t="shared" si="1"/>
        <v>0</v>
      </c>
      <c r="Q411" s="191">
        <v>5.1999999999999995E-4</v>
      </c>
      <c r="R411" s="191">
        <f t="shared" si="2"/>
        <v>2.1111999999999997E-3</v>
      </c>
      <c r="S411" s="191">
        <v>0</v>
      </c>
      <c r="T411" s="192">
        <f t="shared" si="3"/>
        <v>0</v>
      </c>
      <c r="AR411" s="18" t="s">
        <v>235</v>
      </c>
      <c r="AT411" s="18" t="s">
        <v>548</v>
      </c>
      <c r="AU411" s="18" t="s">
        <v>81</v>
      </c>
      <c r="AY411" s="18" t="s">
        <v>160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167</v>
      </c>
      <c r="BM411" s="18" t="s">
        <v>4919</v>
      </c>
    </row>
    <row r="412" spans="2:65" s="1" customFormat="1" ht="22.5" customHeight="1" x14ac:dyDescent="0.3">
      <c r="B412" s="35"/>
      <c r="C412" s="182" t="s">
        <v>615</v>
      </c>
      <c r="D412" s="182" t="s">
        <v>162</v>
      </c>
      <c r="E412" s="183" t="s">
        <v>4920</v>
      </c>
      <c r="F412" s="184" t="s">
        <v>4921</v>
      </c>
      <c r="G412" s="185" t="s">
        <v>165</v>
      </c>
      <c r="H412" s="186">
        <v>13</v>
      </c>
      <c r="I412" s="187"/>
      <c r="J412" s="188">
        <f t="shared" si="0"/>
        <v>0</v>
      </c>
      <c r="K412" s="184" t="s">
        <v>19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6.8422000000000003E-4</v>
      </c>
      <c r="R412" s="191">
        <f t="shared" si="2"/>
        <v>8.894860000000001E-3</v>
      </c>
      <c r="S412" s="191">
        <v>0</v>
      </c>
      <c r="T412" s="192">
        <f t="shared" si="3"/>
        <v>0</v>
      </c>
      <c r="AR412" s="18" t="s">
        <v>167</v>
      </c>
      <c r="AT412" s="18" t="s">
        <v>162</v>
      </c>
      <c r="AU412" s="18" t="s">
        <v>81</v>
      </c>
      <c r="AY412" s="18" t="s">
        <v>160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167</v>
      </c>
      <c r="BM412" s="18" t="s">
        <v>4922</v>
      </c>
    </row>
    <row r="413" spans="2:65" s="1" customFormat="1" ht="22.5" customHeight="1" x14ac:dyDescent="0.3">
      <c r="B413" s="35"/>
      <c r="C413" s="247" t="s">
        <v>620</v>
      </c>
      <c r="D413" s="247" t="s">
        <v>548</v>
      </c>
      <c r="E413" s="248" t="s">
        <v>4923</v>
      </c>
      <c r="F413" s="249" t="s">
        <v>4924</v>
      </c>
      <c r="G413" s="250" t="s">
        <v>165</v>
      </c>
      <c r="H413" s="251">
        <v>13</v>
      </c>
      <c r="I413" s="252"/>
      <c r="J413" s="253">
        <f t="shared" si="0"/>
        <v>0</v>
      </c>
      <c r="K413" s="249" t="s">
        <v>19</v>
      </c>
      <c r="L413" s="254"/>
      <c r="M413" s="255" t="s">
        <v>19</v>
      </c>
      <c r="N413" s="256" t="s">
        <v>42</v>
      </c>
      <c r="O413" s="36"/>
      <c r="P413" s="191">
        <f t="shared" si="1"/>
        <v>0</v>
      </c>
      <c r="Q413" s="191">
        <v>1.3999999999999999E-4</v>
      </c>
      <c r="R413" s="191">
        <f t="shared" si="2"/>
        <v>1.8199999999999998E-3</v>
      </c>
      <c r="S413" s="191">
        <v>0</v>
      </c>
      <c r="T413" s="192">
        <f t="shared" si="3"/>
        <v>0</v>
      </c>
      <c r="AR413" s="18" t="s">
        <v>235</v>
      </c>
      <c r="AT413" s="18" t="s">
        <v>548</v>
      </c>
      <c r="AU413" s="18" t="s">
        <v>81</v>
      </c>
      <c r="AY413" s="18" t="s">
        <v>160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167</v>
      </c>
      <c r="BM413" s="18" t="s">
        <v>4925</v>
      </c>
    </row>
    <row r="414" spans="2:65" s="1" customFormat="1" ht="22.5" customHeight="1" x14ac:dyDescent="0.3">
      <c r="B414" s="35"/>
      <c r="C414" s="247" t="s">
        <v>624</v>
      </c>
      <c r="D414" s="247" t="s">
        <v>548</v>
      </c>
      <c r="E414" s="248" t="s">
        <v>4926</v>
      </c>
      <c r="F414" s="249" t="s">
        <v>4927</v>
      </c>
      <c r="G414" s="250" t="s">
        <v>165</v>
      </c>
      <c r="H414" s="251">
        <v>13</v>
      </c>
      <c r="I414" s="252"/>
      <c r="J414" s="253">
        <f t="shared" si="0"/>
        <v>0</v>
      </c>
      <c r="K414" s="249" t="s">
        <v>19</v>
      </c>
      <c r="L414" s="254"/>
      <c r="M414" s="255" t="s">
        <v>19</v>
      </c>
      <c r="N414" s="256" t="s">
        <v>42</v>
      </c>
      <c r="O414" s="36"/>
      <c r="P414" s="191">
        <f t="shared" si="1"/>
        <v>0</v>
      </c>
      <c r="Q414" s="191">
        <v>4.0000000000000001E-3</v>
      </c>
      <c r="R414" s="191">
        <f t="shared" si="2"/>
        <v>5.2000000000000005E-2</v>
      </c>
      <c r="S414" s="191">
        <v>0</v>
      </c>
      <c r="T414" s="192">
        <f t="shared" si="3"/>
        <v>0</v>
      </c>
      <c r="AR414" s="18" t="s">
        <v>235</v>
      </c>
      <c r="AT414" s="18" t="s">
        <v>548</v>
      </c>
      <c r="AU414" s="18" t="s">
        <v>81</v>
      </c>
      <c r="AY414" s="18" t="s">
        <v>160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167</v>
      </c>
      <c r="BM414" s="18" t="s">
        <v>4928</v>
      </c>
    </row>
    <row r="415" spans="2:65" s="1" customFormat="1" ht="22.5" customHeight="1" x14ac:dyDescent="0.3">
      <c r="B415" s="35"/>
      <c r="C415" s="247" t="s">
        <v>628</v>
      </c>
      <c r="D415" s="247" t="s">
        <v>548</v>
      </c>
      <c r="E415" s="248" t="s">
        <v>4929</v>
      </c>
      <c r="F415" s="249" t="s">
        <v>4930</v>
      </c>
      <c r="G415" s="250" t="s">
        <v>165</v>
      </c>
      <c r="H415" s="251">
        <v>13</v>
      </c>
      <c r="I415" s="252"/>
      <c r="J415" s="253">
        <f t="shared" si="0"/>
        <v>0</v>
      </c>
      <c r="K415" s="249" t="s">
        <v>19</v>
      </c>
      <c r="L415" s="254"/>
      <c r="M415" s="255" t="s">
        <v>19</v>
      </c>
      <c r="N415" s="256" t="s">
        <v>42</v>
      </c>
      <c r="O415" s="36"/>
      <c r="P415" s="191">
        <f t="shared" si="1"/>
        <v>0</v>
      </c>
      <c r="Q415" s="191">
        <v>8.0000000000000004E-4</v>
      </c>
      <c r="R415" s="191">
        <f t="shared" si="2"/>
        <v>1.0400000000000001E-2</v>
      </c>
      <c r="S415" s="191">
        <v>0</v>
      </c>
      <c r="T415" s="192">
        <f t="shared" si="3"/>
        <v>0</v>
      </c>
      <c r="AR415" s="18" t="s">
        <v>235</v>
      </c>
      <c r="AT415" s="18" t="s">
        <v>548</v>
      </c>
      <c r="AU415" s="18" t="s">
        <v>81</v>
      </c>
      <c r="AY415" s="18" t="s">
        <v>160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167</v>
      </c>
      <c r="BM415" s="18" t="s">
        <v>4931</v>
      </c>
    </row>
    <row r="416" spans="2:65" s="1" customFormat="1" ht="22.5" customHeight="1" x14ac:dyDescent="0.3">
      <c r="B416" s="35"/>
      <c r="C416" s="182" t="s">
        <v>631</v>
      </c>
      <c r="D416" s="182" t="s">
        <v>162</v>
      </c>
      <c r="E416" s="183" t="s">
        <v>4932</v>
      </c>
      <c r="F416" s="184" t="s">
        <v>4933</v>
      </c>
      <c r="G416" s="185" t="s">
        <v>165</v>
      </c>
      <c r="H416" s="186">
        <v>1</v>
      </c>
      <c r="I416" s="187"/>
      <c r="J416" s="188">
        <f t="shared" si="0"/>
        <v>0</v>
      </c>
      <c r="K416" s="184" t="s">
        <v>166</v>
      </c>
      <c r="L416" s="55"/>
      <c r="M416" s="189" t="s">
        <v>19</v>
      </c>
      <c r="N416" s="190" t="s">
        <v>42</v>
      </c>
      <c r="O416" s="36"/>
      <c r="P416" s="191">
        <f t="shared" si="1"/>
        <v>0</v>
      </c>
      <c r="Q416" s="191">
        <v>1.59964E-3</v>
      </c>
      <c r="R416" s="191">
        <f t="shared" si="2"/>
        <v>1.59964E-3</v>
      </c>
      <c r="S416" s="191">
        <v>0</v>
      </c>
      <c r="T416" s="192">
        <f t="shared" si="3"/>
        <v>0</v>
      </c>
      <c r="AR416" s="18" t="s">
        <v>167</v>
      </c>
      <c r="AT416" s="18" t="s">
        <v>162</v>
      </c>
      <c r="AU416" s="18" t="s">
        <v>81</v>
      </c>
      <c r="AY416" s="18" t="s">
        <v>160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167</v>
      </c>
      <c r="BM416" s="18" t="s">
        <v>4934</v>
      </c>
    </row>
    <row r="417" spans="2:65" s="1" customFormat="1" ht="22.5" customHeight="1" x14ac:dyDescent="0.3">
      <c r="B417" s="35"/>
      <c r="C417" s="247" t="s">
        <v>635</v>
      </c>
      <c r="D417" s="247" t="s">
        <v>548</v>
      </c>
      <c r="E417" s="248" t="s">
        <v>4935</v>
      </c>
      <c r="F417" s="249" t="s">
        <v>4936</v>
      </c>
      <c r="G417" s="250" t="s">
        <v>165</v>
      </c>
      <c r="H417" s="251">
        <v>1</v>
      </c>
      <c r="I417" s="252"/>
      <c r="J417" s="253">
        <f t="shared" si="0"/>
        <v>0</v>
      </c>
      <c r="K417" s="249" t="s">
        <v>19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7.3000000000000001E-3</v>
      </c>
      <c r="R417" s="191">
        <f t="shared" si="2"/>
        <v>7.3000000000000001E-3</v>
      </c>
      <c r="S417" s="191">
        <v>0</v>
      </c>
      <c r="T417" s="192">
        <f t="shared" si="3"/>
        <v>0</v>
      </c>
      <c r="AR417" s="18" t="s">
        <v>235</v>
      </c>
      <c r="AT417" s="18" t="s">
        <v>548</v>
      </c>
      <c r="AU417" s="18" t="s">
        <v>81</v>
      </c>
      <c r="AY417" s="18" t="s">
        <v>160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167</v>
      </c>
      <c r="BM417" s="18" t="s">
        <v>4937</v>
      </c>
    </row>
    <row r="418" spans="2:65" s="1" customFormat="1" ht="22.5" customHeight="1" x14ac:dyDescent="0.3">
      <c r="B418" s="35"/>
      <c r="C418" s="247" t="s">
        <v>639</v>
      </c>
      <c r="D418" s="247" t="s">
        <v>548</v>
      </c>
      <c r="E418" s="248" t="s">
        <v>4938</v>
      </c>
      <c r="F418" s="249" t="s">
        <v>4939</v>
      </c>
      <c r="G418" s="250" t="s">
        <v>165</v>
      </c>
      <c r="H418" s="251">
        <v>1</v>
      </c>
      <c r="I418" s="252"/>
      <c r="J418" s="253">
        <f t="shared" si="0"/>
        <v>0</v>
      </c>
      <c r="K418" s="249" t="s">
        <v>19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2.444E-2</v>
      </c>
      <c r="R418" s="191">
        <f t="shared" si="2"/>
        <v>2.444E-2</v>
      </c>
      <c r="S418" s="191">
        <v>0</v>
      </c>
      <c r="T418" s="192">
        <f t="shared" si="3"/>
        <v>0</v>
      </c>
      <c r="AR418" s="18" t="s">
        <v>235</v>
      </c>
      <c r="AT418" s="18" t="s">
        <v>548</v>
      </c>
      <c r="AU418" s="18" t="s">
        <v>81</v>
      </c>
      <c r="AY418" s="18" t="s">
        <v>160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167</v>
      </c>
      <c r="BM418" s="18" t="s">
        <v>4940</v>
      </c>
    </row>
    <row r="419" spans="2:65" s="1" customFormat="1" ht="22.5" customHeight="1" x14ac:dyDescent="0.3">
      <c r="B419" s="35"/>
      <c r="C419" s="182" t="s">
        <v>643</v>
      </c>
      <c r="D419" s="182" t="s">
        <v>162</v>
      </c>
      <c r="E419" s="183" t="s">
        <v>4941</v>
      </c>
      <c r="F419" s="184" t="s">
        <v>4942</v>
      </c>
      <c r="G419" s="185" t="s">
        <v>165</v>
      </c>
      <c r="H419" s="186">
        <v>1</v>
      </c>
      <c r="I419" s="187"/>
      <c r="J419" s="188">
        <f t="shared" si="0"/>
        <v>0</v>
      </c>
      <c r="K419" s="184" t="s">
        <v>166</v>
      </c>
      <c r="L419" s="55"/>
      <c r="M419" s="189" t="s">
        <v>19</v>
      </c>
      <c r="N419" s="190" t="s">
        <v>42</v>
      </c>
      <c r="O419" s="36"/>
      <c r="P419" s="191">
        <f t="shared" si="1"/>
        <v>0</v>
      </c>
      <c r="Q419" s="191">
        <v>0</v>
      </c>
      <c r="R419" s="191">
        <f t="shared" si="2"/>
        <v>0</v>
      </c>
      <c r="S419" s="191">
        <v>2.2599999999999999E-2</v>
      </c>
      <c r="T419" s="192">
        <f t="shared" si="3"/>
        <v>2.2599999999999999E-2</v>
      </c>
      <c r="AR419" s="18" t="s">
        <v>167</v>
      </c>
      <c r="AT419" s="18" t="s">
        <v>162</v>
      </c>
      <c r="AU419" s="18" t="s">
        <v>81</v>
      </c>
      <c r="AY419" s="18" t="s">
        <v>160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167</v>
      </c>
      <c r="BM419" s="18" t="s">
        <v>4943</v>
      </c>
    </row>
    <row r="420" spans="2:65" s="1" customFormat="1" ht="22.5" customHeight="1" x14ac:dyDescent="0.3">
      <c r="B420" s="35"/>
      <c r="C420" s="182" t="s">
        <v>647</v>
      </c>
      <c r="D420" s="182" t="s">
        <v>162</v>
      </c>
      <c r="E420" s="183" t="s">
        <v>4944</v>
      </c>
      <c r="F420" s="184" t="s">
        <v>4945</v>
      </c>
      <c r="G420" s="185" t="s">
        <v>165</v>
      </c>
      <c r="H420" s="186">
        <v>4</v>
      </c>
      <c r="I420" s="187"/>
      <c r="J420" s="188">
        <f t="shared" si="0"/>
        <v>0</v>
      </c>
      <c r="K420" s="184" t="s">
        <v>19</v>
      </c>
      <c r="L420" s="55"/>
      <c r="M420" s="189" t="s">
        <v>19</v>
      </c>
      <c r="N420" s="190" t="s">
        <v>42</v>
      </c>
      <c r="O420" s="36"/>
      <c r="P420" s="191">
        <f t="shared" si="1"/>
        <v>0</v>
      </c>
      <c r="Q420" s="191">
        <v>0</v>
      </c>
      <c r="R420" s="191">
        <f t="shared" si="2"/>
        <v>0</v>
      </c>
      <c r="S420" s="191">
        <v>2.2599999999999999E-2</v>
      </c>
      <c r="T420" s="192">
        <f t="shared" si="3"/>
        <v>9.0399999999999994E-2</v>
      </c>
      <c r="AR420" s="18" t="s">
        <v>167</v>
      </c>
      <c r="AT420" s="18" t="s">
        <v>162</v>
      </c>
      <c r="AU420" s="18" t="s">
        <v>81</v>
      </c>
      <c r="AY420" s="18" t="s">
        <v>160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167</v>
      </c>
      <c r="BM420" s="18" t="s">
        <v>4946</v>
      </c>
    </row>
    <row r="421" spans="2:65" s="1" customFormat="1" ht="22.5" customHeight="1" x14ac:dyDescent="0.3">
      <c r="B421" s="35"/>
      <c r="C421" s="182" t="s">
        <v>651</v>
      </c>
      <c r="D421" s="182" t="s">
        <v>162</v>
      </c>
      <c r="E421" s="183" t="s">
        <v>4947</v>
      </c>
      <c r="F421" s="184" t="s">
        <v>4948</v>
      </c>
      <c r="G421" s="185" t="s">
        <v>165</v>
      </c>
      <c r="H421" s="186">
        <v>4</v>
      </c>
      <c r="I421" s="187"/>
      <c r="J421" s="188">
        <f t="shared" si="0"/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0</v>
      </c>
      <c r="R421" s="191">
        <f t="shared" si="2"/>
        <v>0</v>
      </c>
      <c r="S421" s="191">
        <v>0</v>
      </c>
      <c r="T421" s="192">
        <f t="shared" si="3"/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167</v>
      </c>
      <c r="BM421" s="18" t="s">
        <v>4949</v>
      </c>
    </row>
    <row r="422" spans="2:65" s="1" customFormat="1" ht="22.5" customHeight="1" x14ac:dyDescent="0.3">
      <c r="B422" s="35"/>
      <c r="C422" s="247" t="s">
        <v>655</v>
      </c>
      <c r="D422" s="247" t="s">
        <v>548</v>
      </c>
      <c r="E422" s="248" t="s">
        <v>4950</v>
      </c>
      <c r="F422" s="249" t="s">
        <v>4951</v>
      </c>
      <c r="G422" s="250" t="s">
        <v>165</v>
      </c>
      <c r="H422" s="251">
        <v>4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2.3999999999999998E-3</v>
      </c>
      <c r="R422" s="191">
        <f t="shared" si="2"/>
        <v>9.5999999999999992E-3</v>
      </c>
      <c r="S422" s="191">
        <v>0</v>
      </c>
      <c r="T422" s="192">
        <f t="shared" si="3"/>
        <v>0</v>
      </c>
      <c r="AR422" s="18" t="s">
        <v>235</v>
      </c>
      <c r="AT422" s="18" t="s">
        <v>548</v>
      </c>
      <c r="AU422" s="18" t="s">
        <v>81</v>
      </c>
      <c r="AY422" s="18" t="s">
        <v>160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167</v>
      </c>
      <c r="BM422" s="18" t="s">
        <v>4952</v>
      </c>
    </row>
    <row r="423" spans="2:65" s="1" customFormat="1" ht="22.5" customHeight="1" x14ac:dyDescent="0.3">
      <c r="B423" s="35"/>
      <c r="C423" s="182" t="s">
        <v>659</v>
      </c>
      <c r="D423" s="182" t="s">
        <v>162</v>
      </c>
      <c r="E423" s="183" t="s">
        <v>4953</v>
      </c>
      <c r="F423" s="184" t="s">
        <v>4954</v>
      </c>
      <c r="G423" s="185" t="s">
        <v>165</v>
      </c>
      <c r="H423" s="186">
        <v>4</v>
      </c>
      <c r="I423" s="187"/>
      <c r="J423" s="188">
        <f t="shared" si="0"/>
        <v>0</v>
      </c>
      <c r="K423" s="184" t="s">
        <v>19</v>
      </c>
      <c r="L423" s="55"/>
      <c r="M423" s="189" t="s">
        <v>19</v>
      </c>
      <c r="N423" s="190" t="s">
        <v>42</v>
      </c>
      <c r="O423" s="36"/>
      <c r="P423" s="191">
        <f t="shared" si="1"/>
        <v>0</v>
      </c>
      <c r="Q423" s="191">
        <v>2.8549399999999998E-3</v>
      </c>
      <c r="R423" s="191">
        <f t="shared" si="2"/>
        <v>1.1419759999999999E-2</v>
      </c>
      <c r="S423" s="191">
        <v>0</v>
      </c>
      <c r="T423" s="192">
        <f t="shared" si="3"/>
        <v>0</v>
      </c>
      <c r="AR423" s="18" t="s">
        <v>167</v>
      </c>
      <c r="AT423" s="18" t="s">
        <v>162</v>
      </c>
      <c r="AU423" s="18" t="s">
        <v>81</v>
      </c>
      <c r="AY423" s="18" t="s">
        <v>160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167</v>
      </c>
      <c r="BM423" s="18" t="s">
        <v>4955</v>
      </c>
    </row>
    <row r="424" spans="2:65" s="1" customFormat="1" ht="22.5" customHeight="1" x14ac:dyDescent="0.3">
      <c r="B424" s="35"/>
      <c r="C424" s="247" t="s">
        <v>664</v>
      </c>
      <c r="D424" s="247" t="s">
        <v>548</v>
      </c>
      <c r="E424" s="248" t="s">
        <v>4956</v>
      </c>
      <c r="F424" s="249" t="s">
        <v>4957</v>
      </c>
      <c r="G424" s="250" t="s">
        <v>165</v>
      </c>
      <c r="H424" s="251">
        <v>4</v>
      </c>
      <c r="I424" s="252"/>
      <c r="J424" s="253">
        <f t="shared" si="0"/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 t="shared" si="1"/>
        <v>0</v>
      </c>
      <c r="Q424" s="191">
        <v>3.5279999999999999E-2</v>
      </c>
      <c r="R424" s="191">
        <f t="shared" si="2"/>
        <v>0.14112</v>
      </c>
      <c r="S424" s="191">
        <v>0</v>
      </c>
      <c r="T424" s="192">
        <f t="shared" si="3"/>
        <v>0</v>
      </c>
      <c r="AR424" s="18" t="s">
        <v>235</v>
      </c>
      <c r="AT424" s="18" t="s">
        <v>548</v>
      </c>
      <c r="AU424" s="18" t="s">
        <v>81</v>
      </c>
      <c r="AY424" s="18" t="s">
        <v>160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167</v>
      </c>
      <c r="BM424" s="18" t="s">
        <v>4958</v>
      </c>
    </row>
    <row r="425" spans="2:65" s="1" customFormat="1" ht="22.5" customHeight="1" x14ac:dyDescent="0.3">
      <c r="B425" s="35"/>
      <c r="C425" s="247" t="s">
        <v>669</v>
      </c>
      <c r="D425" s="247" t="s">
        <v>548</v>
      </c>
      <c r="E425" s="248" t="s">
        <v>4959</v>
      </c>
      <c r="F425" s="249" t="s">
        <v>4960</v>
      </c>
      <c r="G425" s="250" t="s">
        <v>165</v>
      </c>
      <c r="H425" s="251">
        <v>4</v>
      </c>
      <c r="I425" s="252"/>
      <c r="J425" s="253">
        <f t="shared" si="0"/>
        <v>0</v>
      </c>
      <c r="K425" s="249" t="s">
        <v>19</v>
      </c>
      <c r="L425" s="254"/>
      <c r="M425" s="255" t="s">
        <v>19</v>
      </c>
      <c r="N425" s="256" t="s">
        <v>42</v>
      </c>
      <c r="O425" s="36"/>
      <c r="P425" s="191">
        <f t="shared" si="1"/>
        <v>0</v>
      </c>
      <c r="Q425" s="191">
        <v>7.3000000000000001E-3</v>
      </c>
      <c r="R425" s="191">
        <f t="shared" si="2"/>
        <v>2.92E-2</v>
      </c>
      <c r="S425" s="191">
        <v>0</v>
      </c>
      <c r="T425" s="192">
        <f t="shared" si="3"/>
        <v>0</v>
      </c>
      <c r="AR425" s="18" t="s">
        <v>235</v>
      </c>
      <c r="AT425" s="18" t="s">
        <v>548</v>
      </c>
      <c r="AU425" s="18" t="s">
        <v>81</v>
      </c>
      <c r="AY425" s="18" t="s">
        <v>160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167</v>
      </c>
      <c r="BM425" s="18" t="s">
        <v>4961</v>
      </c>
    </row>
    <row r="426" spans="2:65" s="1" customFormat="1" ht="22.5" customHeight="1" x14ac:dyDescent="0.3">
      <c r="B426" s="35"/>
      <c r="C426" s="182" t="s">
        <v>674</v>
      </c>
      <c r="D426" s="182" t="s">
        <v>162</v>
      </c>
      <c r="E426" s="183" t="s">
        <v>4962</v>
      </c>
      <c r="F426" s="184" t="s">
        <v>4963</v>
      </c>
      <c r="G426" s="185" t="s">
        <v>165</v>
      </c>
      <c r="H426" s="186">
        <v>9</v>
      </c>
      <c r="I426" s="187"/>
      <c r="J426" s="188">
        <f t="shared" si="0"/>
        <v>0</v>
      </c>
      <c r="K426" s="184" t="s">
        <v>19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</v>
      </c>
      <c r="R426" s="191">
        <f t="shared" si="2"/>
        <v>0</v>
      </c>
      <c r="S426" s="191">
        <v>0</v>
      </c>
      <c r="T426" s="192">
        <f t="shared" si="3"/>
        <v>0</v>
      </c>
      <c r="AR426" s="18" t="s">
        <v>167</v>
      </c>
      <c r="AT426" s="18" t="s">
        <v>162</v>
      </c>
      <c r="AU426" s="18" t="s">
        <v>81</v>
      </c>
      <c r="AY426" s="18" t="s">
        <v>160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167</v>
      </c>
      <c r="BM426" s="18" t="s">
        <v>4964</v>
      </c>
    </row>
    <row r="427" spans="2:65" s="1" customFormat="1" ht="22.5" customHeight="1" x14ac:dyDescent="0.3">
      <c r="B427" s="35"/>
      <c r="C427" s="247" t="s">
        <v>679</v>
      </c>
      <c r="D427" s="247" t="s">
        <v>548</v>
      </c>
      <c r="E427" s="248" t="s">
        <v>4965</v>
      </c>
      <c r="F427" s="249" t="s">
        <v>4966</v>
      </c>
      <c r="G427" s="250" t="s">
        <v>165</v>
      </c>
      <c r="H427" s="251">
        <v>9</v>
      </c>
      <c r="I427" s="252"/>
      <c r="J427" s="253">
        <f t="shared" si="0"/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 t="shared" si="1"/>
        <v>0</v>
      </c>
      <c r="Q427" s="191">
        <v>3.5000000000000001E-3</v>
      </c>
      <c r="R427" s="191">
        <f t="shared" si="2"/>
        <v>3.15E-2</v>
      </c>
      <c r="S427" s="191">
        <v>0</v>
      </c>
      <c r="T427" s="192">
        <f t="shared" si="3"/>
        <v>0</v>
      </c>
      <c r="AR427" s="18" t="s">
        <v>235</v>
      </c>
      <c r="AT427" s="18" t="s">
        <v>548</v>
      </c>
      <c r="AU427" s="18" t="s">
        <v>81</v>
      </c>
      <c r="AY427" s="18" t="s">
        <v>160</v>
      </c>
      <c r="BE427" s="193">
        <f t="shared" si="4"/>
        <v>0</v>
      </c>
      <c r="BF427" s="193">
        <f t="shared" si="5"/>
        <v>0</v>
      </c>
      <c r="BG427" s="193">
        <f t="shared" si="6"/>
        <v>0</v>
      </c>
      <c r="BH427" s="193">
        <f t="shared" si="7"/>
        <v>0</v>
      </c>
      <c r="BI427" s="193">
        <f t="shared" si="8"/>
        <v>0</v>
      </c>
      <c r="BJ427" s="18" t="s">
        <v>78</v>
      </c>
      <c r="BK427" s="193">
        <f t="shared" si="9"/>
        <v>0</v>
      </c>
      <c r="BL427" s="18" t="s">
        <v>167</v>
      </c>
      <c r="BM427" s="18" t="s">
        <v>4967</v>
      </c>
    </row>
    <row r="428" spans="2:65" s="1" customFormat="1" ht="22.5" customHeight="1" x14ac:dyDescent="0.3">
      <c r="B428" s="35"/>
      <c r="C428" s="182" t="s">
        <v>684</v>
      </c>
      <c r="D428" s="182" t="s">
        <v>162</v>
      </c>
      <c r="E428" s="183" t="s">
        <v>4968</v>
      </c>
      <c r="F428" s="184" t="s">
        <v>4969</v>
      </c>
      <c r="G428" s="185" t="s">
        <v>189</v>
      </c>
      <c r="H428" s="186">
        <v>62</v>
      </c>
      <c r="I428" s="187"/>
      <c r="J428" s="188">
        <f t="shared" si="0"/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 t="shared" si="1"/>
        <v>0</v>
      </c>
      <c r="Q428" s="191">
        <v>1.5E-6</v>
      </c>
      <c r="R428" s="191">
        <f t="shared" si="2"/>
        <v>9.2999999999999997E-5</v>
      </c>
      <c r="S428" s="191">
        <v>0</v>
      </c>
      <c r="T428" s="192">
        <f t="shared" si="3"/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 t="shared" si="4"/>
        <v>0</v>
      </c>
      <c r="BF428" s="193">
        <f t="shared" si="5"/>
        <v>0</v>
      </c>
      <c r="BG428" s="193">
        <f t="shared" si="6"/>
        <v>0</v>
      </c>
      <c r="BH428" s="193">
        <f t="shared" si="7"/>
        <v>0</v>
      </c>
      <c r="BI428" s="193">
        <f t="shared" si="8"/>
        <v>0</v>
      </c>
      <c r="BJ428" s="18" t="s">
        <v>78</v>
      </c>
      <c r="BK428" s="193">
        <f t="shared" si="9"/>
        <v>0</v>
      </c>
      <c r="BL428" s="18" t="s">
        <v>167</v>
      </c>
      <c r="BM428" s="18" t="s">
        <v>4970</v>
      </c>
    </row>
    <row r="429" spans="2:65" s="1" customFormat="1" ht="22.5" customHeight="1" x14ac:dyDescent="0.3">
      <c r="B429" s="35"/>
      <c r="C429" s="182" t="s">
        <v>690</v>
      </c>
      <c r="D429" s="182" t="s">
        <v>162</v>
      </c>
      <c r="E429" s="183" t="s">
        <v>4971</v>
      </c>
      <c r="F429" s="184" t="s">
        <v>4972</v>
      </c>
      <c r="G429" s="185" t="s">
        <v>189</v>
      </c>
      <c r="H429" s="186">
        <v>62</v>
      </c>
      <c r="I429" s="187"/>
      <c r="J429" s="188">
        <f t="shared" si="0"/>
        <v>0</v>
      </c>
      <c r="K429" s="184" t="s">
        <v>166</v>
      </c>
      <c r="L429" s="55"/>
      <c r="M429" s="189" t="s">
        <v>19</v>
      </c>
      <c r="N429" s="190" t="s">
        <v>42</v>
      </c>
      <c r="O429" s="36"/>
      <c r="P429" s="191">
        <f t="shared" si="1"/>
        <v>0</v>
      </c>
      <c r="Q429" s="191">
        <v>0</v>
      </c>
      <c r="R429" s="191">
        <f t="shared" si="2"/>
        <v>0</v>
      </c>
      <c r="S429" s="191">
        <v>0</v>
      </c>
      <c r="T429" s="192">
        <f t="shared" si="3"/>
        <v>0</v>
      </c>
      <c r="AR429" s="18" t="s">
        <v>167</v>
      </c>
      <c r="AT429" s="18" t="s">
        <v>162</v>
      </c>
      <c r="AU429" s="18" t="s">
        <v>81</v>
      </c>
      <c r="AY429" s="18" t="s">
        <v>160</v>
      </c>
      <c r="BE429" s="193">
        <f t="shared" si="4"/>
        <v>0</v>
      </c>
      <c r="BF429" s="193">
        <f t="shared" si="5"/>
        <v>0</v>
      </c>
      <c r="BG429" s="193">
        <f t="shared" si="6"/>
        <v>0</v>
      </c>
      <c r="BH429" s="193">
        <f t="shared" si="7"/>
        <v>0</v>
      </c>
      <c r="BI429" s="193">
        <f t="shared" si="8"/>
        <v>0</v>
      </c>
      <c r="BJ429" s="18" t="s">
        <v>78</v>
      </c>
      <c r="BK429" s="193">
        <f t="shared" si="9"/>
        <v>0</v>
      </c>
      <c r="BL429" s="18" t="s">
        <v>167</v>
      </c>
      <c r="BM429" s="18" t="s">
        <v>4973</v>
      </c>
    </row>
    <row r="430" spans="2:65" s="1" customFormat="1" ht="22.5" customHeight="1" x14ac:dyDescent="0.3">
      <c r="B430" s="35"/>
      <c r="C430" s="182" t="s">
        <v>700</v>
      </c>
      <c r="D430" s="182" t="s">
        <v>162</v>
      </c>
      <c r="E430" s="183" t="s">
        <v>4974</v>
      </c>
      <c r="F430" s="184" t="s">
        <v>4975</v>
      </c>
      <c r="G430" s="185" t="s">
        <v>189</v>
      </c>
      <c r="H430" s="186">
        <v>586.29999999999995</v>
      </c>
      <c r="I430" s="187"/>
      <c r="J430" s="188">
        <f t="shared" si="0"/>
        <v>0</v>
      </c>
      <c r="K430" s="184" t="s">
        <v>166</v>
      </c>
      <c r="L430" s="55"/>
      <c r="M430" s="189" t="s">
        <v>19</v>
      </c>
      <c r="N430" s="190" t="s">
        <v>42</v>
      </c>
      <c r="O430" s="36"/>
      <c r="P430" s="191">
        <f t="shared" si="1"/>
        <v>0</v>
      </c>
      <c r="Q430" s="191">
        <v>0</v>
      </c>
      <c r="R430" s="191">
        <f t="shared" si="2"/>
        <v>0</v>
      </c>
      <c r="S430" s="191">
        <v>0</v>
      </c>
      <c r="T430" s="192">
        <f t="shared" si="3"/>
        <v>0</v>
      </c>
      <c r="AR430" s="18" t="s">
        <v>167</v>
      </c>
      <c r="AT430" s="18" t="s">
        <v>162</v>
      </c>
      <c r="AU430" s="18" t="s">
        <v>81</v>
      </c>
      <c r="AY430" s="18" t="s">
        <v>160</v>
      </c>
      <c r="BE430" s="193">
        <f t="shared" si="4"/>
        <v>0</v>
      </c>
      <c r="BF430" s="193">
        <f t="shared" si="5"/>
        <v>0</v>
      </c>
      <c r="BG430" s="193">
        <f t="shared" si="6"/>
        <v>0</v>
      </c>
      <c r="BH430" s="193">
        <f t="shared" si="7"/>
        <v>0</v>
      </c>
      <c r="BI430" s="193">
        <f t="shared" si="8"/>
        <v>0</v>
      </c>
      <c r="BJ430" s="18" t="s">
        <v>78</v>
      </c>
      <c r="BK430" s="193">
        <f t="shared" si="9"/>
        <v>0</v>
      </c>
      <c r="BL430" s="18" t="s">
        <v>167</v>
      </c>
      <c r="BM430" s="18" t="s">
        <v>4976</v>
      </c>
    </row>
    <row r="431" spans="2:65" s="12" customFormat="1" x14ac:dyDescent="0.3">
      <c r="B431" s="206"/>
      <c r="C431" s="207"/>
      <c r="D431" s="196" t="s">
        <v>169</v>
      </c>
      <c r="E431" s="208" t="s">
        <v>19</v>
      </c>
      <c r="F431" s="209" t="s">
        <v>4977</v>
      </c>
      <c r="G431" s="207"/>
      <c r="H431" s="210">
        <v>586.29999999999995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3" customFormat="1" x14ac:dyDescent="0.3">
      <c r="B432" s="217"/>
      <c r="C432" s="218"/>
      <c r="D432" s="219" t="s">
        <v>169</v>
      </c>
      <c r="E432" s="220" t="s">
        <v>19</v>
      </c>
      <c r="F432" s="221" t="s">
        <v>182</v>
      </c>
      <c r="G432" s="218"/>
      <c r="H432" s="222">
        <v>586.29999999999995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169</v>
      </c>
      <c r="AU432" s="228" t="s">
        <v>81</v>
      </c>
      <c r="AV432" s="13" t="s">
        <v>167</v>
      </c>
      <c r="AW432" s="13" t="s">
        <v>35</v>
      </c>
      <c r="AX432" s="13" t="s">
        <v>78</v>
      </c>
      <c r="AY432" s="228" t="s">
        <v>160</v>
      </c>
    </row>
    <row r="433" spans="2:65" s="1" customFormat="1" ht="22.5" customHeight="1" x14ac:dyDescent="0.3">
      <c r="B433" s="35"/>
      <c r="C433" s="182" t="s">
        <v>705</v>
      </c>
      <c r="D433" s="182" t="s">
        <v>162</v>
      </c>
      <c r="E433" s="183" t="s">
        <v>4978</v>
      </c>
      <c r="F433" s="184" t="s">
        <v>4979</v>
      </c>
      <c r="G433" s="185" t="s">
        <v>189</v>
      </c>
      <c r="H433" s="186">
        <v>586.29999999999995</v>
      </c>
      <c r="I433" s="187"/>
      <c r="J433" s="188">
        <f t="shared" ref="J433:J441" si="10">ROUND(I433*H433,2)</f>
        <v>0</v>
      </c>
      <c r="K433" s="184" t="s">
        <v>166</v>
      </c>
      <c r="L433" s="55"/>
      <c r="M433" s="189" t="s">
        <v>19</v>
      </c>
      <c r="N433" s="190" t="s">
        <v>42</v>
      </c>
      <c r="O433" s="36"/>
      <c r="P433" s="191">
        <f t="shared" ref="P433:P441" si="11">O433*H433</f>
        <v>0</v>
      </c>
      <c r="Q433" s="191">
        <v>2.5000000000000002E-6</v>
      </c>
      <c r="R433" s="191">
        <f t="shared" ref="R433:R441" si="12">Q433*H433</f>
        <v>1.46575E-3</v>
      </c>
      <c r="S433" s="191">
        <v>0</v>
      </c>
      <c r="T433" s="192">
        <f t="shared" ref="T433:T441" si="13">S433*H433</f>
        <v>0</v>
      </c>
      <c r="AR433" s="18" t="s">
        <v>167</v>
      </c>
      <c r="AT433" s="18" t="s">
        <v>162</v>
      </c>
      <c r="AU433" s="18" t="s">
        <v>81</v>
      </c>
      <c r="AY433" s="18" t="s">
        <v>160</v>
      </c>
      <c r="BE433" s="193">
        <f t="shared" ref="BE433:BE441" si="14">IF(N433="základní",J433,0)</f>
        <v>0</v>
      </c>
      <c r="BF433" s="193">
        <f t="shared" ref="BF433:BF441" si="15">IF(N433="snížená",J433,0)</f>
        <v>0</v>
      </c>
      <c r="BG433" s="193">
        <f t="shared" ref="BG433:BG441" si="16">IF(N433="zákl. přenesená",J433,0)</f>
        <v>0</v>
      </c>
      <c r="BH433" s="193">
        <f t="shared" ref="BH433:BH441" si="17">IF(N433="sníž. přenesená",J433,0)</f>
        <v>0</v>
      </c>
      <c r="BI433" s="193">
        <f t="shared" ref="BI433:BI441" si="18">IF(N433="nulová",J433,0)</f>
        <v>0</v>
      </c>
      <c r="BJ433" s="18" t="s">
        <v>78</v>
      </c>
      <c r="BK433" s="193">
        <f t="shared" ref="BK433:BK441" si="19">ROUND(I433*H433,2)</f>
        <v>0</v>
      </c>
      <c r="BL433" s="18" t="s">
        <v>167</v>
      </c>
      <c r="BM433" s="18" t="s">
        <v>4980</v>
      </c>
    </row>
    <row r="434" spans="2:65" s="1" customFormat="1" ht="22.5" customHeight="1" x14ac:dyDescent="0.3">
      <c r="B434" s="35"/>
      <c r="C434" s="182" t="s">
        <v>717</v>
      </c>
      <c r="D434" s="182" t="s">
        <v>162</v>
      </c>
      <c r="E434" s="183" t="s">
        <v>4981</v>
      </c>
      <c r="F434" s="184" t="s">
        <v>4982</v>
      </c>
      <c r="G434" s="185" t="s">
        <v>165</v>
      </c>
      <c r="H434" s="186">
        <v>6</v>
      </c>
      <c r="I434" s="187"/>
      <c r="J434" s="188">
        <f t="shared" si="10"/>
        <v>0</v>
      </c>
      <c r="K434" s="184" t="s">
        <v>166</v>
      </c>
      <c r="L434" s="55"/>
      <c r="M434" s="189" t="s">
        <v>19</v>
      </c>
      <c r="N434" s="190" t="s">
        <v>42</v>
      </c>
      <c r="O434" s="36"/>
      <c r="P434" s="191">
        <f t="shared" si="11"/>
        <v>0</v>
      </c>
      <c r="Q434" s="191">
        <v>0.46004790600000001</v>
      </c>
      <c r="R434" s="191">
        <f t="shared" si="12"/>
        <v>2.760287436</v>
      </c>
      <c r="S434" s="191">
        <v>0</v>
      </c>
      <c r="T434" s="192">
        <f t="shared" si="13"/>
        <v>0</v>
      </c>
      <c r="AR434" s="18" t="s">
        <v>167</v>
      </c>
      <c r="AT434" s="18" t="s">
        <v>162</v>
      </c>
      <c r="AU434" s="18" t="s">
        <v>81</v>
      </c>
      <c r="AY434" s="18" t="s">
        <v>160</v>
      </c>
      <c r="BE434" s="193">
        <f t="shared" si="14"/>
        <v>0</v>
      </c>
      <c r="BF434" s="193">
        <f t="shared" si="15"/>
        <v>0</v>
      </c>
      <c r="BG434" s="193">
        <f t="shared" si="16"/>
        <v>0</v>
      </c>
      <c r="BH434" s="193">
        <f t="shared" si="17"/>
        <v>0</v>
      </c>
      <c r="BI434" s="193">
        <f t="shared" si="18"/>
        <v>0</v>
      </c>
      <c r="BJ434" s="18" t="s">
        <v>78</v>
      </c>
      <c r="BK434" s="193">
        <f t="shared" si="19"/>
        <v>0</v>
      </c>
      <c r="BL434" s="18" t="s">
        <v>167</v>
      </c>
      <c r="BM434" s="18" t="s">
        <v>4983</v>
      </c>
    </row>
    <row r="435" spans="2:65" s="1" customFormat="1" ht="22.5" customHeight="1" x14ac:dyDescent="0.3">
      <c r="B435" s="35"/>
      <c r="C435" s="182" t="s">
        <v>721</v>
      </c>
      <c r="D435" s="182" t="s">
        <v>162</v>
      </c>
      <c r="E435" s="183" t="s">
        <v>4984</v>
      </c>
      <c r="F435" s="184" t="s">
        <v>4985</v>
      </c>
      <c r="G435" s="185" t="s">
        <v>165</v>
      </c>
      <c r="H435" s="186">
        <v>18</v>
      </c>
      <c r="I435" s="187"/>
      <c r="J435" s="188">
        <f t="shared" si="10"/>
        <v>0</v>
      </c>
      <c r="K435" s="184" t="s">
        <v>166</v>
      </c>
      <c r="L435" s="55"/>
      <c r="M435" s="189" t="s">
        <v>19</v>
      </c>
      <c r="N435" s="190" t="s">
        <v>42</v>
      </c>
      <c r="O435" s="36"/>
      <c r="P435" s="191">
        <f t="shared" si="11"/>
        <v>0</v>
      </c>
      <c r="Q435" s="191">
        <v>0.1230316</v>
      </c>
      <c r="R435" s="191">
        <f t="shared" si="12"/>
        <v>2.2145687999999999</v>
      </c>
      <c r="S435" s="191">
        <v>0</v>
      </c>
      <c r="T435" s="192">
        <f t="shared" si="13"/>
        <v>0</v>
      </c>
      <c r="AR435" s="18" t="s">
        <v>167</v>
      </c>
      <c r="AT435" s="18" t="s">
        <v>162</v>
      </c>
      <c r="AU435" s="18" t="s">
        <v>81</v>
      </c>
      <c r="AY435" s="18" t="s">
        <v>160</v>
      </c>
      <c r="BE435" s="193">
        <f t="shared" si="14"/>
        <v>0</v>
      </c>
      <c r="BF435" s="193">
        <f t="shared" si="15"/>
        <v>0</v>
      </c>
      <c r="BG435" s="193">
        <f t="shared" si="16"/>
        <v>0</v>
      </c>
      <c r="BH435" s="193">
        <f t="shared" si="17"/>
        <v>0</v>
      </c>
      <c r="BI435" s="193">
        <f t="shared" si="18"/>
        <v>0</v>
      </c>
      <c r="BJ435" s="18" t="s">
        <v>78</v>
      </c>
      <c r="BK435" s="193">
        <f t="shared" si="19"/>
        <v>0</v>
      </c>
      <c r="BL435" s="18" t="s">
        <v>167</v>
      </c>
      <c r="BM435" s="18" t="s">
        <v>4986</v>
      </c>
    </row>
    <row r="436" spans="2:65" s="1" customFormat="1" ht="22.5" customHeight="1" x14ac:dyDescent="0.3">
      <c r="B436" s="35"/>
      <c r="C436" s="247" t="s">
        <v>727</v>
      </c>
      <c r="D436" s="247" t="s">
        <v>548</v>
      </c>
      <c r="E436" s="248" t="s">
        <v>4987</v>
      </c>
      <c r="F436" s="249" t="s">
        <v>4988</v>
      </c>
      <c r="G436" s="250" t="s">
        <v>165</v>
      </c>
      <c r="H436" s="251">
        <v>5</v>
      </c>
      <c r="I436" s="252"/>
      <c r="J436" s="253">
        <f t="shared" si="10"/>
        <v>0</v>
      </c>
      <c r="K436" s="249" t="s">
        <v>19</v>
      </c>
      <c r="L436" s="254"/>
      <c r="M436" s="255" t="s">
        <v>19</v>
      </c>
      <c r="N436" s="256" t="s">
        <v>42</v>
      </c>
      <c r="O436" s="36"/>
      <c r="P436" s="191">
        <f t="shared" si="11"/>
        <v>0</v>
      </c>
      <c r="Q436" s="191">
        <v>9.4999999999999998E-3</v>
      </c>
      <c r="R436" s="191">
        <f t="shared" si="12"/>
        <v>4.7500000000000001E-2</v>
      </c>
      <c r="S436" s="191">
        <v>0</v>
      </c>
      <c r="T436" s="192">
        <f t="shared" si="13"/>
        <v>0</v>
      </c>
      <c r="AR436" s="18" t="s">
        <v>235</v>
      </c>
      <c r="AT436" s="18" t="s">
        <v>548</v>
      </c>
      <c r="AU436" s="18" t="s">
        <v>81</v>
      </c>
      <c r="AY436" s="18" t="s">
        <v>160</v>
      </c>
      <c r="BE436" s="193">
        <f t="shared" si="14"/>
        <v>0</v>
      </c>
      <c r="BF436" s="193">
        <f t="shared" si="15"/>
        <v>0</v>
      </c>
      <c r="BG436" s="193">
        <f t="shared" si="16"/>
        <v>0</v>
      </c>
      <c r="BH436" s="193">
        <f t="shared" si="17"/>
        <v>0</v>
      </c>
      <c r="BI436" s="193">
        <f t="shared" si="18"/>
        <v>0</v>
      </c>
      <c r="BJ436" s="18" t="s">
        <v>78</v>
      </c>
      <c r="BK436" s="193">
        <f t="shared" si="19"/>
        <v>0</v>
      </c>
      <c r="BL436" s="18" t="s">
        <v>167</v>
      </c>
      <c r="BM436" s="18" t="s">
        <v>4989</v>
      </c>
    </row>
    <row r="437" spans="2:65" s="1" customFormat="1" ht="22.5" customHeight="1" x14ac:dyDescent="0.3">
      <c r="B437" s="35"/>
      <c r="C437" s="247" t="s">
        <v>734</v>
      </c>
      <c r="D437" s="247" t="s">
        <v>548</v>
      </c>
      <c r="E437" s="248" t="s">
        <v>4990</v>
      </c>
      <c r="F437" s="249" t="s">
        <v>4991</v>
      </c>
      <c r="G437" s="250" t="s">
        <v>165</v>
      </c>
      <c r="H437" s="251">
        <v>18</v>
      </c>
      <c r="I437" s="252"/>
      <c r="J437" s="253">
        <f t="shared" si="10"/>
        <v>0</v>
      </c>
      <c r="K437" s="249" t="s">
        <v>19</v>
      </c>
      <c r="L437" s="254"/>
      <c r="M437" s="255" t="s">
        <v>19</v>
      </c>
      <c r="N437" s="256" t="s">
        <v>42</v>
      </c>
      <c r="O437" s="36"/>
      <c r="P437" s="191">
        <f t="shared" si="11"/>
        <v>0</v>
      </c>
      <c r="Q437" s="191">
        <v>6.4999999999999997E-4</v>
      </c>
      <c r="R437" s="191">
        <f t="shared" si="12"/>
        <v>1.1699999999999999E-2</v>
      </c>
      <c r="S437" s="191">
        <v>0</v>
      </c>
      <c r="T437" s="192">
        <f t="shared" si="13"/>
        <v>0</v>
      </c>
      <c r="AR437" s="18" t="s">
        <v>235</v>
      </c>
      <c r="AT437" s="18" t="s">
        <v>548</v>
      </c>
      <c r="AU437" s="18" t="s">
        <v>81</v>
      </c>
      <c r="AY437" s="18" t="s">
        <v>160</v>
      </c>
      <c r="BE437" s="193">
        <f t="shared" si="14"/>
        <v>0</v>
      </c>
      <c r="BF437" s="193">
        <f t="shared" si="15"/>
        <v>0</v>
      </c>
      <c r="BG437" s="193">
        <f t="shared" si="16"/>
        <v>0</v>
      </c>
      <c r="BH437" s="193">
        <f t="shared" si="17"/>
        <v>0</v>
      </c>
      <c r="BI437" s="193">
        <f t="shared" si="18"/>
        <v>0</v>
      </c>
      <c r="BJ437" s="18" t="s">
        <v>78</v>
      </c>
      <c r="BK437" s="193">
        <f t="shared" si="19"/>
        <v>0</v>
      </c>
      <c r="BL437" s="18" t="s">
        <v>167</v>
      </c>
      <c r="BM437" s="18" t="s">
        <v>4992</v>
      </c>
    </row>
    <row r="438" spans="2:65" s="1" customFormat="1" ht="22.5" customHeight="1" x14ac:dyDescent="0.3">
      <c r="B438" s="35"/>
      <c r="C438" s="247" t="s">
        <v>738</v>
      </c>
      <c r="D438" s="247" t="s">
        <v>548</v>
      </c>
      <c r="E438" s="248" t="s">
        <v>4993</v>
      </c>
      <c r="F438" s="249" t="s">
        <v>4994</v>
      </c>
      <c r="G438" s="250" t="s">
        <v>165</v>
      </c>
      <c r="H438" s="251">
        <v>13</v>
      </c>
      <c r="I438" s="252"/>
      <c r="J438" s="253">
        <f t="shared" si="10"/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si="11"/>
        <v>0</v>
      </c>
      <c r="Q438" s="191">
        <v>5.4999999999999997E-3</v>
      </c>
      <c r="R438" s="191">
        <f t="shared" si="12"/>
        <v>7.1499999999999994E-2</v>
      </c>
      <c r="S438" s="191">
        <v>0</v>
      </c>
      <c r="T438" s="192">
        <f t="shared" si="13"/>
        <v>0</v>
      </c>
      <c r="AR438" s="18" t="s">
        <v>235</v>
      </c>
      <c r="AT438" s="18" t="s">
        <v>548</v>
      </c>
      <c r="AU438" s="18" t="s">
        <v>81</v>
      </c>
      <c r="AY438" s="18" t="s">
        <v>160</v>
      </c>
      <c r="BE438" s="193">
        <f t="shared" si="14"/>
        <v>0</v>
      </c>
      <c r="BF438" s="193">
        <f t="shared" si="15"/>
        <v>0</v>
      </c>
      <c r="BG438" s="193">
        <f t="shared" si="16"/>
        <v>0</v>
      </c>
      <c r="BH438" s="193">
        <f t="shared" si="17"/>
        <v>0</v>
      </c>
      <c r="BI438" s="193">
        <f t="shared" si="18"/>
        <v>0</v>
      </c>
      <c r="BJ438" s="18" t="s">
        <v>78</v>
      </c>
      <c r="BK438" s="193">
        <f t="shared" si="19"/>
        <v>0</v>
      </c>
      <c r="BL438" s="18" t="s">
        <v>167</v>
      </c>
      <c r="BM438" s="18" t="s">
        <v>4995</v>
      </c>
    </row>
    <row r="439" spans="2:65" s="1" customFormat="1" ht="22.5" customHeight="1" x14ac:dyDescent="0.3">
      <c r="B439" s="35"/>
      <c r="C439" s="182" t="s">
        <v>742</v>
      </c>
      <c r="D439" s="182" t="s">
        <v>162</v>
      </c>
      <c r="E439" s="183" t="s">
        <v>4996</v>
      </c>
      <c r="F439" s="184" t="s">
        <v>4997</v>
      </c>
      <c r="G439" s="185" t="s">
        <v>165</v>
      </c>
      <c r="H439" s="186">
        <v>5</v>
      </c>
      <c r="I439" s="187"/>
      <c r="J439" s="188">
        <f t="shared" si="10"/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 t="shared" si="11"/>
        <v>0</v>
      </c>
      <c r="Q439" s="191">
        <v>0</v>
      </c>
      <c r="R439" s="191">
        <f t="shared" si="12"/>
        <v>0</v>
      </c>
      <c r="S439" s="191">
        <v>8.9999999999999993E-3</v>
      </c>
      <c r="T439" s="192">
        <f t="shared" si="13"/>
        <v>4.4999999999999998E-2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4998</v>
      </c>
    </row>
    <row r="440" spans="2:65" s="1" customFormat="1" ht="22.5" customHeight="1" x14ac:dyDescent="0.3">
      <c r="B440" s="35"/>
      <c r="C440" s="182" t="s">
        <v>746</v>
      </c>
      <c r="D440" s="182" t="s">
        <v>162</v>
      </c>
      <c r="E440" s="183" t="s">
        <v>4999</v>
      </c>
      <c r="F440" s="184" t="s">
        <v>5000</v>
      </c>
      <c r="G440" s="185" t="s">
        <v>165</v>
      </c>
      <c r="H440" s="186">
        <v>22</v>
      </c>
      <c r="I440" s="187"/>
      <c r="J440" s="188">
        <f t="shared" si="1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3.1164000000000002E-4</v>
      </c>
      <c r="R440" s="191">
        <f t="shared" si="12"/>
        <v>6.8560800000000005E-3</v>
      </c>
      <c r="S440" s="191">
        <v>0</v>
      </c>
      <c r="T440" s="192">
        <f t="shared" si="1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5001</v>
      </c>
    </row>
    <row r="441" spans="2:65" s="1" customFormat="1" ht="22.5" customHeight="1" x14ac:dyDescent="0.3">
      <c r="B441" s="35"/>
      <c r="C441" s="182" t="s">
        <v>750</v>
      </c>
      <c r="D441" s="182" t="s">
        <v>162</v>
      </c>
      <c r="E441" s="183" t="s">
        <v>5002</v>
      </c>
      <c r="F441" s="184" t="s">
        <v>5003</v>
      </c>
      <c r="G441" s="185" t="s">
        <v>189</v>
      </c>
      <c r="H441" s="186">
        <v>684.3</v>
      </c>
      <c r="I441" s="187"/>
      <c r="J441" s="188">
        <f t="shared" si="1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1.9551400000000001E-4</v>
      </c>
      <c r="R441" s="191">
        <f t="shared" si="12"/>
        <v>0.1337902302</v>
      </c>
      <c r="S441" s="191">
        <v>0</v>
      </c>
      <c r="T441" s="192">
        <f t="shared" si="1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5004</v>
      </c>
    </row>
    <row r="442" spans="2:65" s="12" customFormat="1" x14ac:dyDescent="0.3">
      <c r="B442" s="206"/>
      <c r="C442" s="207"/>
      <c r="D442" s="196" t="s">
        <v>169</v>
      </c>
      <c r="E442" s="208" t="s">
        <v>19</v>
      </c>
      <c r="F442" s="209" t="s">
        <v>5005</v>
      </c>
      <c r="G442" s="207"/>
      <c r="H442" s="210">
        <v>586.29999999999995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169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160</v>
      </c>
    </row>
    <row r="443" spans="2:65" s="12" customFormat="1" x14ac:dyDescent="0.3">
      <c r="B443" s="206"/>
      <c r="C443" s="207"/>
      <c r="D443" s="196" t="s">
        <v>169</v>
      </c>
      <c r="E443" s="208" t="s">
        <v>19</v>
      </c>
      <c r="F443" s="209" t="s">
        <v>4872</v>
      </c>
      <c r="G443" s="207"/>
      <c r="H443" s="210">
        <v>26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2" customFormat="1" x14ac:dyDescent="0.3">
      <c r="B444" s="206"/>
      <c r="C444" s="207"/>
      <c r="D444" s="196" t="s">
        <v>169</v>
      </c>
      <c r="E444" s="208" t="s">
        <v>19</v>
      </c>
      <c r="F444" s="209" t="s">
        <v>4873</v>
      </c>
      <c r="G444" s="207"/>
      <c r="H444" s="210">
        <v>8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169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160</v>
      </c>
    </row>
    <row r="445" spans="2:65" s="12" customFormat="1" x14ac:dyDescent="0.3">
      <c r="B445" s="206"/>
      <c r="C445" s="207"/>
      <c r="D445" s="196" t="s">
        <v>169</v>
      </c>
      <c r="E445" s="208" t="s">
        <v>19</v>
      </c>
      <c r="F445" s="209" t="s">
        <v>5006</v>
      </c>
      <c r="G445" s="207"/>
      <c r="H445" s="210">
        <v>28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65" s="12" customFormat="1" x14ac:dyDescent="0.3">
      <c r="B446" s="206"/>
      <c r="C446" s="207"/>
      <c r="D446" s="196" t="s">
        <v>169</v>
      </c>
      <c r="E446" s="208" t="s">
        <v>19</v>
      </c>
      <c r="F446" s="209" t="s">
        <v>5007</v>
      </c>
      <c r="G446" s="207"/>
      <c r="H446" s="210">
        <v>36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3" customFormat="1" x14ac:dyDescent="0.3">
      <c r="B447" s="217"/>
      <c r="C447" s="218"/>
      <c r="D447" s="219" t="s">
        <v>169</v>
      </c>
      <c r="E447" s="220" t="s">
        <v>19</v>
      </c>
      <c r="F447" s="221" t="s">
        <v>182</v>
      </c>
      <c r="G447" s="218"/>
      <c r="H447" s="222">
        <v>684.3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169</v>
      </c>
      <c r="AU447" s="228" t="s">
        <v>81</v>
      </c>
      <c r="AV447" s="13" t="s">
        <v>167</v>
      </c>
      <c r="AW447" s="13" t="s">
        <v>35</v>
      </c>
      <c r="AX447" s="13" t="s">
        <v>78</v>
      </c>
      <c r="AY447" s="228" t="s">
        <v>160</v>
      </c>
    </row>
    <row r="448" spans="2:65" s="1" customFormat="1" ht="22.5" customHeight="1" x14ac:dyDescent="0.3">
      <c r="B448" s="35"/>
      <c r="C448" s="182" t="s">
        <v>755</v>
      </c>
      <c r="D448" s="182" t="s">
        <v>162</v>
      </c>
      <c r="E448" s="183" t="s">
        <v>5008</v>
      </c>
      <c r="F448" s="184" t="s">
        <v>5009</v>
      </c>
      <c r="G448" s="185" t="s">
        <v>189</v>
      </c>
      <c r="H448" s="186">
        <v>648.29999999999995</v>
      </c>
      <c r="I448" s="187"/>
      <c r="J448" s="188">
        <f>ROUND(I448*H448,2)</f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9.4500000000000007E-5</v>
      </c>
      <c r="R448" s="191">
        <f>Q448*H448</f>
        <v>6.1264350000000002E-2</v>
      </c>
      <c r="S448" s="191">
        <v>0</v>
      </c>
      <c r="T448" s="192">
        <f>S448*H448</f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167</v>
      </c>
      <c r="BM448" s="18" t="s">
        <v>5010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5005</v>
      </c>
      <c r="G449" s="207"/>
      <c r="H449" s="210">
        <v>586.29999999999995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2" customFormat="1" x14ac:dyDescent="0.3">
      <c r="B450" s="206"/>
      <c r="C450" s="207"/>
      <c r="D450" s="196" t="s">
        <v>169</v>
      </c>
      <c r="E450" s="208" t="s">
        <v>19</v>
      </c>
      <c r="F450" s="209" t="s">
        <v>4872</v>
      </c>
      <c r="G450" s="207"/>
      <c r="H450" s="210">
        <v>26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169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160</v>
      </c>
    </row>
    <row r="451" spans="2:65" s="12" customFormat="1" x14ac:dyDescent="0.3">
      <c r="B451" s="206"/>
      <c r="C451" s="207"/>
      <c r="D451" s="196" t="s">
        <v>169</v>
      </c>
      <c r="E451" s="208" t="s">
        <v>19</v>
      </c>
      <c r="F451" s="209" t="s">
        <v>4873</v>
      </c>
      <c r="G451" s="207"/>
      <c r="H451" s="210">
        <v>8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2" customFormat="1" x14ac:dyDescent="0.3">
      <c r="B452" s="206"/>
      <c r="C452" s="207"/>
      <c r="D452" s="196" t="s">
        <v>169</v>
      </c>
      <c r="E452" s="208" t="s">
        <v>19</v>
      </c>
      <c r="F452" s="209" t="s">
        <v>5006</v>
      </c>
      <c r="G452" s="207"/>
      <c r="H452" s="210">
        <v>28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3" customFormat="1" x14ac:dyDescent="0.3">
      <c r="B453" s="217"/>
      <c r="C453" s="218"/>
      <c r="D453" s="196" t="s">
        <v>169</v>
      </c>
      <c r="E453" s="240" t="s">
        <v>19</v>
      </c>
      <c r="F453" s="241" t="s">
        <v>182</v>
      </c>
      <c r="G453" s="218"/>
      <c r="H453" s="242">
        <v>648.29999999999995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169</v>
      </c>
      <c r="AU453" s="228" t="s">
        <v>81</v>
      </c>
      <c r="AV453" s="13" t="s">
        <v>167</v>
      </c>
      <c r="AW453" s="13" t="s">
        <v>35</v>
      </c>
      <c r="AX453" s="13" t="s">
        <v>78</v>
      </c>
      <c r="AY453" s="228" t="s">
        <v>160</v>
      </c>
    </row>
    <row r="454" spans="2:65" s="10" customFormat="1" ht="29.85" customHeight="1" x14ac:dyDescent="0.3">
      <c r="B454" s="165"/>
      <c r="C454" s="166"/>
      <c r="D454" s="179" t="s">
        <v>70</v>
      </c>
      <c r="E454" s="180" t="s">
        <v>241</v>
      </c>
      <c r="F454" s="180" t="s">
        <v>963</v>
      </c>
      <c r="G454" s="166"/>
      <c r="H454" s="166"/>
      <c r="I454" s="169"/>
      <c r="J454" s="181">
        <f>BK454</f>
        <v>0</v>
      </c>
      <c r="K454" s="166"/>
      <c r="L454" s="171"/>
      <c r="M454" s="172"/>
      <c r="N454" s="173"/>
      <c r="O454" s="173"/>
      <c r="P454" s="174">
        <f>SUM(P455:P474)</f>
        <v>0</v>
      </c>
      <c r="Q454" s="173"/>
      <c r="R454" s="174">
        <f>SUM(R455:R474)</f>
        <v>5.8943809999999998E-3</v>
      </c>
      <c r="S454" s="173"/>
      <c r="T454" s="175">
        <f>SUM(T455:T474)</f>
        <v>0</v>
      </c>
      <c r="AR454" s="176" t="s">
        <v>78</v>
      </c>
      <c r="AT454" s="177" t="s">
        <v>70</v>
      </c>
      <c r="AU454" s="177" t="s">
        <v>78</v>
      </c>
      <c r="AY454" s="176" t="s">
        <v>160</v>
      </c>
      <c r="BK454" s="178">
        <f>SUM(BK455:BK474)</f>
        <v>0</v>
      </c>
    </row>
    <row r="455" spans="2:65" s="1" customFormat="1" ht="22.5" customHeight="1" x14ac:dyDescent="0.3">
      <c r="B455" s="35"/>
      <c r="C455" s="182" t="s">
        <v>759</v>
      </c>
      <c r="D455" s="182" t="s">
        <v>162</v>
      </c>
      <c r="E455" s="183" t="s">
        <v>1149</v>
      </c>
      <c r="F455" s="184" t="s">
        <v>1150</v>
      </c>
      <c r="G455" s="185" t="s">
        <v>189</v>
      </c>
      <c r="H455" s="186">
        <v>17.8</v>
      </c>
      <c r="I455" s="187"/>
      <c r="J455" s="188">
        <f>ROUND(I455*H455,2)</f>
        <v>0</v>
      </c>
      <c r="K455" s="184" t="s">
        <v>19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3.2949999999999999E-4</v>
      </c>
      <c r="R455" s="191">
        <f>Q455*H455</f>
        <v>5.8650999999999998E-3</v>
      </c>
      <c r="S455" s="191">
        <v>0</v>
      </c>
      <c r="T455" s="192">
        <f>S455*H455</f>
        <v>0</v>
      </c>
      <c r="AR455" s="18" t="s">
        <v>167</v>
      </c>
      <c r="AT455" s="18" t="s">
        <v>162</v>
      </c>
      <c r="AU455" s="18" t="s">
        <v>81</v>
      </c>
      <c r="AY455" s="18" t="s">
        <v>160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167</v>
      </c>
      <c r="BM455" s="18" t="s">
        <v>5011</v>
      </c>
    </row>
    <row r="456" spans="2:65" s="11" customFormat="1" x14ac:dyDescent="0.3">
      <c r="B456" s="194"/>
      <c r="C456" s="195"/>
      <c r="D456" s="196" t="s">
        <v>169</v>
      </c>
      <c r="E456" s="197" t="s">
        <v>19</v>
      </c>
      <c r="F456" s="198" t="s">
        <v>4728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169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160</v>
      </c>
    </row>
    <row r="457" spans="2:65" s="12" customFormat="1" x14ac:dyDescent="0.3">
      <c r="B457" s="206"/>
      <c r="C457" s="207"/>
      <c r="D457" s="196" t="s">
        <v>169</v>
      </c>
      <c r="E457" s="208" t="s">
        <v>19</v>
      </c>
      <c r="F457" s="209" t="s">
        <v>5012</v>
      </c>
      <c r="G457" s="207"/>
      <c r="H457" s="210">
        <v>17.8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17.8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763</v>
      </c>
      <c r="D459" s="182" t="s">
        <v>162</v>
      </c>
      <c r="E459" s="183" t="s">
        <v>3710</v>
      </c>
      <c r="F459" s="184" t="s">
        <v>3711</v>
      </c>
      <c r="G459" s="185" t="s">
        <v>189</v>
      </c>
      <c r="H459" s="186">
        <v>17.8</v>
      </c>
      <c r="I459" s="187"/>
      <c r="J459" s="188">
        <f>ROUND(I459*H459,2)</f>
        <v>0</v>
      </c>
      <c r="K459" s="184" t="s">
        <v>166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5013</v>
      </c>
    </row>
    <row r="460" spans="2:65" s="11" customFormat="1" x14ac:dyDescent="0.3">
      <c r="B460" s="194"/>
      <c r="C460" s="195"/>
      <c r="D460" s="196" t="s">
        <v>169</v>
      </c>
      <c r="E460" s="197" t="s">
        <v>19</v>
      </c>
      <c r="F460" s="198" t="s">
        <v>4728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x14ac:dyDescent="0.3">
      <c r="B461" s="206"/>
      <c r="C461" s="207"/>
      <c r="D461" s="196" t="s">
        <v>169</v>
      </c>
      <c r="E461" s="208" t="s">
        <v>19</v>
      </c>
      <c r="F461" s="209" t="s">
        <v>5012</v>
      </c>
      <c r="G461" s="207"/>
      <c r="H461" s="210">
        <v>17.8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3" customFormat="1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17.8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182" t="s">
        <v>767</v>
      </c>
      <c r="D463" s="182" t="s">
        <v>162</v>
      </c>
      <c r="E463" s="183" t="s">
        <v>1177</v>
      </c>
      <c r="F463" s="184" t="s">
        <v>1178</v>
      </c>
      <c r="G463" s="185" t="s">
        <v>189</v>
      </c>
      <c r="H463" s="186">
        <v>17.8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1.6449999999999999E-6</v>
      </c>
      <c r="R463" s="191">
        <f>Q463*H463</f>
        <v>2.9281E-5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5014</v>
      </c>
    </row>
    <row r="464" spans="2:65" s="11" customFormat="1" x14ac:dyDescent="0.3">
      <c r="B464" s="194"/>
      <c r="C464" s="195"/>
      <c r="D464" s="196" t="s">
        <v>169</v>
      </c>
      <c r="E464" s="197" t="s">
        <v>19</v>
      </c>
      <c r="F464" s="198" t="s">
        <v>4728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65" s="12" customFormat="1" x14ac:dyDescent="0.3">
      <c r="B465" s="206"/>
      <c r="C465" s="207"/>
      <c r="D465" s="196" t="s">
        <v>169</v>
      </c>
      <c r="E465" s="208" t="s">
        <v>19</v>
      </c>
      <c r="F465" s="209" t="s">
        <v>5012</v>
      </c>
      <c r="G465" s="207"/>
      <c r="H465" s="210">
        <v>17.8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x14ac:dyDescent="0.3">
      <c r="B466" s="217"/>
      <c r="C466" s="218"/>
      <c r="D466" s="219" t="s">
        <v>169</v>
      </c>
      <c r="E466" s="220" t="s">
        <v>19</v>
      </c>
      <c r="F466" s="221" t="s">
        <v>182</v>
      </c>
      <c r="G466" s="218"/>
      <c r="H466" s="222">
        <v>17.8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" customFormat="1" ht="22.5" customHeight="1" x14ac:dyDescent="0.3">
      <c r="B467" s="35"/>
      <c r="C467" s="182" t="s">
        <v>771</v>
      </c>
      <c r="D467" s="182" t="s">
        <v>162</v>
      </c>
      <c r="E467" s="183" t="s">
        <v>1220</v>
      </c>
      <c r="F467" s="184" t="s">
        <v>1221</v>
      </c>
      <c r="G467" s="185" t="s">
        <v>248</v>
      </c>
      <c r="H467" s="186">
        <v>82.32</v>
      </c>
      <c r="I467" s="187"/>
      <c r="J467" s="188">
        <f>ROUND(I467*H467,2)</f>
        <v>0</v>
      </c>
      <c r="K467" s="184" t="s">
        <v>166</v>
      </c>
      <c r="L467" s="55"/>
      <c r="M467" s="189" t="s">
        <v>19</v>
      </c>
      <c r="N467" s="190" t="s">
        <v>42</v>
      </c>
      <c r="O467" s="36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AR467" s="18" t="s">
        <v>167</v>
      </c>
      <c r="AT467" s="18" t="s">
        <v>162</v>
      </c>
      <c r="AU467" s="18" t="s">
        <v>81</v>
      </c>
      <c r="AY467" s="18" t="s">
        <v>160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8" t="s">
        <v>78</v>
      </c>
      <c r="BK467" s="193">
        <f>ROUND(I467*H467,2)</f>
        <v>0</v>
      </c>
      <c r="BL467" s="18" t="s">
        <v>167</v>
      </c>
      <c r="BM467" s="18" t="s">
        <v>5015</v>
      </c>
    </row>
    <row r="468" spans="2:65" s="11" customFormat="1" x14ac:dyDescent="0.3">
      <c r="B468" s="194"/>
      <c r="C468" s="195"/>
      <c r="D468" s="196" t="s">
        <v>169</v>
      </c>
      <c r="E468" s="197" t="s">
        <v>19</v>
      </c>
      <c r="F468" s="198" t="s">
        <v>4706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169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160</v>
      </c>
    </row>
    <row r="469" spans="2:65" s="12" customFormat="1" x14ac:dyDescent="0.3">
      <c r="B469" s="206"/>
      <c r="C469" s="207"/>
      <c r="D469" s="196" t="s">
        <v>169</v>
      </c>
      <c r="E469" s="208" t="s">
        <v>19</v>
      </c>
      <c r="F469" s="209" t="s">
        <v>4714</v>
      </c>
      <c r="G469" s="207"/>
      <c r="H469" s="210">
        <v>18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65" s="12" customFormat="1" x14ac:dyDescent="0.3">
      <c r="B470" s="206"/>
      <c r="C470" s="207"/>
      <c r="D470" s="196" t="s">
        <v>169</v>
      </c>
      <c r="E470" s="208" t="s">
        <v>19</v>
      </c>
      <c r="F470" s="209" t="s">
        <v>4715</v>
      </c>
      <c r="G470" s="207"/>
      <c r="H470" s="210">
        <v>44.4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65" s="12" customFormat="1" x14ac:dyDescent="0.3">
      <c r="B471" s="206"/>
      <c r="C471" s="207"/>
      <c r="D471" s="196" t="s">
        <v>169</v>
      </c>
      <c r="E471" s="208" t="s">
        <v>19</v>
      </c>
      <c r="F471" s="209" t="s">
        <v>4716</v>
      </c>
      <c r="G471" s="207"/>
      <c r="H471" s="210">
        <v>4.8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1" customFormat="1" x14ac:dyDescent="0.3">
      <c r="B472" s="194"/>
      <c r="C472" s="195"/>
      <c r="D472" s="196" t="s">
        <v>169</v>
      </c>
      <c r="E472" s="197" t="s">
        <v>19</v>
      </c>
      <c r="F472" s="198" t="s">
        <v>4717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x14ac:dyDescent="0.3">
      <c r="B473" s="206"/>
      <c r="C473" s="207"/>
      <c r="D473" s="196" t="s">
        <v>169</v>
      </c>
      <c r="E473" s="208" t="s">
        <v>19</v>
      </c>
      <c r="F473" s="209" t="s">
        <v>4718</v>
      </c>
      <c r="G473" s="207"/>
      <c r="H473" s="210">
        <v>15.12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3" customFormat="1" x14ac:dyDescent="0.3">
      <c r="B474" s="217"/>
      <c r="C474" s="218"/>
      <c r="D474" s="196" t="s">
        <v>169</v>
      </c>
      <c r="E474" s="240" t="s">
        <v>19</v>
      </c>
      <c r="F474" s="241" t="s">
        <v>182</v>
      </c>
      <c r="G474" s="218"/>
      <c r="H474" s="242">
        <v>82.32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169</v>
      </c>
      <c r="AU474" s="228" t="s">
        <v>81</v>
      </c>
      <c r="AV474" s="13" t="s">
        <v>167</v>
      </c>
      <c r="AW474" s="13" t="s">
        <v>35</v>
      </c>
      <c r="AX474" s="13" t="s">
        <v>78</v>
      </c>
      <c r="AY474" s="228" t="s">
        <v>160</v>
      </c>
    </row>
    <row r="475" spans="2:65" s="10" customFormat="1" ht="29.85" customHeight="1" x14ac:dyDescent="0.3">
      <c r="B475" s="165"/>
      <c r="C475" s="166"/>
      <c r="D475" s="179" t="s">
        <v>70</v>
      </c>
      <c r="E475" s="180" t="s">
        <v>1223</v>
      </c>
      <c r="F475" s="180" t="s">
        <v>1224</v>
      </c>
      <c r="G475" s="166"/>
      <c r="H475" s="166"/>
      <c r="I475" s="169"/>
      <c r="J475" s="181">
        <f>BK475</f>
        <v>0</v>
      </c>
      <c r="K475" s="166"/>
      <c r="L475" s="171"/>
      <c r="M475" s="172"/>
      <c r="N475" s="173"/>
      <c r="O475" s="173"/>
      <c r="P475" s="174">
        <f>SUM(P476:P494)</f>
        <v>0</v>
      </c>
      <c r="Q475" s="173"/>
      <c r="R475" s="174">
        <f>SUM(R476:R494)</f>
        <v>0</v>
      </c>
      <c r="S475" s="173"/>
      <c r="T475" s="175">
        <f>SUM(T476:T494)</f>
        <v>0</v>
      </c>
      <c r="AR475" s="176" t="s">
        <v>78</v>
      </c>
      <c r="AT475" s="177" t="s">
        <v>70</v>
      </c>
      <c r="AU475" s="177" t="s">
        <v>78</v>
      </c>
      <c r="AY475" s="176" t="s">
        <v>160</v>
      </c>
      <c r="BK475" s="178">
        <f>SUM(BK476:BK494)</f>
        <v>0</v>
      </c>
    </row>
    <row r="476" spans="2:65" s="1" customFormat="1" ht="31.5" customHeight="1" x14ac:dyDescent="0.3">
      <c r="B476" s="35"/>
      <c r="C476" s="182" t="s">
        <v>775</v>
      </c>
      <c r="D476" s="182" t="s">
        <v>162</v>
      </c>
      <c r="E476" s="183" t="s">
        <v>1226</v>
      </c>
      <c r="F476" s="184" t="s">
        <v>1227</v>
      </c>
      <c r="G476" s="185" t="s">
        <v>265</v>
      </c>
      <c r="H476" s="186">
        <v>16.661000000000001</v>
      </c>
      <c r="I476" s="187"/>
      <c r="J476" s="188">
        <f>ROUND(I476*H476,2)</f>
        <v>0</v>
      </c>
      <c r="K476" s="184" t="s">
        <v>19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5016</v>
      </c>
    </row>
    <row r="477" spans="2:65" s="12" customFormat="1" x14ac:dyDescent="0.3">
      <c r="B477" s="206"/>
      <c r="C477" s="207"/>
      <c r="D477" s="196" t="s">
        <v>169</v>
      </c>
      <c r="E477" s="208" t="s">
        <v>19</v>
      </c>
      <c r="F477" s="209" t="s">
        <v>5017</v>
      </c>
      <c r="G477" s="207"/>
      <c r="H477" s="210">
        <v>16.661000000000001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65" s="13" customFormat="1" x14ac:dyDescent="0.3">
      <c r="B478" s="217"/>
      <c r="C478" s="218"/>
      <c r="D478" s="219" t="s">
        <v>169</v>
      </c>
      <c r="E478" s="220" t="s">
        <v>19</v>
      </c>
      <c r="F478" s="221" t="s">
        <v>182</v>
      </c>
      <c r="G478" s="218"/>
      <c r="H478" s="222">
        <v>16.661000000000001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169</v>
      </c>
      <c r="AU478" s="228" t="s">
        <v>81</v>
      </c>
      <c r="AV478" s="13" t="s">
        <v>167</v>
      </c>
      <c r="AW478" s="13" t="s">
        <v>35</v>
      </c>
      <c r="AX478" s="13" t="s">
        <v>78</v>
      </c>
      <c r="AY478" s="228" t="s">
        <v>160</v>
      </c>
    </row>
    <row r="479" spans="2:65" s="1" customFormat="1" ht="31.5" customHeight="1" x14ac:dyDescent="0.3">
      <c r="B479" s="35"/>
      <c r="C479" s="182" t="s">
        <v>781</v>
      </c>
      <c r="D479" s="182" t="s">
        <v>162</v>
      </c>
      <c r="E479" s="183" t="s">
        <v>1231</v>
      </c>
      <c r="F479" s="184" t="s">
        <v>1232</v>
      </c>
      <c r="G479" s="185" t="s">
        <v>265</v>
      </c>
      <c r="H479" s="186">
        <v>33.322000000000003</v>
      </c>
      <c r="I479" s="187"/>
      <c r="J479" s="188">
        <f>ROUND(I479*H479,2)</f>
        <v>0</v>
      </c>
      <c r="K479" s="184" t="s">
        <v>19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167</v>
      </c>
      <c r="BM479" s="18" t="s">
        <v>5018</v>
      </c>
    </row>
    <row r="480" spans="2:65" s="12" customFormat="1" x14ac:dyDescent="0.3">
      <c r="B480" s="206"/>
      <c r="C480" s="207"/>
      <c r="D480" s="196" t="s">
        <v>169</v>
      </c>
      <c r="E480" s="208" t="s">
        <v>19</v>
      </c>
      <c r="F480" s="209" t="s">
        <v>5019</v>
      </c>
      <c r="G480" s="207"/>
      <c r="H480" s="210">
        <v>33.322000000000003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33.322000000000003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22.5" customHeight="1" x14ac:dyDescent="0.3">
      <c r="B482" s="35"/>
      <c r="C482" s="182" t="s">
        <v>786</v>
      </c>
      <c r="D482" s="182" t="s">
        <v>162</v>
      </c>
      <c r="E482" s="183" t="s">
        <v>1236</v>
      </c>
      <c r="F482" s="184" t="s">
        <v>1237</v>
      </c>
      <c r="G482" s="185" t="s">
        <v>265</v>
      </c>
      <c r="H482" s="186">
        <v>24.254999999999999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5020</v>
      </c>
    </row>
    <row r="483" spans="2:65" s="12" customFormat="1" x14ac:dyDescent="0.3">
      <c r="B483" s="206"/>
      <c r="C483" s="207"/>
      <c r="D483" s="196" t="s">
        <v>169</v>
      </c>
      <c r="E483" s="208" t="s">
        <v>19</v>
      </c>
      <c r="F483" s="209" t="s">
        <v>5021</v>
      </c>
      <c r="G483" s="207"/>
      <c r="H483" s="210">
        <v>1.2310000000000001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2" customFormat="1" x14ac:dyDescent="0.3">
      <c r="B484" s="206"/>
      <c r="C484" s="207"/>
      <c r="D484" s="196" t="s">
        <v>169</v>
      </c>
      <c r="E484" s="208" t="s">
        <v>19</v>
      </c>
      <c r="F484" s="209" t="s">
        <v>5022</v>
      </c>
      <c r="G484" s="207"/>
      <c r="H484" s="210">
        <v>23.024000000000001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x14ac:dyDescent="0.3">
      <c r="B485" s="217"/>
      <c r="C485" s="218"/>
      <c r="D485" s="219" t="s">
        <v>169</v>
      </c>
      <c r="E485" s="220" t="s">
        <v>19</v>
      </c>
      <c r="F485" s="221" t="s">
        <v>182</v>
      </c>
      <c r="G485" s="218"/>
      <c r="H485" s="222">
        <v>24.254999999999999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" customFormat="1" ht="22.5" customHeight="1" x14ac:dyDescent="0.3">
      <c r="B486" s="35"/>
      <c r="C486" s="182" t="s">
        <v>791</v>
      </c>
      <c r="D486" s="182" t="s">
        <v>162</v>
      </c>
      <c r="E486" s="183" t="s">
        <v>1243</v>
      </c>
      <c r="F486" s="184" t="s">
        <v>1244</v>
      </c>
      <c r="G486" s="185" t="s">
        <v>265</v>
      </c>
      <c r="H486" s="186">
        <v>460.84500000000003</v>
      </c>
      <c r="I486" s="187"/>
      <c r="J486" s="188">
        <f>ROUND(I486*H486,2)</f>
        <v>0</v>
      </c>
      <c r="K486" s="184" t="s">
        <v>166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5023</v>
      </c>
    </row>
    <row r="487" spans="2:65" s="12" customFormat="1" x14ac:dyDescent="0.3">
      <c r="B487" s="206"/>
      <c r="C487" s="207"/>
      <c r="D487" s="196" t="s">
        <v>169</v>
      </c>
      <c r="E487" s="208" t="s">
        <v>19</v>
      </c>
      <c r="F487" s="209" t="s">
        <v>5024</v>
      </c>
      <c r="G487" s="207"/>
      <c r="H487" s="210">
        <v>460.84500000000003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169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160</v>
      </c>
    </row>
    <row r="488" spans="2:65" s="13" customFormat="1" x14ac:dyDescent="0.3">
      <c r="B488" s="217"/>
      <c r="C488" s="218"/>
      <c r="D488" s="219" t="s">
        <v>169</v>
      </c>
      <c r="E488" s="220" t="s">
        <v>19</v>
      </c>
      <c r="F488" s="221" t="s">
        <v>182</v>
      </c>
      <c r="G488" s="218"/>
      <c r="H488" s="222">
        <v>460.84500000000003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169</v>
      </c>
      <c r="AU488" s="228" t="s">
        <v>81</v>
      </c>
      <c r="AV488" s="13" t="s">
        <v>167</v>
      </c>
      <c r="AW488" s="13" t="s">
        <v>35</v>
      </c>
      <c r="AX488" s="13" t="s">
        <v>78</v>
      </c>
      <c r="AY488" s="228" t="s">
        <v>160</v>
      </c>
    </row>
    <row r="489" spans="2:65" s="1" customFormat="1" ht="22.5" customHeight="1" x14ac:dyDescent="0.3">
      <c r="B489" s="35"/>
      <c r="C489" s="182" t="s">
        <v>800</v>
      </c>
      <c r="D489" s="182" t="s">
        <v>162</v>
      </c>
      <c r="E489" s="183" t="s">
        <v>1253</v>
      </c>
      <c r="F489" s="184" t="s">
        <v>1254</v>
      </c>
      <c r="G489" s="185" t="s">
        <v>265</v>
      </c>
      <c r="H489" s="186">
        <v>1.2310000000000001</v>
      </c>
      <c r="I489" s="187"/>
      <c r="J489" s="188">
        <f>ROUND(I489*H489,2)</f>
        <v>0</v>
      </c>
      <c r="K489" s="184" t="s">
        <v>166</v>
      </c>
      <c r="L489" s="55"/>
      <c r="M489" s="189" t="s">
        <v>19</v>
      </c>
      <c r="N489" s="190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167</v>
      </c>
      <c r="AT489" s="18" t="s">
        <v>162</v>
      </c>
      <c r="AU489" s="18" t="s">
        <v>81</v>
      </c>
      <c r="AY489" s="18" t="s">
        <v>160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167</v>
      </c>
      <c r="BM489" s="18" t="s">
        <v>5025</v>
      </c>
    </row>
    <row r="490" spans="2:65" s="12" customFormat="1" x14ac:dyDescent="0.3">
      <c r="B490" s="206"/>
      <c r="C490" s="207"/>
      <c r="D490" s="196" t="s">
        <v>169</v>
      </c>
      <c r="E490" s="208" t="s">
        <v>19</v>
      </c>
      <c r="F490" s="209" t="s">
        <v>5021</v>
      </c>
      <c r="G490" s="207"/>
      <c r="H490" s="210">
        <v>1.2310000000000001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3" customFormat="1" x14ac:dyDescent="0.3">
      <c r="B491" s="217"/>
      <c r="C491" s="218"/>
      <c r="D491" s="219" t="s">
        <v>169</v>
      </c>
      <c r="E491" s="220" t="s">
        <v>19</v>
      </c>
      <c r="F491" s="221" t="s">
        <v>182</v>
      </c>
      <c r="G491" s="218"/>
      <c r="H491" s="222">
        <v>1.2310000000000001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169</v>
      </c>
      <c r="AU491" s="228" t="s">
        <v>81</v>
      </c>
      <c r="AV491" s="13" t="s">
        <v>167</v>
      </c>
      <c r="AW491" s="13" t="s">
        <v>35</v>
      </c>
      <c r="AX491" s="13" t="s">
        <v>78</v>
      </c>
      <c r="AY491" s="228" t="s">
        <v>160</v>
      </c>
    </row>
    <row r="492" spans="2:65" s="1" customFormat="1" ht="22.5" customHeight="1" x14ac:dyDescent="0.3">
      <c r="B492" s="35"/>
      <c r="C492" s="182" t="s">
        <v>809</v>
      </c>
      <c r="D492" s="182" t="s">
        <v>162</v>
      </c>
      <c r="E492" s="183" t="s">
        <v>1257</v>
      </c>
      <c r="F492" s="184" t="s">
        <v>1258</v>
      </c>
      <c r="G492" s="185" t="s">
        <v>265</v>
      </c>
      <c r="H492" s="186">
        <v>23.024000000000001</v>
      </c>
      <c r="I492" s="187"/>
      <c r="J492" s="188">
        <f>ROUND(I492*H492,2)</f>
        <v>0</v>
      </c>
      <c r="K492" s="184" t="s">
        <v>166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167</v>
      </c>
      <c r="AT492" s="18" t="s">
        <v>162</v>
      </c>
      <c r="AU492" s="18" t="s">
        <v>81</v>
      </c>
      <c r="AY492" s="18" t="s">
        <v>160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167</v>
      </c>
      <c r="BM492" s="18" t="s">
        <v>5026</v>
      </c>
    </row>
    <row r="493" spans="2:65" s="12" customFormat="1" x14ac:dyDescent="0.3">
      <c r="B493" s="206"/>
      <c r="C493" s="207"/>
      <c r="D493" s="196" t="s">
        <v>169</v>
      </c>
      <c r="E493" s="208" t="s">
        <v>19</v>
      </c>
      <c r="F493" s="209" t="s">
        <v>5027</v>
      </c>
      <c r="G493" s="207"/>
      <c r="H493" s="210">
        <v>23.024000000000001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169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160</v>
      </c>
    </row>
    <row r="494" spans="2:65" s="13" customFormat="1" x14ac:dyDescent="0.3">
      <c r="B494" s="217"/>
      <c r="C494" s="218"/>
      <c r="D494" s="196" t="s">
        <v>169</v>
      </c>
      <c r="E494" s="240" t="s">
        <v>19</v>
      </c>
      <c r="F494" s="241" t="s">
        <v>182</v>
      </c>
      <c r="G494" s="218"/>
      <c r="H494" s="242">
        <v>23.024000000000001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169</v>
      </c>
      <c r="AU494" s="228" t="s">
        <v>81</v>
      </c>
      <c r="AV494" s="13" t="s">
        <v>167</v>
      </c>
      <c r="AW494" s="13" t="s">
        <v>35</v>
      </c>
      <c r="AX494" s="13" t="s">
        <v>78</v>
      </c>
      <c r="AY494" s="228" t="s">
        <v>160</v>
      </c>
    </row>
    <row r="495" spans="2:65" s="10" customFormat="1" ht="29.85" customHeight="1" x14ac:dyDescent="0.3">
      <c r="B495" s="165"/>
      <c r="C495" s="166"/>
      <c r="D495" s="179" t="s">
        <v>70</v>
      </c>
      <c r="E495" s="180" t="s">
        <v>260</v>
      </c>
      <c r="F495" s="180" t="s">
        <v>261</v>
      </c>
      <c r="G495" s="166"/>
      <c r="H495" s="166"/>
      <c r="I495" s="169"/>
      <c r="J495" s="181">
        <f>BK495</f>
        <v>0</v>
      </c>
      <c r="K495" s="166"/>
      <c r="L495" s="171"/>
      <c r="M495" s="172"/>
      <c r="N495" s="173"/>
      <c r="O495" s="173"/>
      <c r="P495" s="174">
        <f>P496</f>
        <v>0</v>
      </c>
      <c r="Q495" s="173"/>
      <c r="R495" s="174">
        <f>R496</f>
        <v>0</v>
      </c>
      <c r="S495" s="173"/>
      <c r="T495" s="175">
        <f>T496</f>
        <v>0</v>
      </c>
      <c r="AR495" s="176" t="s">
        <v>78</v>
      </c>
      <c r="AT495" s="177" t="s">
        <v>70</v>
      </c>
      <c r="AU495" s="177" t="s">
        <v>78</v>
      </c>
      <c r="AY495" s="176" t="s">
        <v>160</v>
      </c>
      <c r="BK495" s="178">
        <f>BK496</f>
        <v>0</v>
      </c>
    </row>
    <row r="496" spans="2:65" s="1" customFormat="1" ht="22.5" customHeight="1" x14ac:dyDescent="0.3">
      <c r="B496" s="35"/>
      <c r="C496" s="182" t="s">
        <v>813</v>
      </c>
      <c r="D496" s="182" t="s">
        <v>162</v>
      </c>
      <c r="E496" s="183" t="s">
        <v>4699</v>
      </c>
      <c r="F496" s="184" t="s">
        <v>4700</v>
      </c>
      <c r="G496" s="185" t="s">
        <v>265</v>
      </c>
      <c r="H496" s="186">
        <v>461.97899999999998</v>
      </c>
      <c r="I496" s="187"/>
      <c r="J496" s="188">
        <f>ROUND(I496*H496,2)</f>
        <v>0</v>
      </c>
      <c r="K496" s="184" t="s">
        <v>166</v>
      </c>
      <c r="L496" s="55"/>
      <c r="M496" s="189" t="s">
        <v>19</v>
      </c>
      <c r="N496" s="243" t="s">
        <v>42</v>
      </c>
      <c r="O496" s="244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AR496" s="18" t="s">
        <v>167</v>
      </c>
      <c r="AT496" s="18" t="s">
        <v>162</v>
      </c>
      <c r="AU496" s="18" t="s">
        <v>81</v>
      </c>
      <c r="AY496" s="18" t="s">
        <v>160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167</v>
      </c>
      <c r="BM496" s="18" t="s">
        <v>5028</v>
      </c>
    </row>
    <row r="497" spans="2:12" s="1" customFormat="1" ht="6.95" customHeight="1" x14ac:dyDescent="0.3">
      <c r="B497" s="50"/>
      <c r="C497" s="51"/>
      <c r="D497" s="51"/>
      <c r="E497" s="51"/>
      <c r="F497" s="51"/>
      <c r="G497" s="51"/>
      <c r="H497" s="51"/>
      <c r="I497" s="128"/>
      <c r="J497" s="51"/>
      <c r="K497" s="51"/>
      <c r="L497" s="55"/>
    </row>
  </sheetData>
  <sheetProtection algorithmName="SHA-512" hashValue="zCv9vGzcyZXqIhIt9liVEdl/czSX/kphvyi/xypmhstADC9mI8/x8NG+Bv3cXkic1MtmnTllxaWHPwMNdldEYA==" saltValue="a4PvjM2fwyViCPl4QlxSbw==" spinCount="100000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5029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117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ROUND(SUM(BE79:BE260), 2)</f>
        <v>0</v>
      </c>
      <c r="G30" s="36"/>
      <c r="H30" s="36"/>
      <c r="I30" s="120">
        <v>0.21</v>
      </c>
      <c r="J30" s="119">
        <f>ROUND(ROUND((SUM(BE79:BE260)),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ROUND(SUM(BF79:BF260), 2)</f>
        <v>0</v>
      </c>
      <c r="G31" s="36"/>
      <c r="H31" s="36"/>
      <c r="I31" s="120">
        <v>0.15</v>
      </c>
      <c r="J31" s="119">
        <f>ROUND(ROUND((SUM(BF79:BF260)),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ROUND(SUM(BG79:BG260),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ROUND(SUM(BH79:BH260),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ROUND(SUM(BI79:BI260),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CITY042-12 - SO 410 - Přeložka veřejného osvětlení a osvětlení přechodů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330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1321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332</v>
      </c>
      <c r="E59" s="148"/>
      <c r="F59" s="148"/>
      <c r="G59" s="148"/>
      <c r="H59" s="148"/>
      <c r="I59" s="149"/>
      <c r="J59" s="150">
        <f>J153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96" t="str">
        <f>E7</f>
        <v>II/115 Černošice, rekonstrukce silnice</v>
      </c>
      <c r="F69" s="370"/>
      <c r="G69" s="370"/>
      <c r="H69" s="370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367" t="str">
        <f>E9</f>
        <v>CITY042-12 - SO 410 - Přeložka veřejného osvětlení a osvětlení přechodů</v>
      </c>
      <c r="F71" s="370"/>
      <c r="G71" s="370"/>
      <c r="H71" s="370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ht="15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82.659695931047978</v>
      </c>
      <c r="S79" s="79"/>
      <c r="T79" s="163">
        <f>T80</f>
        <v>13.445599999999999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548</v>
      </c>
      <c r="F80" s="168" t="s">
        <v>1263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P81+P153</f>
        <v>0</v>
      </c>
      <c r="Q80" s="173"/>
      <c r="R80" s="174">
        <f>R81+R153</f>
        <v>82.659695931047978</v>
      </c>
      <c r="S80" s="173"/>
      <c r="T80" s="175">
        <f>T81+T153</f>
        <v>13.445599999999999</v>
      </c>
      <c r="AR80" s="176" t="s">
        <v>186</v>
      </c>
      <c r="AT80" s="177" t="s">
        <v>70</v>
      </c>
      <c r="AU80" s="177" t="s">
        <v>71</v>
      </c>
      <c r="AY80" s="176" t="s">
        <v>160</v>
      </c>
      <c r="BK80" s="178">
        <f>BK81+BK153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1641</v>
      </c>
      <c r="F81" s="180" t="s">
        <v>1642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SUM(P82:P152)</f>
        <v>0</v>
      </c>
      <c r="Q81" s="173"/>
      <c r="R81" s="174">
        <f>SUM(R82:R152)</f>
        <v>2.9570000000000003</v>
      </c>
      <c r="S81" s="173"/>
      <c r="T81" s="175">
        <f>SUM(T82:T152)</f>
        <v>1.0376000000000001</v>
      </c>
      <c r="AR81" s="176" t="s">
        <v>186</v>
      </c>
      <c r="AT81" s="177" t="s">
        <v>70</v>
      </c>
      <c r="AU81" s="177" t="s">
        <v>78</v>
      </c>
      <c r="AY81" s="176" t="s">
        <v>160</v>
      </c>
      <c r="BK81" s="178">
        <f>SUM(BK82:BK152)</f>
        <v>0</v>
      </c>
    </row>
    <row r="82" spans="2:65" s="1" customFormat="1" ht="22.5" customHeight="1" x14ac:dyDescent="0.3">
      <c r="B82" s="35"/>
      <c r="C82" s="182" t="s">
        <v>78</v>
      </c>
      <c r="D82" s="182" t="s">
        <v>162</v>
      </c>
      <c r="E82" s="183" t="s">
        <v>5030</v>
      </c>
      <c r="F82" s="184" t="s">
        <v>5031</v>
      </c>
      <c r="G82" s="185" t="s">
        <v>165</v>
      </c>
      <c r="H82" s="186">
        <v>51</v>
      </c>
      <c r="I82" s="187"/>
      <c r="J82" s="188">
        <f t="shared" ref="J82:J110" si="0"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 t="shared" ref="P82:P110" si="1">O82*H82</f>
        <v>0</v>
      </c>
      <c r="Q82" s="191">
        <v>0</v>
      </c>
      <c r="R82" s="191">
        <f t="shared" ref="R82:R110" si="2">Q82*H82</f>
        <v>0</v>
      </c>
      <c r="S82" s="191">
        <v>0</v>
      </c>
      <c r="T82" s="192">
        <f t="shared" ref="T82:T110" si="3">S82*H82</f>
        <v>0</v>
      </c>
      <c r="AR82" s="18" t="s">
        <v>669</v>
      </c>
      <c r="AT82" s="18" t="s">
        <v>162</v>
      </c>
      <c r="AU82" s="18" t="s">
        <v>81</v>
      </c>
      <c r="AY82" s="18" t="s">
        <v>160</v>
      </c>
      <c r="BE82" s="193">
        <f t="shared" ref="BE82:BE110" si="4">IF(N82="základní",J82,0)</f>
        <v>0</v>
      </c>
      <c r="BF82" s="193">
        <f t="shared" ref="BF82:BF110" si="5">IF(N82="snížená",J82,0)</f>
        <v>0</v>
      </c>
      <c r="BG82" s="193">
        <f t="shared" ref="BG82:BG110" si="6">IF(N82="zákl. přenesená",J82,0)</f>
        <v>0</v>
      </c>
      <c r="BH82" s="193">
        <f t="shared" ref="BH82:BH110" si="7">IF(N82="sníž. přenesená",J82,0)</f>
        <v>0</v>
      </c>
      <c r="BI82" s="193">
        <f t="shared" ref="BI82:BI110" si="8">IF(N82="nulová",J82,0)</f>
        <v>0</v>
      </c>
      <c r="BJ82" s="18" t="s">
        <v>78</v>
      </c>
      <c r="BK82" s="193">
        <f t="shared" ref="BK82:BK110" si="9">ROUND(I82*H82,2)</f>
        <v>0</v>
      </c>
      <c r="BL82" s="18" t="s">
        <v>669</v>
      </c>
      <c r="BM82" s="18" t="s">
        <v>5032</v>
      </c>
    </row>
    <row r="83" spans="2:65" s="1" customFormat="1" ht="22.5" customHeight="1" x14ac:dyDescent="0.3">
      <c r="B83" s="35"/>
      <c r="C83" s="182" t="s">
        <v>81</v>
      </c>
      <c r="D83" s="182" t="s">
        <v>162</v>
      </c>
      <c r="E83" s="183" t="s">
        <v>5033</v>
      </c>
      <c r="F83" s="184" t="s">
        <v>5034</v>
      </c>
      <c r="G83" s="185" t="s">
        <v>165</v>
      </c>
      <c r="H83" s="186">
        <v>148</v>
      </c>
      <c r="I83" s="187"/>
      <c r="J83" s="188">
        <f t="shared" si="0"/>
        <v>0</v>
      </c>
      <c r="K83" s="184" t="s">
        <v>166</v>
      </c>
      <c r="L83" s="55"/>
      <c r="M83" s="189" t="s">
        <v>19</v>
      </c>
      <c r="N83" s="190" t="s">
        <v>42</v>
      </c>
      <c r="O83" s="36"/>
      <c r="P83" s="191">
        <f t="shared" si="1"/>
        <v>0</v>
      </c>
      <c r="Q83" s="191">
        <v>0</v>
      </c>
      <c r="R83" s="191">
        <f t="shared" si="2"/>
        <v>0</v>
      </c>
      <c r="S83" s="191">
        <v>0</v>
      </c>
      <c r="T83" s="192">
        <f t="shared" si="3"/>
        <v>0</v>
      </c>
      <c r="AR83" s="18" t="s">
        <v>669</v>
      </c>
      <c r="AT83" s="18" t="s">
        <v>162</v>
      </c>
      <c r="AU83" s="18" t="s">
        <v>81</v>
      </c>
      <c r="AY83" s="18" t="s">
        <v>160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8" t="s">
        <v>78</v>
      </c>
      <c r="BK83" s="193">
        <f t="shared" si="9"/>
        <v>0</v>
      </c>
      <c r="BL83" s="18" t="s">
        <v>669</v>
      </c>
      <c r="BM83" s="18" t="s">
        <v>5035</v>
      </c>
    </row>
    <row r="84" spans="2:65" s="1" customFormat="1" ht="31.5" customHeight="1" x14ac:dyDescent="0.3">
      <c r="B84" s="35"/>
      <c r="C84" s="182" t="s">
        <v>186</v>
      </c>
      <c r="D84" s="182" t="s">
        <v>162</v>
      </c>
      <c r="E84" s="183" t="s">
        <v>5036</v>
      </c>
      <c r="F84" s="184" t="s">
        <v>5037</v>
      </c>
      <c r="G84" s="185" t="s">
        <v>165</v>
      </c>
      <c r="H84" s="186">
        <v>37</v>
      </c>
      <c r="I84" s="187"/>
      <c r="J84" s="188">
        <f t="shared" si="0"/>
        <v>0</v>
      </c>
      <c r="K84" s="184" t="s">
        <v>166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669</v>
      </c>
      <c r="AT84" s="18" t="s">
        <v>162</v>
      </c>
      <c r="AU84" s="18" t="s">
        <v>81</v>
      </c>
      <c r="AY84" s="18" t="s">
        <v>160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669</v>
      </c>
      <c r="BM84" s="18" t="s">
        <v>5038</v>
      </c>
    </row>
    <row r="85" spans="2:65" s="1" customFormat="1" ht="31.5" customHeight="1" x14ac:dyDescent="0.3">
      <c r="B85" s="35"/>
      <c r="C85" s="182" t="s">
        <v>167</v>
      </c>
      <c r="D85" s="182" t="s">
        <v>162</v>
      </c>
      <c r="E85" s="183" t="s">
        <v>5039</v>
      </c>
      <c r="F85" s="184" t="s">
        <v>5040</v>
      </c>
      <c r="G85" s="185" t="s">
        <v>165</v>
      </c>
      <c r="H85" s="186">
        <v>17</v>
      </c>
      <c r="I85" s="187"/>
      <c r="J85" s="188">
        <f t="shared" si="0"/>
        <v>0</v>
      </c>
      <c r="K85" s="184" t="s">
        <v>166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669</v>
      </c>
      <c r="AT85" s="18" t="s">
        <v>162</v>
      </c>
      <c r="AU85" s="18" t="s">
        <v>81</v>
      </c>
      <c r="AY85" s="18" t="s">
        <v>160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669</v>
      </c>
      <c r="BM85" s="18" t="s">
        <v>5041</v>
      </c>
    </row>
    <row r="86" spans="2:65" s="1" customFormat="1" ht="22.5" customHeight="1" x14ac:dyDescent="0.3">
      <c r="B86" s="35"/>
      <c r="C86" s="182" t="s">
        <v>201</v>
      </c>
      <c r="D86" s="182" t="s">
        <v>162</v>
      </c>
      <c r="E86" s="183" t="s">
        <v>5042</v>
      </c>
      <c r="F86" s="184" t="s">
        <v>5043</v>
      </c>
      <c r="G86" s="185" t="s">
        <v>165</v>
      </c>
      <c r="H86" s="186">
        <v>17</v>
      </c>
      <c r="I86" s="187"/>
      <c r="J86" s="188">
        <f t="shared" si="0"/>
        <v>0</v>
      </c>
      <c r="K86" s="184" t="s">
        <v>166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669</v>
      </c>
      <c r="AT86" s="18" t="s">
        <v>162</v>
      </c>
      <c r="AU86" s="18" t="s">
        <v>81</v>
      </c>
      <c r="AY86" s="18" t="s">
        <v>160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669</v>
      </c>
      <c r="BM86" s="18" t="s">
        <v>5044</v>
      </c>
    </row>
    <row r="87" spans="2:65" s="1" customFormat="1" ht="22.5" customHeight="1" x14ac:dyDescent="0.3">
      <c r="B87" s="35"/>
      <c r="C87" s="247" t="s">
        <v>205</v>
      </c>
      <c r="D87" s="247" t="s">
        <v>548</v>
      </c>
      <c r="E87" s="248" t="s">
        <v>5045</v>
      </c>
      <c r="F87" s="249" t="s">
        <v>5046</v>
      </c>
      <c r="G87" s="250" t="s">
        <v>165</v>
      </c>
      <c r="H87" s="251">
        <v>17</v>
      </c>
      <c r="I87" s="252"/>
      <c r="J87" s="253">
        <f t="shared" si="0"/>
        <v>0</v>
      </c>
      <c r="K87" s="249" t="s">
        <v>19</v>
      </c>
      <c r="L87" s="254"/>
      <c r="M87" s="255" t="s">
        <v>19</v>
      </c>
      <c r="N87" s="256" t="s">
        <v>42</v>
      </c>
      <c r="O87" s="36"/>
      <c r="P87" s="191">
        <f t="shared" si="1"/>
        <v>0</v>
      </c>
      <c r="Q87" s="191">
        <v>1.1E-4</v>
      </c>
      <c r="R87" s="191">
        <f t="shared" si="2"/>
        <v>1.8700000000000001E-3</v>
      </c>
      <c r="S87" s="191">
        <v>0</v>
      </c>
      <c r="T87" s="192">
        <f t="shared" si="3"/>
        <v>0</v>
      </c>
      <c r="AR87" s="18" t="s">
        <v>980</v>
      </c>
      <c r="AT87" s="18" t="s">
        <v>548</v>
      </c>
      <c r="AU87" s="18" t="s">
        <v>81</v>
      </c>
      <c r="AY87" s="18" t="s">
        <v>160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980</v>
      </c>
      <c r="BM87" s="18" t="s">
        <v>5047</v>
      </c>
    </row>
    <row r="88" spans="2:65" s="1" customFormat="1" ht="22.5" customHeight="1" x14ac:dyDescent="0.3">
      <c r="B88" s="35"/>
      <c r="C88" s="182" t="s">
        <v>209</v>
      </c>
      <c r="D88" s="182" t="s">
        <v>162</v>
      </c>
      <c r="E88" s="183" t="s">
        <v>5048</v>
      </c>
      <c r="F88" s="184" t="s">
        <v>5049</v>
      </c>
      <c r="G88" s="185" t="s">
        <v>165</v>
      </c>
      <c r="H88" s="186">
        <v>17</v>
      </c>
      <c r="I88" s="187"/>
      <c r="J88" s="188">
        <f t="shared" si="0"/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669</v>
      </c>
      <c r="AT88" s="18" t="s">
        <v>162</v>
      </c>
      <c r="AU88" s="18" t="s">
        <v>81</v>
      </c>
      <c r="AY88" s="18" t="s">
        <v>160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669</v>
      </c>
      <c r="BM88" s="18" t="s">
        <v>5050</v>
      </c>
    </row>
    <row r="89" spans="2:65" s="1" customFormat="1" ht="31.5" customHeight="1" x14ac:dyDescent="0.3">
      <c r="B89" s="35"/>
      <c r="C89" s="247" t="s">
        <v>235</v>
      </c>
      <c r="D89" s="247" t="s">
        <v>548</v>
      </c>
      <c r="E89" s="248" t="s">
        <v>5051</v>
      </c>
      <c r="F89" s="249" t="s">
        <v>5052</v>
      </c>
      <c r="G89" s="250" t="s">
        <v>165</v>
      </c>
      <c r="H89" s="251">
        <v>2</v>
      </c>
      <c r="I89" s="252"/>
      <c r="J89" s="253">
        <f t="shared" si="0"/>
        <v>0</v>
      </c>
      <c r="K89" s="249" t="s">
        <v>19</v>
      </c>
      <c r="L89" s="254"/>
      <c r="M89" s="255" t="s">
        <v>19</v>
      </c>
      <c r="N89" s="256" t="s">
        <v>42</v>
      </c>
      <c r="O89" s="36"/>
      <c r="P89" s="191">
        <f t="shared" si="1"/>
        <v>0</v>
      </c>
      <c r="Q89" s="191">
        <v>7.9000000000000008E-3</v>
      </c>
      <c r="R89" s="191">
        <f t="shared" si="2"/>
        <v>1.5800000000000002E-2</v>
      </c>
      <c r="S89" s="191">
        <v>0</v>
      </c>
      <c r="T89" s="192">
        <f t="shared" si="3"/>
        <v>0</v>
      </c>
      <c r="AR89" s="18" t="s">
        <v>980</v>
      </c>
      <c r="AT89" s="18" t="s">
        <v>548</v>
      </c>
      <c r="AU89" s="18" t="s">
        <v>81</v>
      </c>
      <c r="AY89" s="18" t="s">
        <v>160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980</v>
      </c>
      <c r="BM89" s="18" t="s">
        <v>5053</v>
      </c>
    </row>
    <row r="90" spans="2:65" s="1" customFormat="1" ht="22.5" customHeight="1" x14ac:dyDescent="0.3">
      <c r="B90" s="35"/>
      <c r="C90" s="247" t="s">
        <v>241</v>
      </c>
      <c r="D90" s="247" t="s">
        <v>548</v>
      </c>
      <c r="E90" s="248" t="s">
        <v>5054</v>
      </c>
      <c r="F90" s="249" t="s">
        <v>5055</v>
      </c>
      <c r="G90" s="250" t="s">
        <v>165</v>
      </c>
      <c r="H90" s="251">
        <v>6</v>
      </c>
      <c r="I90" s="252"/>
      <c r="J90" s="253">
        <f t="shared" si="0"/>
        <v>0</v>
      </c>
      <c r="K90" s="249" t="s">
        <v>19</v>
      </c>
      <c r="L90" s="254"/>
      <c r="M90" s="255" t="s">
        <v>19</v>
      </c>
      <c r="N90" s="256" t="s">
        <v>42</v>
      </c>
      <c r="O90" s="36"/>
      <c r="P90" s="191">
        <f t="shared" si="1"/>
        <v>0</v>
      </c>
      <c r="Q90" s="191">
        <v>7.9000000000000008E-3</v>
      </c>
      <c r="R90" s="191">
        <f t="shared" si="2"/>
        <v>4.7400000000000005E-2</v>
      </c>
      <c r="S90" s="191">
        <v>0</v>
      </c>
      <c r="T90" s="192">
        <f t="shared" si="3"/>
        <v>0</v>
      </c>
      <c r="AR90" s="18" t="s">
        <v>980</v>
      </c>
      <c r="AT90" s="18" t="s">
        <v>548</v>
      </c>
      <c r="AU90" s="18" t="s">
        <v>81</v>
      </c>
      <c r="AY90" s="18" t="s">
        <v>160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980</v>
      </c>
      <c r="BM90" s="18" t="s">
        <v>5056</v>
      </c>
    </row>
    <row r="91" spans="2:65" s="1" customFormat="1" ht="22.5" customHeight="1" x14ac:dyDescent="0.3">
      <c r="B91" s="35"/>
      <c r="C91" s="247" t="s">
        <v>245</v>
      </c>
      <c r="D91" s="247" t="s">
        <v>548</v>
      </c>
      <c r="E91" s="248" t="s">
        <v>5057</v>
      </c>
      <c r="F91" s="249" t="s">
        <v>5058</v>
      </c>
      <c r="G91" s="250" t="s">
        <v>165</v>
      </c>
      <c r="H91" s="251">
        <v>9</v>
      </c>
      <c r="I91" s="252"/>
      <c r="J91" s="253">
        <f t="shared" si="0"/>
        <v>0</v>
      </c>
      <c r="K91" s="249" t="s">
        <v>19</v>
      </c>
      <c r="L91" s="254"/>
      <c r="M91" s="255" t="s">
        <v>19</v>
      </c>
      <c r="N91" s="256" t="s">
        <v>42</v>
      </c>
      <c r="O91" s="36"/>
      <c r="P91" s="191">
        <f t="shared" si="1"/>
        <v>0</v>
      </c>
      <c r="Q91" s="191">
        <v>7.9000000000000008E-3</v>
      </c>
      <c r="R91" s="191">
        <f t="shared" si="2"/>
        <v>7.110000000000001E-2</v>
      </c>
      <c r="S91" s="191">
        <v>0</v>
      </c>
      <c r="T91" s="192">
        <f t="shared" si="3"/>
        <v>0</v>
      </c>
      <c r="AR91" s="18" t="s">
        <v>980</v>
      </c>
      <c r="AT91" s="18" t="s">
        <v>548</v>
      </c>
      <c r="AU91" s="18" t="s">
        <v>81</v>
      </c>
      <c r="AY91" s="18" t="s">
        <v>160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8" t="s">
        <v>78</v>
      </c>
      <c r="BK91" s="193">
        <f t="shared" si="9"/>
        <v>0</v>
      </c>
      <c r="BL91" s="18" t="s">
        <v>980</v>
      </c>
      <c r="BM91" s="18" t="s">
        <v>5059</v>
      </c>
    </row>
    <row r="92" spans="2:65" s="1" customFormat="1" ht="22.5" customHeight="1" x14ac:dyDescent="0.3">
      <c r="B92" s="35"/>
      <c r="C92" s="247" t="s">
        <v>256</v>
      </c>
      <c r="D92" s="247" t="s">
        <v>548</v>
      </c>
      <c r="E92" s="248" t="s">
        <v>5060</v>
      </c>
      <c r="F92" s="249" t="s">
        <v>5061</v>
      </c>
      <c r="G92" s="250" t="s">
        <v>165</v>
      </c>
      <c r="H92" s="251">
        <v>9</v>
      </c>
      <c r="I92" s="252"/>
      <c r="J92" s="253">
        <f t="shared" si="0"/>
        <v>0</v>
      </c>
      <c r="K92" s="249" t="s">
        <v>19</v>
      </c>
      <c r="L92" s="254"/>
      <c r="M92" s="255" t="s">
        <v>19</v>
      </c>
      <c r="N92" s="256" t="s">
        <v>42</v>
      </c>
      <c r="O92" s="36"/>
      <c r="P92" s="191">
        <f t="shared" si="1"/>
        <v>0</v>
      </c>
      <c r="Q92" s="191">
        <v>2.5000000000000001E-4</v>
      </c>
      <c r="R92" s="191">
        <f t="shared" si="2"/>
        <v>2.2500000000000003E-3</v>
      </c>
      <c r="S92" s="191">
        <v>0</v>
      </c>
      <c r="T92" s="192">
        <f t="shared" si="3"/>
        <v>0</v>
      </c>
      <c r="AR92" s="18" t="s">
        <v>980</v>
      </c>
      <c r="AT92" s="18" t="s">
        <v>548</v>
      </c>
      <c r="AU92" s="18" t="s">
        <v>81</v>
      </c>
      <c r="AY92" s="18" t="s">
        <v>160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8" t="s">
        <v>78</v>
      </c>
      <c r="BK92" s="193">
        <f t="shared" si="9"/>
        <v>0</v>
      </c>
      <c r="BL92" s="18" t="s">
        <v>980</v>
      </c>
      <c r="BM92" s="18" t="s">
        <v>5062</v>
      </c>
    </row>
    <row r="93" spans="2:65" s="1" customFormat="1" ht="22.5" customHeight="1" x14ac:dyDescent="0.3">
      <c r="B93" s="35"/>
      <c r="C93" s="247" t="s">
        <v>262</v>
      </c>
      <c r="D93" s="247" t="s">
        <v>548</v>
      </c>
      <c r="E93" s="248" t="s">
        <v>5063</v>
      </c>
      <c r="F93" s="249" t="s">
        <v>5064</v>
      </c>
      <c r="G93" s="250" t="s">
        <v>165</v>
      </c>
      <c r="H93" s="251">
        <v>6</v>
      </c>
      <c r="I93" s="252"/>
      <c r="J93" s="253">
        <f t="shared" si="0"/>
        <v>0</v>
      </c>
      <c r="K93" s="249" t="s">
        <v>166</v>
      </c>
      <c r="L93" s="254"/>
      <c r="M93" s="255" t="s">
        <v>19</v>
      </c>
      <c r="N93" s="256" t="s">
        <v>42</v>
      </c>
      <c r="O93" s="36"/>
      <c r="P93" s="191">
        <f t="shared" si="1"/>
        <v>0</v>
      </c>
      <c r="Q93" s="191">
        <v>1.7000000000000001E-4</v>
      </c>
      <c r="R93" s="191">
        <f t="shared" si="2"/>
        <v>1.0200000000000001E-3</v>
      </c>
      <c r="S93" s="191">
        <v>0</v>
      </c>
      <c r="T93" s="192">
        <f t="shared" si="3"/>
        <v>0</v>
      </c>
      <c r="AR93" s="18" t="s">
        <v>980</v>
      </c>
      <c r="AT93" s="18" t="s">
        <v>548</v>
      </c>
      <c r="AU93" s="18" t="s">
        <v>81</v>
      </c>
      <c r="AY93" s="18" t="s">
        <v>160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8" t="s">
        <v>78</v>
      </c>
      <c r="BK93" s="193">
        <f t="shared" si="9"/>
        <v>0</v>
      </c>
      <c r="BL93" s="18" t="s">
        <v>980</v>
      </c>
      <c r="BM93" s="18" t="s">
        <v>5065</v>
      </c>
    </row>
    <row r="94" spans="2:65" s="1" customFormat="1" ht="22.5" customHeight="1" x14ac:dyDescent="0.3">
      <c r="B94" s="35"/>
      <c r="C94" s="182" t="s">
        <v>308</v>
      </c>
      <c r="D94" s="182" t="s">
        <v>162</v>
      </c>
      <c r="E94" s="183" t="s">
        <v>5066</v>
      </c>
      <c r="F94" s="184" t="s">
        <v>5067</v>
      </c>
      <c r="G94" s="185" t="s">
        <v>165</v>
      </c>
      <c r="H94" s="186">
        <v>17</v>
      </c>
      <c r="I94" s="187"/>
      <c r="J94" s="188">
        <f t="shared" si="0"/>
        <v>0</v>
      </c>
      <c r="K94" s="184" t="s">
        <v>19</v>
      </c>
      <c r="L94" s="55"/>
      <c r="M94" s="189" t="s">
        <v>19</v>
      </c>
      <c r="N94" s="190" t="s">
        <v>42</v>
      </c>
      <c r="O94" s="3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18" t="s">
        <v>669</v>
      </c>
      <c r="AT94" s="18" t="s">
        <v>162</v>
      </c>
      <c r="AU94" s="18" t="s">
        <v>81</v>
      </c>
      <c r="AY94" s="18" t="s">
        <v>160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8" t="s">
        <v>78</v>
      </c>
      <c r="BK94" s="193">
        <f t="shared" si="9"/>
        <v>0</v>
      </c>
      <c r="BL94" s="18" t="s">
        <v>669</v>
      </c>
      <c r="BM94" s="18" t="s">
        <v>5068</v>
      </c>
    </row>
    <row r="95" spans="2:65" s="1" customFormat="1" ht="22.5" customHeight="1" x14ac:dyDescent="0.3">
      <c r="B95" s="35"/>
      <c r="C95" s="182" t="s">
        <v>312</v>
      </c>
      <c r="D95" s="182" t="s">
        <v>162</v>
      </c>
      <c r="E95" s="183" t="s">
        <v>5069</v>
      </c>
      <c r="F95" s="184" t="s">
        <v>5070</v>
      </c>
      <c r="G95" s="185" t="s">
        <v>165</v>
      </c>
      <c r="H95" s="186">
        <v>8</v>
      </c>
      <c r="I95" s="187"/>
      <c r="J95" s="188">
        <f t="shared" si="0"/>
        <v>0</v>
      </c>
      <c r="K95" s="184" t="s">
        <v>166</v>
      </c>
      <c r="L95" s="55"/>
      <c r="M95" s="189" t="s">
        <v>19</v>
      </c>
      <c r="N95" s="190" t="s">
        <v>42</v>
      </c>
      <c r="O95" s="3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18" t="s">
        <v>669</v>
      </c>
      <c r="AT95" s="18" t="s">
        <v>162</v>
      </c>
      <c r="AU95" s="18" t="s">
        <v>81</v>
      </c>
      <c r="AY95" s="18" t="s">
        <v>160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8" t="s">
        <v>78</v>
      </c>
      <c r="BK95" s="193">
        <f t="shared" si="9"/>
        <v>0</v>
      </c>
      <c r="BL95" s="18" t="s">
        <v>669</v>
      </c>
      <c r="BM95" s="18" t="s">
        <v>5071</v>
      </c>
    </row>
    <row r="96" spans="2:65" s="1" customFormat="1" ht="22.5" customHeight="1" x14ac:dyDescent="0.3">
      <c r="B96" s="35"/>
      <c r="C96" s="247" t="s">
        <v>8</v>
      </c>
      <c r="D96" s="247" t="s">
        <v>548</v>
      </c>
      <c r="E96" s="248" t="s">
        <v>5072</v>
      </c>
      <c r="F96" s="249" t="s">
        <v>5073</v>
      </c>
      <c r="G96" s="250" t="s">
        <v>165</v>
      </c>
      <c r="H96" s="251">
        <v>8</v>
      </c>
      <c r="I96" s="252"/>
      <c r="J96" s="253">
        <f t="shared" si="0"/>
        <v>0</v>
      </c>
      <c r="K96" s="249" t="s">
        <v>19</v>
      </c>
      <c r="L96" s="254"/>
      <c r="M96" s="255" t="s">
        <v>19</v>
      </c>
      <c r="N96" s="256" t="s">
        <v>42</v>
      </c>
      <c r="O96" s="36"/>
      <c r="P96" s="191">
        <f t="shared" si="1"/>
        <v>0</v>
      </c>
      <c r="Q96" s="191">
        <v>6.2E-2</v>
      </c>
      <c r="R96" s="191">
        <f t="shared" si="2"/>
        <v>0.496</v>
      </c>
      <c r="S96" s="191">
        <v>0</v>
      </c>
      <c r="T96" s="192">
        <f t="shared" si="3"/>
        <v>0</v>
      </c>
      <c r="AR96" s="18" t="s">
        <v>980</v>
      </c>
      <c r="AT96" s="18" t="s">
        <v>548</v>
      </c>
      <c r="AU96" s="18" t="s">
        <v>81</v>
      </c>
      <c r="AY96" s="18" t="s">
        <v>160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8" t="s">
        <v>78</v>
      </c>
      <c r="BK96" s="193">
        <f t="shared" si="9"/>
        <v>0</v>
      </c>
      <c r="BL96" s="18" t="s">
        <v>980</v>
      </c>
      <c r="BM96" s="18" t="s">
        <v>5074</v>
      </c>
    </row>
    <row r="97" spans="2:65" s="1" customFormat="1" ht="22.5" customHeight="1" x14ac:dyDescent="0.3">
      <c r="B97" s="35"/>
      <c r="C97" s="247" t="s">
        <v>319</v>
      </c>
      <c r="D97" s="247" t="s">
        <v>548</v>
      </c>
      <c r="E97" s="248" t="s">
        <v>5075</v>
      </c>
      <c r="F97" s="249" t="s">
        <v>5076</v>
      </c>
      <c r="G97" s="250" t="s">
        <v>165</v>
      </c>
      <c r="H97" s="251">
        <v>8</v>
      </c>
      <c r="I97" s="252"/>
      <c r="J97" s="253">
        <f t="shared" si="0"/>
        <v>0</v>
      </c>
      <c r="K97" s="249" t="s">
        <v>19</v>
      </c>
      <c r="L97" s="254"/>
      <c r="M97" s="255" t="s">
        <v>19</v>
      </c>
      <c r="N97" s="256" t="s">
        <v>42</v>
      </c>
      <c r="O97" s="36"/>
      <c r="P97" s="191">
        <f t="shared" si="1"/>
        <v>0</v>
      </c>
      <c r="Q97" s="191">
        <v>1.1999999999999999E-3</v>
      </c>
      <c r="R97" s="191">
        <f t="shared" si="2"/>
        <v>9.5999999999999992E-3</v>
      </c>
      <c r="S97" s="191">
        <v>0</v>
      </c>
      <c r="T97" s="192">
        <f t="shared" si="3"/>
        <v>0</v>
      </c>
      <c r="AR97" s="18" t="s">
        <v>980</v>
      </c>
      <c r="AT97" s="18" t="s">
        <v>548</v>
      </c>
      <c r="AU97" s="18" t="s">
        <v>81</v>
      </c>
      <c r="AY97" s="18" t="s">
        <v>160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8" t="s">
        <v>78</v>
      </c>
      <c r="BK97" s="193">
        <f t="shared" si="9"/>
        <v>0</v>
      </c>
      <c r="BL97" s="18" t="s">
        <v>980</v>
      </c>
      <c r="BM97" s="18" t="s">
        <v>5077</v>
      </c>
    </row>
    <row r="98" spans="2:65" s="1" customFormat="1" ht="22.5" customHeight="1" x14ac:dyDescent="0.3">
      <c r="B98" s="35"/>
      <c r="C98" s="182" t="s">
        <v>429</v>
      </c>
      <c r="D98" s="182" t="s">
        <v>162</v>
      </c>
      <c r="E98" s="183" t="s">
        <v>5078</v>
      </c>
      <c r="F98" s="184" t="s">
        <v>5079</v>
      </c>
      <c r="G98" s="185" t="s">
        <v>165</v>
      </c>
      <c r="H98" s="186">
        <v>8</v>
      </c>
      <c r="I98" s="187"/>
      <c r="J98" s="188">
        <f t="shared" si="0"/>
        <v>0</v>
      </c>
      <c r="K98" s="184" t="s">
        <v>166</v>
      </c>
      <c r="L98" s="55"/>
      <c r="M98" s="189" t="s">
        <v>19</v>
      </c>
      <c r="N98" s="190" t="s">
        <v>42</v>
      </c>
      <c r="O98" s="3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18" t="s">
        <v>669</v>
      </c>
      <c r="AT98" s="18" t="s">
        <v>162</v>
      </c>
      <c r="AU98" s="18" t="s">
        <v>81</v>
      </c>
      <c r="AY98" s="18" t="s">
        <v>160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8" t="s">
        <v>78</v>
      </c>
      <c r="BK98" s="193">
        <f t="shared" si="9"/>
        <v>0</v>
      </c>
      <c r="BL98" s="18" t="s">
        <v>669</v>
      </c>
      <c r="BM98" s="18" t="s">
        <v>5080</v>
      </c>
    </row>
    <row r="99" spans="2:65" s="1" customFormat="1" ht="22.5" customHeight="1" x14ac:dyDescent="0.3">
      <c r="B99" s="35"/>
      <c r="C99" s="247" t="s">
        <v>433</v>
      </c>
      <c r="D99" s="247" t="s">
        <v>548</v>
      </c>
      <c r="E99" s="248" t="s">
        <v>5081</v>
      </c>
      <c r="F99" s="249" t="s">
        <v>5082</v>
      </c>
      <c r="G99" s="250" t="s">
        <v>165</v>
      </c>
      <c r="H99" s="251">
        <v>2</v>
      </c>
      <c r="I99" s="252"/>
      <c r="J99" s="253">
        <f t="shared" si="0"/>
        <v>0</v>
      </c>
      <c r="K99" s="249" t="s">
        <v>19</v>
      </c>
      <c r="L99" s="254"/>
      <c r="M99" s="255" t="s">
        <v>19</v>
      </c>
      <c r="N99" s="256" t="s">
        <v>42</v>
      </c>
      <c r="O99" s="36"/>
      <c r="P99" s="191">
        <f t="shared" si="1"/>
        <v>0</v>
      </c>
      <c r="Q99" s="191">
        <v>0.127</v>
      </c>
      <c r="R99" s="191">
        <f t="shared" si="2"/>
        <v>0.254</v>
      </c>
      <c r="S99" s="191">
        <v>0</v>
      </c>
      <c r="T99" s="192">
        <f t="shared" si="3"/>
        <v>0</v>
      </c>
      <c r="AR99" s="18" t="s">
        <v>980</v>
      </c>
      <c r="AT99" s="18" t="s">
        <v>548</v>
      </c>
      <c r="AU99" s="18" t="s">
        <v>81</v>
      </c>
      <c r="AY99" s="18" t="s">
        <v>160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8" t="s">
        <v>78</v>
      </c>
      <c r="BK99" s="193">
        <f t="shared" si="9"/>
        <v>0</v>
      </c>
      <c r="BL99" s="18" t="s">
        <v>980</v>
      </c>
      <c r="BM99" s="18" t="s">
        <v>5083</v>
      </c>
    </row>
    <row r="100" spans="2:65" s="1" customFormat="1" ht="22.5" customHeight="1" x14ac:dyDescent="0.3">
      <c r="B100" s="35"/>
      <c r="C100" s="247" t="s">
        <v>437</v>
      </c>
      <c r="D100" s="247" t="s">
        <v>548</v>
      </c>
      <c r="E100" s="248" t="s">
        <v>5084</v>
      </c>
      <c r="F100" s="249" t="s">
        <v>5085</v>
      </c>
      <c r="G100" s="250" t="s">
        <v>165</v>
      </c>
      <c r="H100" s="251">
        <v>1</v>
      </c>
      <c r="I100" s="252"/>
      <c r="J100" s="253">
        <f t="shared" si="0"/>
        <v>0</v>
      </c>
      <c r="K100" s="249" t="s">
        <v>19</v>
      </c>
      <c r="L100" s="254"/>
      <c r="M100" s="255" t="s">
        <v>19</v>
      </c>
      <c r="N100" s="256" t="s">
        <v>42</v>
      </c>
      <c r="O100" s="36"/>
      <c r="P100" s="191">
        <f t="shared" si="1"/>
        <v>0</v>
      </c>
      <c r="Q100" s="191">
        <v>0.152</v>
      </c>
      <c r="R100" s="191">
        <f t="shared" si="2"/>
        <v>0.152</v>
      </c>
      <c r="S100" s="191">
        <v>0</v>
      </c>
      <c r="T100" s="192">
        <f t="shared" si="3"/>
        <v>0</v>
      </c>
      <c r="AR100" s="18" t="s">
        <v>980</v>
      </c>
      <c r="AT100" s="18" t="s">
        <v>548</v>
      </c>
      <c r="AU100" s="18" t="s">
        <v>81</v>
      </c>
      <c r="AY100" s="18" t="s">
        <v>160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8" t="s">
        <v>78</v>
      </c>
      <c r="BK100" s="193">
        <f t="shared" si="9"/>
        <v>0</v>
      </c>
      <c r="BL100" s="18" t="s">
        <v>980</v>
      </c>
      <c r="BM100" s="18" t="s">
        <v>5086</v>
      </c>
    </row>
    <row r="101" spans="2:65" s="1" customFormat="1" ht="22.5" customHeight="1" x14ac:dyDescent="0.3">
      <c r="B101" s="35"/>
      <c r="C101" s="247" t="s">
        <v>443</v>
      </c>
      <c r="D101" s="247" t="s">
        <v>548</v>
      </c>
      <c r="E101" s="248" t="s">
        <v>5087</v>
      </c>
      <c r="F101" s="249" t="s">
        <v>5088</v>
      </c>
      <c r="G101" s="250" t="s">
        <v>165</v>
      </c>
      <c r="H101" s="251">
        <v>5</v>
      </c>
      <c r="I101" s="252"/>
      <c r="J101" s="253">
        <f t="shared" si="0"/>
        <v>0</v>
      </c>
      <c r="K101" s="249" t="s">
        <v>19</v>
      </c>
      <c r="L101" s="254"/>
      <c r="M101" s="255" t="s">
        <v>19</v>
      </c>
      <c r="N101" s="256" t="s">
        <v>42</v>
      </c>
      <c r="O101" s="36"/>
      <c r="P101" s="191">
        <f t="shared" si="1"/>
        <v>0</v>
      </c>
      <c r="Q101" s="191">
        <v>0.152</v>
      </c>
      <c r="R101" s="191">
        <f t="shared" si="2"/>
        <v>0.76</v>
      </c>
      <c r="S101" s="191">
        <v>0</v>
      </c>
      <c r="T101" s="192">
        <f t="shared" si="3"/>
        <v>0</v>
      </c>
      <c r="AR101" s="18" t="s">
        <v>980</v>
      </c>
      <c r="AT101" s="18" t="s">
        <v>548</v>
      </c>
      <c r="AU101" s="18" t="s">
        <v>81</v>
      </c>
      <c r="AY101" s="18" t="s">
        <v>160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8" t="s">
        <v>78</v>
      </c>
      <c r="BK101" s="193">
        <f t="shared" si="9"/>
        <v>0</v>
      </c>
      <c r="BL101" s="18" t="s">
        <v>980</v>
      </c>
      <c r="BM101" s="18" t="s">
        <v>5089</v>
      </c>
    </row>
    <row r="102" spans="2:65" s="1" customFormat="1" ht="22.5" customHeight="1" x14ac:dyDescent="0.3">
      <c r="B102" s="35"/>
      <c r="C102" s="247" t="s">
        <v>7</v>
      </c>
      <c r="D102" s="247" t="s">
        <v>548</v>
      </c>
      <c r="E102" s="248" t="s">
        <v>5075</v>
      </c>
      <c r="F102" s="249" t="s">
        <v>5076</v>
      </c>
      <c r="G102" s="250" t="s">
        <v>165</v>
      </c>
      <c r="H102" s="251">
        <v>3</v>
      </c>
      <c r="I102" s="252"/>
      <c r="J102" s="253">
        <f t="shared" si="0"/>
        <v>0</v>
      </c>
      <c r="K102" s="249" t="s">
        <v>19</v>
      </c>
      <c r="L102" s="254"/>
      <c r="M102" s="255" t="s">
        <v>19</v>
      </c>
      <c r="N102" s="256" t="s">
        <v>42</v>
      </c>
      <c r="O102" s="36"/>
      <c r="P102" s="191">
        <f t="shared" si="1"/>
        <v>0</v>
      </c>
      <c r="Q102" s="191">
        <v>1.1999999999999999E-3</v>
      </c>
      <c r="R102" s="191">
        <f t="shared" si="2"/>
        <v>3.5999999999999999E-3</v>
      </c>
      <c r="S102" s="191">
        <v>0</v>
      </c>
      <c r="T102" s="192">
        <f t="shared" si="3"/>
        <v>0</v>
      </c>
      <c r="AR102" s="18" t="s">
        <v>980</v>
      </c>
      <c r="AT102" s="18" t="s">
        <v>548</v>
      </c>
      <c r="AU102" s="18" t="s">
        <v>81</v>
      </c>
      <c r="AY102" s="18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8" t="s">
        <v>78</v>
      </c>
      <c r="BK102" s="193">
        <f t="shared" si="9"/>
        <v>0</v>
      </c>
      <c r="BL102" s="18" t="s">
        <v>980</v>
      </c>
      <c r="BM102" s="18" t="s">
        <v>5090</v>
      </c>
    </row>
    <row r="103" spans="2:65" s="1" customFormat="1" ht="22.5" customHeight="1" x14ac:dyDescent="0.3">
      <c r="B103" s="35"/>
      <c r="C103" s="247" t="s">
        <v>456</v>
      </c>
      <c r="D103" s="247" t="s">
        <v>548</v>
      </c>
      <c r="E103" s="248" t="s">
        <v>5091</v>
      </c>
      <c r="F103" s="249" t="s">
        <v>5092</v>
      </c>
      <c r="G103" s="250" t="s">
        <v>165</v>
      </c>
      <c r="H103" s="251">
        <v>5</v>
      </c>
      <c r="I103" s="252"/>
      <c r="J103" s="253">
        <f t="shared" si="0"/>
        <v>0</v>
      </c>
      <c r="K103" s="249" t="s">
        <v>19</v>
      </c>
      <c r="L103" s="254"/>
      <c r="M103" s="255" t="s">
        <v>19</v>
      </c>
      <c r="N103" s="256" t="s">
        <v>42</v>
      </c>
      <c r="O103" s="36"/>
      <c r="P103" s="191">
        <f t="shared" si="1"/>
        <v>0</v>
      </c>
      <c r="Q103" s="191">
        <v>1.1999999999999999E-3</v>
      </c>
      <c r="R103" s="191">
        <f t="shared" si="2"/>
        <v>5.9999999999999993E-3</v>
      </c>
      <c r="S103" s="191">
        <v>0</v>
      </c>
      <c r="T103" s="192">
        <f t="shared" si="3"/>
        <v>0</v>
      </c>
      <c r="AR103" s="18" t="s">
        <v>980</v>
      </c>
      <c r="AT103" s="18" t="s">
        <v>548</v>
      </c>
      <c r="AU103" s="18" t="s">
        <v>81</v>
      </c>
      <c r="AY103" s="18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8" t="s">
        <v>78</v>
      </c>
      <c r="BK103" s="193">
        <f t="shared" si="9"/>
        <v>0</v>
      </c>
      <c r="BL103" s="18" t="s">
        <v>980</v>
      </c>
      <c r="BM103" s="18" t="s">
        <v>5093</v>
      </c>
    </row>
    <row r="104" spans="2:65" s="1" customFormat="1" ht="22.5" customHeight="1" x14ac:dyDescent="0.3">
      <c r="B104" s="35"/>
      <c r="C104" s="182" t="s">
        <v>460</v>
      </c>
      <c r="D104" s="182" t="s">
        <v>162</v>
      </c>
      <c r="E104" s="183" t="s">
        <v>5094</v>
      </c>
      <c r="F104" s="184" t="s">
        <v>5095</v>
      </c>
      <c r="G104" s="185" t="s">
        <v>165</v>
      </c>
      <c r="H104" s="186">
        <v>17</v>
      </c>
      <c r="I104" s="187"/>
      <c r="J104" s="188">
        <f t="shared" si="0"/>
        <v>0</v>
      </c>
      <c r="K104" s="184" t="s">
        <v>166</v>
      </c>
      <c r="L104" s="55"/>
      <c r="M104" s="189" t="s">
        <v>19</v>
      </c>
      <c r="N104" s="190" t="s">
        <v>42</v>
      </c>
      <c r="O104" s="3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18" t="s">
        <v>669</v>
      </c>
      <c r="AT104" s="18" t="s">
        <v>162</v>
      </c>
      <c r="AU104" s="18" t="s">
        <v>81</v>
      </c>
      <c r="AY104" s="18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8" t="s">
        <v>78</v>
      </c>
      <c r="BK104" s="193">
        <f t="shared" si="9"/>
        <v>0</v>
      </c>
      <c r="BL104" s="18" t="s">
        <v>669</v>
      </c>
      <c r="BM104" s="18" t="s">
        <v>5096</v>
      </c>
    </row>
    <row r="105" spans="2:65" s="1" customFormat="1" ht="22.5" customHeight="1" x14ac:dyDescent="0.3">
      <c r="B105" s="35"/>
      <c r="C105" s="247" t="s">
        <v>468</v>
      </c>
      <c r="D105" s="247" t="s">
        <v>548</v>
      </c>
      <c r="E105" s="248" t="s">
        <v>5097</v>
      </c>
      <c r="F105" s="249" t="s">
        <v>5098</v>
      </c>
      <c r="G105" s="250" t="s">
        <v>165</v>
      </c>
      <c r="H105" s="251">
        <v>6</v>
      </c>
      <c r="I105" s="252"/>
      <c r="J105" s="253">
        <f t="shared" si="0"/>
        <v>0</v>
      </c>
      <c r="K105" s="249" t="s">
        <v>19</v>
      </c>
      <c r="L105" s="254"/>
      <c r="M105" s="255" t="s">
        <v>19</v>
      </c>
      <c r="N105" s="256" t="s">
        <v>42</v>
      </c>
      <c r="O105" s="36"/>
      <c r="P105" s="191">
        <f t="shared" si="1"/>
        <v>0</v>
      </c>
      <c r="Q105" s="191">
        <v>3.5000000000000003E-2</v>
      </c>
      <c r="R105" s="191">
        <f t="shared" si="2"/>
        <v>0.21000000000000002</v>
      </c>
      <c r="S105" s="191">
        <v>0</v>
      </c>
      <c r="T105" s="192">
        <f t="shared" si="3"/>
        <v>0</v>
      </c>
      <c r="AR105" s="18" t="s">
        <v>980</v>
      </c>
      <c r="AT105" s="18" t="s">
        <v>548</v>
      </c>
      <c r="AU105" s="18" t="s">
        <v>81</v>
      </c>
      <c r="AY105" s="18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8" t="s">
        <v>78</v>
      </c>
      <c r="BK105" s="193">
        <f t="shared" si="9"/>
        <v>0</v>
      </c>
      <c r="BL105" s="18" t="s">
        <v>980</v>
      </c>
      <c r="BM105" s="18" t="s">
        <v>5099</v>
      </c>
    </row>
    <row r="106" spans="2:65" s="1" customFormat="1" ht="22.5" customHeight="1" x14ac:dyDescent="0.3">
      <c r="B106" s="35"/>
      <c r="C106" s="247" t="s">
        <v>472</v>
      </c>
      <c r="D106" s="247" t="s">
        <v>548</v>
      </c>
      <c r="E106" s="248" t="s">
        <v>5100</v>
      </c>
      <c r="F106" s="249" t="s">
        <v>5101</v>
      </c>
      <c r="G106" s="250" t="s">
        <v>165</v>
      </c>
      <c r="H106" s="251">
        <v>10</v>
      </c>
      <c r="I106" s="252"/>
      <c r="J106" s="253">
        <f t="shared" si="0"/>
        <v>0</v>
      </c>
      <c r="K106" s="249" t="s">
        <v>19</v>
      </c>
      <c r="L106" s="254"/>
      <c r="M106" s="255" t="s">
        <v>19</v>
      </c>
      <c r="N106" s="256" t="s">
        <v>42</v>
      </c>
      <c r="O106" s="36"/>
      <c r="P106" s="191">
        <f t="shared" si="1"/>
        <v>0</v>
      </c>
      <c r="Q106" s="191">
        <v>1.2E-2</v>
      </c>
      <c r="R106" s="191">
        <f t="shared" si="2"/>
        <v>0.12</v>
      </c>
      <c r="S106" s="191">
        <v>0</v>
      </c>
      <c r="T106" s="192">
        <f t="shared" si="3"/>
        <v>0</v>
      </c>
      <c r="AR106" s="18" t="s">
        <v>980</v>
      </c>
      <c r="AT106" s="18" t="s">
        <v>548</v>
      </c>
      <c r="AU106" s="18" t="s">
        <v>81</v>
      </c>
      <c r="AY106" s="18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8" t="s">
        <v>78</v>
      </c>
      <c r="BK106" s="193">
        <f t="shared" si="9"/>
        <v>0</v>
      </c>
      <c r="BL106" s="18" t="s">
        <v>980</v>
      </c>
      <c r="BM106" s="18" t="s">
        <v>5102</v>
      </c>
    </row>
    <row r="107" spans="2:65" s="1" customFormat="1" ht="31.5" customHeight="1" x14ac:dyDescent="0.3">
      <c r="B107" s="35"/>
      <c r="C107" s="247" t="s">
        <v>480</v>
      </c>
      <c r="D107" s="247" t="s">
        <v>548</v>
      </c>
      <c r="E107" s="248" t="s">
        <v>5103</v>
      </c>
      <c r="F107" s="249" t="s">
        <v>5104</v>
      </c>
      <c r="G107" s="250" t="s">
        <v>165</v>
      </c>
      <c r="H107" s="251">
        <v>1</v>
      </c>
      <c r="I107" s="252"/>
      <c r="J107" s="253">
        <f t="shared" si="0"/>
        <v>0</v>
      </c>
      <c r="K107" s="249" t="s">
        <v>19</v>
      </c>
      <c r="L107" s="254"/>
      <c r="M107" s="255" t="s">
        <v>19</v>
      </c>
      <c r="N107" s="256" t="s">
        <v>42</v>
      </c>
      <c r="O107" s="36"/>
      <c r="P107" s="191">
        <f t="shared" si="1"/>
        <v>0</v>
      </c>
      <c r="Q107" s="191">
        <v>3.5000000000000003E-2</v>
      </c>
      <c r="R107" s="191">
        <f t="shared" si="2"/>
        <v>3.5000000000000003E-2</v>
      </c>
      <c r="S107" s="191">
        <v>0</v>
      </c>
      <c r="T107" s="192">
        <f t="shared" si="3"/>
        <v>0</v>
      </c>
      <c r="AR107" s="18" t="s">
        <v>980</v>
      </c>
      <c r="AT107" s="18" t="s">
        <v>548</v>
      </c>
      <c r="AU107" s="18" t="s">
        <v>81</v>
      </c>
      <c r="AY107" s="18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8" t="s">
        <v>78</v>
      </c>
      <c r="BK107" s="193">
        <f t="shared" si="9"/>
        <v>0</v>
      </c>
      <c r="BL107" s="18" t="s">
        <v>980</v>
      </c>
      <c r="BM107" s="18" t="s">
        <v>5105</v>
      </c>
    </row>
    <row r="108" spans="2:65" s="1" customFormat="1" ht="22.5" customHeight="1" x14ac:dyDescent="0.3">
      <c r="B108" s="35"/>
      <c r="C108" s="182" t="s">
        <v>489</v>
      </c>
      <c r="D108" s="182" t="s">
        <v>162</v>
      </c>
      <c r="E108" s="183" t="s">
        <v>5106</v>
      </c>
      <c r="F108" s="184" t="s">
        <v>5107</v>
      </c>
      <c r="G108" s="185" t="s">
        <v>165</v>
      </c>
      <c r="H108" s="186">
        <v>16</v>
      </c>
      <c r="I108" s="187"/>
      <c r="J108" s="188">
        <f t="shared" si="0"/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18" t="s">
        <v>669</v>
      </c>
      <c r="AT108" s="18" t="s">
        <v>162</v>
      </c>
      <c r="AU108" s="18" t="s">
        <v>81</v>
      </c>
      <c r="AY108" s="18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8" t="s">
        <v>78</v>
      </c>
      <c r="BK108" s="193">
        <f t="shared" si="9"/>
        <v>0</v>
      </c>
      <c r="BL108" s="18" t="s">
        <v>669</v>
      </c>
      <c r="BM108" s="18" t="s">
        <v>5108</v>
      </c>
    </row>
    <row r="109" spans="2:65" s="1" customFormat="1" ht="22.5" customHeight="1" x14ac:dyDescent="0.3">
      <c r="B109" s="35"/>
      <c r="C109" s="247" t="s">
        <v>493</v>
      </c>
      <c r="D109" s="247" t="s">
        <v>548</v>
      </c>
      <c r="E109" s="248" t="s">
        <v>5109</v>
      </c>
      <c r="F109" s="249" t="s">
        <v>5110</v>
      </c>
      <c r="G109" s="250" t="s">
        <v>165</v>
      </c>
      <c r="H109" s="251">
        <v>16</v>
      </c>
      <c r="I109" s="252"/>
      <c r="J109" s="253">
        <f t="shared" si="0"/>
        <v>0</v>
      </c>
      <c r="K109" s="249" t="s">
        <v>19</v>
      </c>
      <c r="L109" s="254"/>
      <c r="M109" s="255" t="s">
        <v>19</v>
      </c>
      <c r="N109" s="256" t="s">
        <v>42</v>
      </c>
      <c r="O109" s="36"/>
      <c r="P109" s="191">
        <f t="shared" si="1"/>
        <v>0</v>
      </c>
      <c r="Q109" s="191">
        <v>2.1000000000000001E-4</v>
      </c>
      <c r="R109" s="191">
        <f t="shared" si="2"/>
        <v>3.3600000000000001E-3</v>
      </c>
      <c r="S109" s="191">
        <v>0</v>
      </c>
      <c r="T109" s="192">
        <f t="shared" si="3"/>
        <v>0</v>
      </c>
      <c r="AR109" s="18" t="s">
        <v>980</v>
      </c>
      <c r="AT109" s="18" t="s">
        <v>548</v>
      </c>
      <c r="AU109" s="18" t="s">
        <v>81</v>
      </c>
      <c r="AY109" s="18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8" t="s">
        <v>78</v>
      </c>
      <c r="BK109" s="193">
        <f t="shared" si="9"/>
        <v>0</v>
      </c>
      <c r="BL109" s="18" t="s">
        <v>980</v>
      </c>
      <c r="BM109" s="18" t="s">
        <v>5111</v>
      </c>
    </row>
    <row r="110" spans="2:65" s="1" customFormat="1" ht="31.5" customHeight="1" x14ac:dyDescent="0.3">
      <c r="B110" s="35"/>
      <c r="C110" s="182" t="s">
        <v>497</v>
      </c>
      <c r="D110" s="182" t="s">
        <v>162</v>
      </c>
      <c r="E110" s="183" t="s">
        <v>5112</v>
      </c>
      <c r="F110" s="184" t="s">
        <v>5113</v>
      </c>
      <c r="G110" s="185" t="s">
        <v>189</v>
      </c>
      <c r="H110" s="186">
        <v>471</v>
      </c>
      <c r="I110" s="187"/>
      <c r="J110" s="188">
        <f t="shared" si="0"/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18" t="s">
        <v>669</v>
      </c>
      <c r="AT110" s="18" t="s">
        <v>162</v>
      </c>
      <c r="AU110" s="18" t="s">
        <v>81</v>
      </c>
      <c r="AY110" s="18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8" t="s">
        <v>78</v>
      </c>
      <c r="BK110" s="193">
        <f t="shared" si="9"/>
        <v>0</v>
      </c>
      <c r="BL110" s="18" t="s">
        <v>669</v>
      </c>
      <c r="BM110" s="18" t="s">
        <v>5114</v>
      </c>
    </row>
    <row r="111" spans="2:65" s="12" customFormat="1" ht="27" x14ac:dyDescent="0.3">
      <c r="B111" s="206"/>
      <c r="C111" s="207"/>
      <c r="D111" s="196" t="s">
        <v>169</v>
      </c>
      <c r="E111" s="208" t="s">
        <v>19</v>
      </c>
      <c r="F111" s="209" t="s">
        <v>5115</v>
      </c>
      <c r="G111" s="207"/>
      <c r="H111" s="210">
        <v>471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471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247" t="s">
        <v>501</v>
      </c>
      <c r="D113" s="247" t="s">
        <v>548</v>
      </c>
      <c r="E113" s="248" t="s">
        <v>5116</v>
      </c>
      <c r="F113" s="249" t="s">
        <v>5117</v>
      </c>
      <c r="G113" s="250" t="s">
        <v>597</v>
      </c>
      <c r="H113" s="251">
        <v>301.44</v>
      </c>
      <c r="I113" s="252"/>
      <c r="J113" s="253">
        <f>ROUND(I113*H113,2)</f>
        <v>0</v>
      </c>
      <c r="K113" s="249" t="s">
        <v>166</v>
      </c>
      <c r="L113" s="254"/>
      <c r="M113" s="255" t="s">
        <v>19</v>
      </c>
      <c r="N113" s="256" t="s">
        <v>42</v>
      </c>
      <c r="O113" s="36"/>
      <c r="P113" s="191">
        <f>O113*H113</f>
        <v>0</v>
      </c>
      <c r="Q113" s="191">
        <v>1E-3</v>
      </c>
      <c r="R113" s="191">
        <f>Q113*H113</f>
        <v>0.30143999999999999</v>
      </c>
      <c r="S113" s="191">
        <v>0</v>
      </c>
      <c r="T113" s="192">
        <f>S113*H113</f>
        <v>0</v>
      </c>
      <c r="AR113" s="18" t="s">
        <v>980</v>
      </c>
      <c r="AT113" s="18" t="s">
        <v>548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980</v>
      </c>
      <c r="BM113" s="18" t="s">
        <v>5118</v>
      </c>
    </row>
    <row r="114" spans="2:65" s="12" customFormat="1" x14ac:dyDescent="0.3">
      <c r="B114" s="206"/>
      <c r="C114" s="207"/>
      <c r="D114" s="196" t="s">
        <v>169</v>
      </c>
      <c r="E114" s="208" t="s">
        <v>19</v>
      </c>
      <c r="F114" s="209" t="s">
        <v>5119</v>
      </c>
      <c r="G114" s="207"/>
      <c r="H114" s="210">
        <v>301.44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3" customFormat="1" x14ac:dyDescent="0.3">
      <c r="B115" s="217"/>
      <c r="C115" s="218"/>
      <c r="D115" s="219" t="s">
        <v>169</v>
      </c>
      <c r="E115" s="220" t="s">
        <v>19</v>
      </c>
      <c r="F115" s="221" t="s">
        <v>182</v>
      </c>
      <c r="G115" s="218"/>
      <c r="H115" s="222">
        <v>301.44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169</v>
      </c>
      <c r="AU115" s="228" t="s">
        <v>81</v>
      </c>
      <c r="AV115" s="13" t="s">
        <v>167</v>
      </c>
      <c r="AW115" s="13" t="s">
        <v>35</v>
      </c>
      <c r="AX115" s="13" t="s">
        <v>78</v>
      </c>
      <c r="AY115" s="228" t="s">
        <v>160</v>
      </c>
    </row>
    <row r="116" spans="2:65" s="1" customFormat="1" ht="22.5" customHeight="1" x14ac:dyDescent="0.3">
      <c r="B116" s="35"/>
      <c r="C116" s="182" t="s">
        <v>505</v>
      </c>
      <c r="D116" s="182" t="s">
        <v>162</v>
      </c>
      <c r="E116" s="183" t="s">
        <v>5120</v>
      </c>
      <c r="F116" s="184" t="s">
        <v>5121</v>
      </c>
      <c r="G116" s="185" t="s">
        <v>165</v>
      </c>
      <c r="H116" s="186">
        <v>37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669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669</v>
      </c>
      <c r="BM116" s="18" t="s">
        <v>5122</v>
      </c>
    </row>
    <row r="117" spans="2:65" s="1" customFormat="1" ht="22.5" customHeight="1" x14ac:dyDescent="0.3">
      <c r="B117" s="35"/>
      <c r="C117" s="247" t="s">
        <v>510</v>
      </c>
      <c r="D117" s="247" t="s">
        <v>548</v>
      </c>
      <c r="E117" s="248" t="s">
        <v>5123</v>
      </c>
      <c r="F117" s="249" t="s">
        <v>5124</v>
      </c>
      <c r="G117" s="250" t="s">
        <v>165</v>
      </c>
      <c r="H117" s="251">
        <v>37</v>
      </c>
      <c r="I117" s="252"/>
      <c r="J117" s="253">
        <f>ROUND(I117*H117,2)</f>
        <v>0</v>
      </c>
      <c r="K117" s="249" t="s">
        <v>166</v>
      </c>
      <c r="L117" s="254"/>
      <c r="M117" s="255" t="s">
        <v>19</v>
      </c>
      <c r="N117" s="256" t="s">
        <v>42</v>
      </c>
      <c r="O117" s="36"/>
      <c r="P117" s="191">
        <f>O117*H117</f>
        <v>0</v>
      </c>
      <c r="Q117" s="191">
        <v>1.6000000000000001E-4</v>
      </c>
      <c r="R117" s="191">
        <f>Q117*H117</f>
        <v>5.9200000000000008E-3</v>
      </c>
      <c r="S117" s="191">
        <v>0</v>
      </c>
      <c r="T117" s="192">
        <f>S117*H117</f>
        <v>0</v>
      </c>
      <c r="AR117" s="18" t="s">
        <v>980</v>
      </c>
      <c r="AT117" s="18" t="s">
        <v>548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980</v>
      </c>
      <c r="BM117" s="18" t="s">
        <v>5125</v>
      </c>
    </row>
    <row r="118" spans="2:65" s="1" customFormat="1" ht="22.5" customHeight="1" x14ac:dyDescent="0.3">
      <c r="B118" s="35"/>
      <c r="C118" s="182" t="s">
        <v>515</v>
      </c>
      <c r="D118" s="182" t="s">
        <v>162</v>
      </c>
      <c r="E118" s="183" t="s">
        <v>5126</v>
      </c>
      <c r="F118" s="184" t="s">
        <v>5127</v>
      </c>
      <c r="G118" s="185" t="s">
        <v>165</v>
      </c>
      <c r="H118" s="186">
        <v>16</v>
      </c>
      <c r="I118" s="187"/>
      <c r="J118" s="188">
        <f>ROUND(I118*H118,2)</f>
        <v>0</v>
      </c>
      <c r="K118" s="184" t="s">
        <v>19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669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669</v>
      </c>
      <c r="BM118" s="18" t="s">
        <v>5128</v>
      </c>
    </row>
    <row r="119" spans="2:65" s="1" customFormat="1" ht="22.5" customHeight="1" x14ac:dyDescent="0.3">
      <c r="B119" s="35"/>
      <c r="C119" s="247" t="s">
        <v>520</v>
      </c>
      <c r="D119" s="247" t="s">
        <v>548</v>
      </c>
      <c r="E119" s="248" t="s">
        <v>5129</v>
      </c>
      <c r="F119" s="249" t="s">
        <v>5130</v>
      </c>
      <c r="G119" s="250" t="s">
        <v>165</v>
      </c>
      <c r="H119" s="251">
        <v>16</v>
      </c>
      <c r="I119" s="252"/>
      <c r="J119" s="253">
        <f>ROUND(I119*H119,2)</f>
        <v>0</v>
      </c>
      <c r="K119" s="249" t="s">
        <v>19</v>
      </c>
      <c r="L119" s="254"/>
      <c r="M119" s="255" t="s">
        <v>19</v>
      </c>
      <c r="N119" s="256" t="s">
        <v>42</v>
      </c>
      <c r="O119" s="36"/>
      <c r="P119" s="191">
        <f>O119*H119</f>
        <v>0</v>
      </c>
      <c r="Q119" s="191">
        <v>1.6000000000000001E-4</v>
      </c>
      <c r="R119" s="191">
        <f>Q119*H119</f>
        <v>2.5600000000000002E-3</v>
      </c>
      <c r="S119" s="191">
        <v>0</v>
      </c>
      <c r="T119" s="192">
        <f>S119*H119</f>
        <v>0</v>
      </c>
      <c r="AR119" s="18" t="s">
        <v>980</v>
      </c>
      <c r="AT119" s="18" t="s">
        <v>548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980</v>
      </c>
      <c r="BM119" s="18" t="s">
        <v>5131</v>
      </c>
    </row>
    <row r="120" spans="2:65" s="1" customFormat="1" ht="31.5" customHeight="1" x14ac:dyDescent="0.3">
      <c r="B120" s="35"/>
      <c r="C120" s="182" t="s">
        <v>525</v>
      </c>
      <c r="D120" s="182" t="s">
        <v>162</v>
      </c>
      <c r="E120" s="183" t="s">
        <v>5132</v>
      </c>
      <c r="F120" s="184" t="s">
        <v>5133</v>
      </c>
      <c r="G120" s="185" t="s">
        <v>189</v>
      </c>
      <c r="H120" s="186">
        <v>194</v>
      </c>
      <c r="I120" s="187"/>
      <c r="J120" s="188">
        <f>ROUND(I120*H120,2)</f>
        <v>0</v>
      </c>
      <c r="K120" s="184" t="s">
        <v>166</v>
      </c>
      <c r="L120" s="55"/>
      <c r="M120" s="189" t="s">
        <v>19</v>
      </c>
      <c r="N120" s="190" t="s">
        <v>42</v>
      </c>
      <c r="O120" s="3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669</v>
      </c>
      <c r="AT120" s="18" t="s">
        <v>162</v>
      </c>
      <c r="AU120" s="18" t="s">
        <v>81</v>
      </c>
      <c r="AY120" s="18" t="s">
        <v>160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78</v>
      </c>
      <c r="BK120" s="193">
        <f>ROUND(I120*H120,2)</f>
        <v>0</v>
      </c>
      <c r="BL120" s="18" t="s">
        <v>669</v>
      </c>
      <c r="BM120" s="18" t="s">
        <v>5134</v>
      </c>
    </row>
    <row r="121" spans="2:65" s="12" customFormat="1" x14ac:dyDescent="0.3">
      <c r="B121" s="206"/>
      <c r="C121" s="207"/>
      <c r="D121" s="196" t="s">
        <v>169</v>
      </c>
      <c r="E121" s="208" t="s">
        <v>19</v>
      </c>
      <c r="F121" s="209" t="s">
        <v>5135</v>
      </c>
      <c r="G121" s="207"/>
      <c r="H121" s="210">
        <v>80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5136</v>
      </c>
      <c r="G122" s="207"/>
      <c r="H122" s="210">
        <v>24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x14ac:dyDescent="0.3">
      <c r="B123" s="206"/>
      <c r="C123" s="207"/>
      <c r="D123" s="196" t="s">
        <v>169</v>
      </c>
      <c r="E123" s="208" t="s">
        <v>19</v>
      </c>
      <c r="F123" s="209" t="s">
        <v>5137</v>
      </c>
      <c r="G123" s="207"/>
      <c r="H123" s="210">
        <v>90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3" customFormat="1" x14ac:dyDescent="0.3">
      <c r="B124" s="217"/>
      <c r="C124" s="218"/>
      <c r="D124" s="219" t="s">
        <v>169</v>
      </c>
      <c r="E124" s="220" t="s">
        <v>19</v>
      </c>
      <c r="F124" s="221" t="s">
        <v>182</v>
      </c>
      <c r="G124" s="218"/>
      <c r="H124" s="222">
        <v>194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169</v>
      </c>
      <c r="AU124" s="228" t="s">
        <v>81</v>
      </c>
      <c r="AV124" s="13" t="s">
        <v>167</v>
      </c>
      <c r="AW124" s="13" t="s">
        <v>35</v>
      </c>
      <c r="AX124" s="13" t="s">
        <v>78</v>
      </c>
      <c r="AY124" s="228" t="s">
        <v>160</v>
      </c>
    </row>
    <row r="125" spans="2:65" s="1" customFormat="1" ht="22.5" customHeight="1" x14ac:dyDescent="0.3">
      <c r="B125" s="35"/>
      <c r="C125" s="247" t="s">
        <v>531</v>
      </c>
      <c r="D125" s="247" t="s">
        <v>548</v>
      </c>
      <c r="E125" s="248" t="s">
        <v>5138</v>
      </c>
      <c r="F125" s="249" t="s">
        <v>5139</v>
      </c>
      <c r="G125" s="250" t="s">
        <v>189</v>
      </c>
      <c r="H125" s="251">
        <v>194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42</v>
      </c>
      <c r="O125" s="36"/>
      <c r="P125" s="191">
        <f>O125*H125</f>
        <v>0</v>
      </c>
      <c r="Q125" s="191">
        <v>1.4999999999999999E-4</v>
      </c>
      <c r="R125" s="191">
        <f>Q125*H125</f>
        <v>2.9099999999999997E-2</v>
      </c>
      <c r="S125" s="191">
        <v>0</v>
      </c>
      <c r="T125" s="192">
        <f>S125*H125</f>
        <v>0</v>
      </c>
      <c r="AR125" s="18" t="s">
        <v>3439</v>
      </c>
      <c r="AT125" s="18" t="s">
        <v>548</v>
      </c>
      <c r="AU125" s="18" t="s">
        <v>81</v>
      </c>
      <c r="AY125" s="18" t="s">
        <v>160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78</v>
      </c>
      <c r="BK125" s="193">
        <f>ROUND(I125*H125,2)</f>
        <v>0</v>
      </c>
      <c r="BL125" s="18" t="s">
        <v>669</v>
      </c>
      <c r="BM125" s="18" t="s">
        <v>5140</v>
      </c>
    </row>
    <row r="126" spans="2:65" s="1" customFormat="1" ht="31.5" customHeight="1" x14ac:dyDescent="0.3">
      <c r="B126" s="35"/>
      <c r="C126" s="182" t="s">
        <v>537</v>
      </c>
      <c r="D126" s="182" t="s">
        <v>162</v>
      </c>
      <c r="E126" s="183" t="s">
        <v>5141</v>
      </c>
      <c r="F126" s="184" t="s">
        <v>5142</v>
      </c>
      <c r="G126" s="185" t="s">
        <v>189</v>
      </c>
      <c r="H126" s="186">
        <v>471</v>
      </c>
      <c r="I126" s="187"/>
      <c r="J126" s="188">
        <f>ROUND(I126*H126,2)</f>
        <v>0</v>
      </c>
      <c r="K126" s="184" t="s">
        <v>166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669</v>
      </c>
      <c r="AT126" s="18" t="s">
        <v>162</v>
      </c>
      <c r="AU126" s="18" t="s">
        <v>81</v>
      </c>
      <c r="AY126" s="18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669</v>
      </c>
      <c r="BM126" s="18" t="s">
        <v>5143</v>
      </c>
    </row>
    <row r="127" spans="2:65" s="12" customFormat="1" ht="27" x14ac:dyDescent="0.3">
      <c r="B127" s="206"/>
      <c r="C127" s="207"/>
      <c r="D127" s="196" t="s">
        <v>169</v>
      </c>
      <c r="E127" s="208" t="s">
        <v>19</v>
      </c>
      <c r="F127" s="209" t="s">
        <v>5115</v>
      </c>
      <c r="G127" s="207"/>
      <c r="H127" s="210">
        <v>471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3" customFormat="1" x14ac:dyDescent="0.3">
      <c r="B128" s="217"/>
      <c r="C128" s="218"/>
      <c r="D128" s="219" t="s">
        <v>169</v>
      </c>
      <c r="E128" s="220" t="s">
        <v>19</v>
      </c>
      <c r="F128" s="221" t="s">
        <v>182</v>
      </c>
      <c r="G128" s="218"/>
      <c r="H128" s="222">
        <v>471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169</v>
      </c>
      <c r="AU128" s="228" t="s">
        <v>81</v>
      </c>
      <c r="AV128" s="13" t="s">
        <v>167</v>
      </c>
      <c r="AW128" s="13" t="s">
        <v>35</v>
      </c>
      <c r="AX128" s="13" t="s">
        <v>78</v>
      </c>
      <c r="AY128" s="228" t="s">
        <v>160</v>
      </c>
    </row>
    <row r="129" spans="2:65" s="1" customFormat="1" ht="22.5" customHeight="1" x14ac:dyDescent="0.3">
      <c r="B129" s="35"/>
      <c r="C129" s="247" t="s">
        <v>547</v>
      </c>
      <c r="D129" s="247" t="s">
        <v>548</v>
      </c>
      <c r="E129" s="248" t="s">
        <v>5144</v>
      </c>
      <c r="F129" s="249" t="s">
        <v>5145</v>
      </c>
      <c r="G129" s="250" t="s">
        <v>189</v>
      </c>
      <c r="H129" s="251">
        <v>471</v>
      </c>
      <c r="I129" s="252"/>
      <c r="J129" s="253">
        <f t="shared" ref="J129:J141" si="10">ROUND(I129*H129,2)</f>
        <v>0</v>
      </c>
      <c r="K129" s="249" t="s">
        <v>19</v>
      </c>
      <c r="L129" s="254"/>
      <c r="M129" s="255" t="s">
        <v>19</v>
      </c>
      <c r="N129" s="256" t="s">
        <v>42</v>
      </c>
      <c r="O129" s="36"/>
      <c r="P129" s="191">
        <f t="shared" ref="P129:P141" si="11">O129*H129</f>
        <v>0</v>
      </c>
      <c r="Q129" s="191">
        <v>9.1E-4</v>
      </c>
      <c r="R129" s="191">
        <f t="shared" ref="R129:R141" si="12">Q129*H129</f>
        <v>0.42860999999999999</v>
      </c>
      <c r="S129" s="191">
        <v>0</v>
      </c>
      <c r="T129" s="192">
        <f t="shared" ref="T129:T141" si="13">S129*H129</f>
        <v>0</v>
      </c>
      <c r="AR129" s="18" t="s">
        <v>980</v>
      </c>
      <c r="AT129" s="18" t="s">
        <v>548</v>
      </c>
      <c r="AU129" s="18" t="s">
        <v>81</v>
      </c>
      <c r="AY129" s="18" t="s">
        <v>160</v>
      </c>
      <c r="BE129" s="193">
        <f t="shared" ref="BE129:BE141" si="14">IF(N129="základní",J129,0)</f>
        <v>0</v>
      </c>
      <c r="BF129" s="193">
        <f t="shared" ref="BF129:BF141" si="15">IF(N129="snížená",J129,0)</f>
        <v>0</v>
      </c>
      <c r="BG129" s="193">
        <f t="shared" ref="BG129:BG141" si="16">IF(N129="zákl. přenesená",J129,0)</f>
        <v>0</v>
      </c>
      <c r="BH129" s="193">
        <f t="shared" ref="BH129:BH141" si="17">IF(N129="sníž. přenesená",J129,0)</f>
        <v>0</v>
      </c>
      <c r="BI129" s="193">
        <f t="shared" ref="BI129:BI141" si="18">IF(N129="nulová",J129,0)</f>
        <v>0</v>
      </c>
      <c r="BJ129" s="18" t="s">
        <v>78</v>
      </c>
      <c r="BK129" s="193">
        <f t="shared" ref="BK129:BK141" si="19">ROUND(I129*H129,2)</f>
        <v>0</v>
      </c>
      <c r="BL129" s="18" t="s">
        <v>980</v>
      </c>
      <c r="BM129" s="18" t="s">
        <v>5146</v>
      </c>
    </row>
    <row r="130" spans="2:65" s="1" customFormat="1" ht="22.5" customHeight="1" x14ac:dyDescent="0.3">
      <c r="B130" s="35"/>
      <c r="C130" s="182" t="s">
        <v>552</v>
      </c>
      <c r="D130" s="182" t="s">
        <v>162</v>
      </c>
      <c r="E130" s="183" t="s">
        <v>5147</v>
      </c>
      <c r="F130" s="184" t="s">
        <v>5148</v>
      </c>
      <c r="G130" s="185" t="s">
        <v>165</v>
      </c>
      <c r="H130" s="186">
        <v>37</v>
      </c>
      <c r="I130" s="187"/>
      <c r="J130" s="188">
        <f t="shared" si="10"/>
        <v>0</v>
      </c>
      <c r="K130" s="184" t="s">
        <v>166</v>
      </c>
      <c r="L130" s="55"/>
      <c r="M130" s="189" t="s">
        <v>19</v>
      </c>
      <c r="N130" s="190" t="s">
        <v>42</v>
      </c>
      <c r="O130" s="36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18" t="s">
        <v>669</v>
      </c>
      <c r="AT130" s="18" t="s">
        <v>162</v>
      </c>
      <c r="AU130" s="18" t="s">
        <v>81</v>
      </c>
      <c r="AY130" s="18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8" t="s">
        <v>78</v>
      </c>
      <c r="BK130" s="193">
        <f t="shared" si="19"/>
        <v>0</v>
      </c>
      <c r="BL130" s="18" t="s">
        <v>669</v>
      </c>
      <c r="BM130" s="18" t="s">
        <v>5149</v>
      </c>
    </row>
    <row r="131" spans="2:65" s="1" customFormat="1" ht="22.5" customHeight="1" x14ac:dyDescent="0.3">
      <c r="B131" s="35"/>
      <c r="C131" s="247" t="s">
        <v>562</v>
      </c>
      <c r="D131" s="247" t="s">
        <v>548</v>
      </c>
      <c r="E131" s="248" t="s">
        <v>5150</v>
      </c>
      <c r="F131" s="249" t="s">
        <v>5151</v>
      </c>
      <c r="G131" s="250" t="s">
        <v>165</v>
      </c>
      <c r="H131" s="251">
        <v>37</v>
      </c>
      <c r="I131" s="252"/>
      <c r="J131" s="253">
        <f t="shared" si="10"/>
        <v>0</v>
      </c>
      <c r="K131" s="249" t="s">
        <v>19</v>
      </c>
      <c r="L131" s="254"/>
      <c r="M131" s="255" t="s">
        <v>19</v>
      </c>
      <c r="N131" s="256" t="s">
        <v>42</v>
      </c>
      <c r="O131" s="36"/>
      <c r="P131" s="191">
        <f t="shared" si="11"/>
        <v>0</v>
      </c>
      <c r="Q131" s="191">
        <v>1.0000000000000001E-5</v>
      </c>
      <c r="R131" s="191">
        <f t="shared" si="12"/>
        <v>3.7000000000000005E-4</v>
      </c>
      <c r="S131" s="191">
        <v>0</v>
      </c>
      <c r="T131" s="192">
        <f t="shared" si="13"/>
        <v>0</v>
      </c>
      <c r="AR131" s="18" t="s">
        <v>980</v>
      </c>
      <c r="AT131" s="18" t="s">
        <v>548</v>
      </c>
      <c r="AU131" s="18" t="s">
        <v>81</v>
      </c>
      <c r="AY131" s="18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78</v>
      </c>
      <c r="BK131" s="193">
        <f t="shared" si="19"/>
        <v>0</v>
      </c>
      <c r="BL131" s="18" t="s">
        <v>980</v>
      </c>
      <c r="BM131" s="18" t="s">
        <v>5152</v>
      </c>
    </row>
    <row r="132" spans="2:65" s="1" customFormat="1" ht="22.5" customHeight="1" x14ac:dyDescent="0.3">
      <c r="B132" s="35"/>
      <c r="C132" s="182" t="s">
        <v>567</v>
      </c>
      <c r="D132" s="182" t="s">
        <v>162</v>
      </c>
      <c r="E132" s="183" t="s">
        <v>1643</v>
      </c>
      <c r="F132" s="184" t="s">
        <v>5153</v>
      </c>
      <c r="G132" s="185" t="s">
        <v>189</v>
      </c>
      <c r="H132" s="186">
        <v>118</v>
      </c>
      <c r="I132" s="187"/>
      <c r="J132" s="188">
        <f t="shared" si="10"/>
        <v>0</v>
      </c>
      <c r="K132" s="184" t="s">
        <v>19</v>
      </c>
      <c r="L132" s="55"/>
      <c r="M132" s="189" t="s">
        <v>19</v>
      </c>
      <c r="N132" s="190" t="s">
        <v>42</v>
      </c>
      <c r="O132" s="36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18" t="s">
        <v>669</v>
      </c>
      <c r="AT132" s="18" t="s">
        <v>162</v>
      </c>
      <c r="AU132" s="18" t="s">
        <v>81</v>
      </c>
      <c r="AY132" s="18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78</v>
      </c>
      <c r="BK132" s="193">
        <f t="shared" si="19"/>
        <v>0</v>
      </c>
      <c r="BL132" s="18" t="s">
        <v>669</v>
      </c>
      <c r="BM132" s="18" t="s">
        <v>5154</v>
      </c>
    </row>
    <row r="133" spans="2:65" s="1" customFormat="1" ht="22.5" customHeight="1" x14ac:dyDescent="0.3">
      <c r="B133" s="35"/>
      <c r="C133" s="182" t="s">
        <v>571</v>
      </c>
      <c r="D133" s="182" t="s">
        <v>162</v>
      </c>
      <c r="E133" s="183" t="s">
        <v>5155</v>
      </c>
      <c r="F133" s="184" t="s">
        <v>5156</v>
      </c>
      <c r="G133" s="185" t="s">
        <v>189</v>
      </c>
      <c r="H133" s="186">
        <v>80</v>
      </c>
      <c r="I133" s="187"/>
      <c r="J133" s="188">
        <f t="shared" si="10"/>
        <v>0</v>
      </c>
      <c r="K133" s="184" t="s">
        <v>19</v>
      </c>
      <c r="L133" s="55"/>
      <c r="M133" s="189" t="s">
        <v>19</v>
      </c>
      <c r="N133" s="190" t="s">
        <v>42</v>
      </c>
      <c r="O133" s="36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18" t="s">
        <v>669</v>
      </c>
      <c r="AT133" s="18" t="s">
        <v>162</v>
      </c>
      <c r="AU133" s="18" t="s">
        <v>81</v>
      </c>
      <c r="AY133" s="18" t="s">
        <v>160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78</v>
      </c>
      <c r="BK133" s="193">
        <f t="shared" si="19"/>
        <v>0</v>
      </c>
      <c r="BL133" s="18" t="s">
        <v>669</v>
      </c>
      <c r="BM133" s="18" t="s">
        <v>5157</v>
      </c>
    </row>
    <row r="134" spans="2:65" s="1" customFormat="1" ht="22.5" customHeight="1" x14ac:dyDescent="0.3">
      <c r="B134" s="35"/>
      <c r="C134" s="182" t="s">
        <v>575</v>
      </c>
      <c r="D134" s="182" t="s">
        <v>162</v>
      </c>
      <c r="E134" s="183" t="s">
        <v>5158</v>
      </c>
      <c r="F134" s="184" t="s">
        <v>5159</v>
      </c>
      <c r="G134" s="185" t="s">
        <v>165</v>
      </c>
      <c r="H134" s="186">
        <v>40</v>
      </c>
      <c r="I134" s="187"/>
      <c r="J134" s="188">
        <f t="shared" si="10"/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18" t="s">
        <v>669</v>
      </c>
      <c r="AT134" s="18" t="s">
        <v>162</v>
      </c>
      <c r="AU134" s="18" t="s">
        <v>81</v>
      </c>
      <c r="AY134" s="18" t="s">
        <v>160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78</v>
      </c>
      <c r="BK134" s="193">
        <f t="shared" si="19"/>
        <v>0</v>
      </c>
      <c r="BL134" s="18" t="s">
        <v>669</v>
      </c>
      <c r="BM134" s="18" t="s">
        <v>5160</v>
      </c>
    </row>
    <row r="135" spans="2:65" s="1" customFormat="1" ht="22.5" customHeight="1" x14ac:dyDescent="0.3">
      <c r="B135" s="35"/>
      <c r="C135" s="182" t="s">
        <v>580</v>
      </c>
      <c r="D135" s="182" t="s">
        <v>162</v>
      </c>
      <c r="E135" s="183" t="s">
        <v>5161</v>
      </c>
      <c r="F135" s="184" t="s">
        <v>5162</v>
      </c>
      <c r="G135" s="185" t="s">
        <v>165</v>
      </c>
      <c r="H135" s="186">
        <v>8</v>
      </c>
      <c r="I135" s="187"/>
      <c r="J135" s="188">
        <f t="shared" si="10"/>
        <v>0</v>
      </c>
      <c r="K135" s="184" t="s">
        <v>19</v>
      </c>
      <c r="L135" s="55"/>
      <c r="M135" s="189" t="s">
        <v>19</v>
      </c>
      <c r="N135" s="190" t="s">
        <v>42</v>
      </c>
      <c r="O135" s="36"/>
      <c r="P135" s="191">
        <f t="shared" si="11"/>
        <v>0</v>
      </c>
      <c r="Q135" s="191">
        <v>0</v>
      </c>
      <c r="R135" s="191">
        <f t="shared" si="12"/>
        <v>0</v>
      </c>
      <c r="S135" s="191">
        <v>7.4999999999999997E-3</v>
      </c>
      <c r="T135" s="192">
        <f t="shared" si="13"/>
        <v>0.06</v>
      </c>
      <c r="AR135" s="18" t="s">
        <v>669</v>
      </c>
      <c r="AT135" s="18" t="s">
        <v>162</v>
      </c>
      <c r="AU135" s="18" t="s">
        <v>81</v>
      </c>
      <c r="AY135" s="18" t="s">
        <v>160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78</v>
      </c>
      <c r="BK135" s="193">
        <f t="shared" si="19"/>
        <v>0</v>
      </c>
      <c r="BL135" s="18" t="s">
        <v>669</v>
      </c>
      <c r="BM135" s="18" t="s">
        <v>5163</v>
      </c>
    </row>
    <row r="136" spans="2:65" s="1" customFormat="1" ht="22.5" customHeight="1" x14ac:dyDescent="0.3">
      <c r="B136" s="35"/>
      <c r="C136" s="182" t="s">
        <v>585</v>
      </c>
      <c r="D136" s="182" t="s">
        <v>162</v>
      </c>
      <c r="E136" s="183" t="s">
        <v>5164</v>
      </c>
      <c r="F136" s="184" t="s">
        <v>5165</v>
      </c>
      <c r="G136" s="185" t="s">
        <v>165</v>
      </c>
      <c r="H136" s="186">
        <v>2</v>
      </c>
      <c r="I136" s="187"/>
      <c r="J136" s="188">
        <f t="shared" si="10"/>
        <v>0</v>
      </c>
      <c r="K136" s="184" t="s">
        <v>19</v>
      </c>
      <c r="L136" s="55"/>
      <c r="M136" s="189" t="s">
        <v>19</v>
      </c>
      <c r="N136" s="190" t="s">
        <v>42</v>
      </c>
      <c r="O136" s="36"/>
      <c r="P136" s="191">
        <f t="shared" si="11"/>
        <v>0</v>
      </c>
      <c r="Q136" s="191">
        <v>0</v>
      </c>
      <c r="R136" s="191">
        <f t="shared" si="12"/>
        <v>0</v>
      </c>
      <c r="S136" s="191">
        <v>6.2E-2</v>
      </c>
      <c r="T136" s="192">
        <f t="shared" si="13"/>
        <v>0.124</v>
      </c>
      <c r="AR136" s="18" t="s">
        <v>669</v>
      </c>
      <c r="AT136" s="18" t="s">
        <v>162</v>
      </c>
      <c r="AU136" s="18" t="s">
        <v>81</v>
      </c>
      <c r="AY136" s="18" t="s">
        <v>160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78</v>
      </c>
      <c r="BK136" s="193">
        <f t="shared" si="19"/>
        <v>0</v>
      </c>
      <c r="BL136" s="18" t="s">
        <v>669</v>
      </c>
      <c r="BM136" s="18" t="s">
        <v>5166</v>
      </c>
    </row>
    <row r="137" spans="2:65" s="1" customFormat="1" ht="22.5" customHeight="1" x14ac:dyDescent="0.3">
      <c r="B137" s="35"/>
      <c r="C137" s="182" t="s">
        <v>590</v>
      </c>
      <c r="D137" s="182" t="s">
        <v>162</v>
      </c>
      <c r="E137" s="183" t="s">
        <v>5167</v>
      </c>
      <c r="F137" s="184" t="s">
        <v>5168</v>
      </c>
      <c r="G137" s="185" t="s">
        <v>165</v>
      </c>
      <c r="H137" s="186">
        <v>6</v>
      </c>
      <c r="I137" s="187"/>
      <c r="J137" s="188">
        <f t="shared" si="10"/>
        <v>0</v>
      </c>
      <c r="K137" s="184" t="s">
        <v>19</v>
      </c>
      <c r="L137" s="55"/>
      <c r="M137" s="189" t="s">
        <v>19</v>
      </c>
      <c r="N137" s="190" t="s">
        <v>42</v>
      </c>
      <c r="O137" s="36"/>
      <c r="P137" s="191">
        <f t="shared" si="11"/>
        <v>0</v>
      </c>
      <c r="Q137" s="191">
        <v>0</v>
      </c>
      <c r="R137" s="191">
        <f t="shared" si="12"/>
        <v>0</v>
      </c>
      <c r="S137" s="191">
        <v>9.1999999999999998E-2</v>
      </c>
      <c r="T137" s="192">
        <f t="shared" si="13"/>
        <v>0.55200000000000005</v>
      </c>
      <c r="AR137" s="18" t="s">
        <v>669</v>
      </c>
      <c r="AT137" s="18" t="s">
        <v>162</v>
      </c>
      <c r="AU137" s="18" t="s">
        <v>81</v>
      </c>
      <c r="AY137" s="18" t="s">
        <v>160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78</v>
      </c>
      <c r="BK137" s="193">
        <f t="shared" si="19"/>
        <v>0</v>
      </c>
      <c r="BL137" s="18" t="s">
        <v>669</v>
      </c>
      <c r="BM137" s="18" t="s">
        <v>5169</v>
      </c>
    </row>
    <row r="138" spans="2:65" s="1" customFormat="1" ht="22.5" customHeight="1" x14ac:dyDescent="0.3">
      <c r="B138" s="35"/>
      <c r="C138" s="182" t="s">
        <v>594</v>
      </c>
      <c r="D138" s="182" t="s">
        <v>162</v>
      </c>
      <c r="E138" s="183" t="s">
        <v>5170</v>
      </c>
      <c r="F138" s="184" t="s">
        <v>5171</v>
      </c>
      <c r="G138" s="185" t="s">
        <v>165</v>
      </c>
      <c r="H138" s="186">
        <v>6</v>
      </c>
      <c r="I138" s="187"/>
      <c r="J138" s="188">
        <f t="shared" si="10"/>
        <v>0</v>
      </c>
      <c r="K138" s="184" t="s">
        <v>19</v>
      </c>
      <c r="L138" s="55"/>
      <c r="M138" s="189" t="s">
        <v>19</v>
      </c>
      <c r="N138" s="190" t="s">
        <v>42</v>
      </c>
      <c r="O138" s="36"/>
      <c r="P138" s="191">
        <f t="shared" si="11"/>
        <v>0</v>
      </c>
      <c r="Q138" s="191">
        <v>0</v>
      </c>
      <c r="R138" s="191">
        <f t="shared" si="12"/>
        <v>0</v>
      </c>
      <c r="S138" s="191">
        <v>1.4999999999999999E-2</v>
      </c>
      <c r="T138" s="192">
        <f t="shared" si="13"/>
        <v>0.09</v>
      </c>
      <c r="AR138" s="18" t="s">
        <v>669</v>
      </c>
      <c r="AT138" s="18" t="s">
        <v>162</v>
      </c>
      <c r="AU138" s="18" t="s">
        <v>81</v>
      </c>
      <c r="AY138" s="18" t="s">
        <v>160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78</v>
      </c>
      <c r="BK138" s="193">
        <f t="shared" si="19"/>
        <v>0</v>
      </c>
      <c r="BL138" s="18" t="s">
        <v>669</v>
      </c>
      <c r="BM138" s="18" t="s">
        <v>5172</v>
      </c>
    </row>
    <row r="139" spans="2:65" s="1" customFormat="1" ht="22.5" customHeight="1" x14ac:dyDescent="0.3">
      <c r="B139" s="35"/>
      <c r="C139" s="182" t="s">
        <v>600</v>
      </c>
      <c r="D139" s="182" t="s">
        <v>162</v>
      </c>
      <c r="E139" s="183" t="s">
        <v>5173</v>
      </c>
      <c r="F139" s="184" t="s">
        <v>5174</v>
      </c>
      <c r="G139" s="185" t="s">
        <v>165</v>
      </c>
      <c r="H139" s="186">
        <v>6</v>
      </c>
      <c r="I139" s="187"/>
      <c r="J139" s="188">
        <f t="shared" si="10"/>
        <v>0</v>
      </c>
      <c r="K139" s="184" t="s">
        <v>19</v>
      </c>
      <c r="L139" s="55"/>
      <c r="M139" s="189" t="s">
        <v>19</v>
      </c>
      <c r="N139" s="190" t="s">
        <v>42</v>
      </c>
      <c r="O139" s="36"/>
      <c r="P139" s="191">
        <f t="shared" si="11"/>
        <v>0</v>
      </c>
      <c r="Q139" s="191">
        <v>0</v>
      </c>
      <c r="R139" s="191">
        <f t="shared" si="12"/>
        <v>0</v>
      </c>
      <c r="S139" s="191">
        <v>3.5000000000000003E-2</v>
      </c>
      <c r="T139" s="192">
        <f t="shared" si="13"/>
        <v>0.21000000000000002</v>
      </c>
      <c r="AR139" s="18" t="s">
        <v>669</v>
      </c>
      <c r="AT139" s="18" t="s">
        <v>162</v>
      </c>
      <c r="AU139" s="18" t="s">
        <v>81</v>
      </c>
      <c r="AY139" s="18" t="s">
        <v>160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78</v>
      </c>
      <c r="BK139" s="193">
        <f t="shared" si="19"/>
        <v>0</v>
      </c>
      <c r="BL139" s="18" t="s">
        <v>669</v>
      </c>
      <c r="BM139" s="18" t="s">
        <v>5175</v>
      </c>
    </row>
    <row r="140" spans="2:65" s="1" customFormat="1" ht="22.5" customHeight="1" x14ac:dyDescent="0.3">
      <c r="B140" s="35"/>
      <c r="C140" s="182" t="s">
        <v>604</v>
      </c>
      <c r="D140" s="182" t="s">
        <v>162</v>
      </c>
      <c r="E140" s="183" t="s">
        <v>5176</v>
      </c>
      <c r="F140" s="184" t="s">
        <v>5177</v>
      </c>
      <c r="G140" s="185" t="s">
        <v>165</v>
      </c>
      <c r="H140" s="186">
        <v>8</v>
      </c>
      <c r="I140" s="187"/>
      <c r="J140" s="188">
        <f t="shared" si="10"/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 t="shared" si="11"/>
        <v>0</v>
      </c>
      <c r="Q140" s="191">
        <v>0</v>
      </c>
      <c r="R140" s="191">
        <f t="shared" si="12"/>
        <v>0</v>
      </c>
      <c r="S140" s="191">
        <v>2.0000000000000001E-4</v>
      </c>
      <c r="T140" s="192">
        <f t="shared" si="13"/>
        <v>1.6000000000000001E-3</v>
      </c>
      <c r="AR140" s="18" t="s">
        <v>669</v>
      </c>
      <c r="AT140" s="18" t="s">
        <v>162</v>
      </c>
      <c r="AU140" s="18" t="s">
        <v>81</v>
      </c>
      <c r="AY140" s="18" t="s">
        <v>160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78</v>
      </c>
      <c r="BK140" s="193">
        <f t="shared" si="19"/>
        <v>0</v>
      </c>
      <c r="BL140" s="18" t="s">
        <v>669</v>
      </c>
      <c r="BM140" s="18" t="s">
        <v>5178</v>
      </c>
    </row>
    <row r="141" spans="2:65" s="1" customFormat="1" ht="31.5" customHeight="1" x14ac:dyDescent="0.3">
      <c r="B141" s="35"/>
      <c r="C141" s="182" t="s">
        <v>607</v>
      </c>
      <c r="D141" s="182" t="s">
        <v>162</v>
      </c>
      <c r="E141" s="183" t="s">
        <v>5179</v>
      </c>
      <c r="F141" s="184" t="s">
        <v>5180</v>
      </c>
      <c r="G141" s="185" t="s">
        <v>265</v>
      </c>
      <c r="H141" s="186">
        <v>6.2E-2</v>
      </c>
      <c r="I141" s="187"/>
      <c r="J141" s="188">
        <f t="shared" si="10"/>
        <v>0</v>
      </c>
      <c r="K141" s="184" t="s">
        <v>19</v>
      </c>
      <c r="L141" s="55"/>
      <c r="M141" s="189" t="s">
        <v>19</v>
      </c>
      <c r="N141" s="190" t="s">
        <v>42</v>
      </c>
      <c r="O141" s="36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18" t="s">
        <v>669</v>
      </c>
      <c r="AT141" s="18" t="s">
        <v>162</v>
      </c>
      <c r="AU141" s="18" t="s">
        <v>81</v>
      </c>
      <c r="AY141" s="18" t="s">
        <v>160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78</v>
      </c>
      <c r="BK141" s="193">
        <f t="shared" si="19"/>
        <v>0</v>
      </c>
      <c r="BL141" s="18" t="s">
        <v>669</v>
      </c>
      <c r="BM141" s="18" t="s">
        <v>5181</v>
      </c>
    </row>
    <row r="142" spans="2:65" s="12" customFormat="1" x14ac:dyDescent="0.3">
      <c r="B142" s="206"/>
      <c r="C142" s="207"/>
      <c r="D142" s="196" t="s">
        <v>169</v>
      </c>
      <c r="E142" s="208" t="s">
        <v>19</v>
      </c>
      <c r="F142" s="209" t="s">
        <v>5182</v>
      </c>
      <c r="G142" s="207"/>
      <c r="H142" s="210">
        <v>6.2E-2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3" customFormat="1" x14ac:dyDescent="0.3">
      <c r="B143" s="217"/>
      <c r="C143" s="218"/>
      <c r="D143" s="219" t="s">
        <v>169</v>
      </c>
      <c r="E143" s="220" t="s">
        <v>19</v>
      </c>
      <c r="F143" s="221" t="s">
        <v>182</v>
      </c>
      <c r="G143" s="218"/>
      <c r="H143" s="222">
        <v>6.2E-2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169</v>
      </c>
      <c r="AU143" s="228" t="s">
        <v>81</v>
      </c>
      <c r="AV143" s="13" t="s">
        <v>167</v>
      </c>
      <c r="AW143" s="13" t="s">
        <v>35</v>
      </c>
      <c r="AX143" s="13" t="s">
        <v>78</v>
      </c>
      <c r="AY143" s="228" t="s">
        <v>160</v>
      </c>
    </row>
    <row r="144" spans="2:65" s="1" customFormat="1" ht="31.5" customHeight="1" x14ac:dyDescent="0.3">
      <c r="B144" s="35"/>
      <c r="C144" s="182" t="s">
        <v>615</v>
      </c>
      <c r="D144" s="182" t="s">
        <v>162</v>
      </c>
      <c r="E144" s="183" t="s">
        <v>5183</v>
      </c>
      <c r="F144" s="184" t="s">
        <v>5184</v>
      </c>
      <c r="G144" s="185" t="s">
        <v>265</v>
      </c>
      <c r="H144" s="186">
        <v>0.124</v>
      </c>
      <c r="I144" s="187"/>
      <c r="J144" s="188">
        <f>ROUND(I144*H144,2)</f>
        <v>0</v>
      </c>
      <c r="K144" s="184" t="s">
        <v>19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669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669</v>
      </c>
      <c r="BM144" s="18" t="s">
        <v>5185</v>
      </c>
    </row>
    <row r="145" spans="2:65" s="12" customFormat="1" x14ac:dyDescent="0.3">
      <c r="B145" s="206"/>
      <c r="C145" s="207"/>
      <c r="D145" s="196" t="s">
        <v>169</v>
      </c>
      <c r="E145" s="208" t="s">
        <v>19</v>
      </c>
      <c r="F145" s="209" t="s">
        <v>5186</v>
      </c>
      <c r="G145" s="207"/>
      <c r="H145" s="210">
        <v>0.124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0.124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31.5" customHeight="1" x14ac:dyDescent="0.3">
      <c r="B147" s="35"/>
      <c r="C147" s="182" t="s">
        <v>620</v>
      </c>
      <c r="D147" s="182" t="s">
        <v>162</v>
      </c>
      <c r="E147" s="183" t="s">
        <v>5187</v>
      </c>
      <c r="F147" s="184" t="s">
        <v>1227</v>
      </c>
      <c r="G147" s="185" t="s">
        <v>265</v>
      </c>
      <c r="H147" s="186">
        <v>0.97599999999999998</v>
      </c>
      <c r="I147" s="187"/>
      <c r="J147" s="188">
        <f>ROUND(I147*H147,2)</f>
        <v>0</v>
      </c>
      <c r="K147" s="184" t="s">
        <v>19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669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669</v>
      </c>
      <c r="BM147" s="18" t="s">
        <v>5188</v>
      </c>
    </row>
    <row r="148" spans="2:65" s="12" customFormat="1" x14ac:dyDescent="0.3">
      <c r="B148" s="206"/>
      <c r="C148" s="207"/>
      <c r="D148" s="196" t="s">
        <v>169</v>
      </c>
      <c r="E148" s="208" t="s">
        <v>19</v>
      </c>
      <c r="F148" s="209" t="s">
        <v>5189</v>
      </c>
      <c r="G148" s="207"/>
      <c r="H148" s="210">
        <v>0.97599999999999998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65" s="13" customFormat="1" x14ac:dyDescent="0.3">
      <c r="B149" s="217"/>
      <c r="C149" s="218"/>
      <c r="D149" s="219" t="s">
        <v>169</v>
      </c>
      <c r="E149" s="220" t="s">
        <v>19</v>
      </c>
      <c r="F149" s="221" t="s">
        <v>182</v>
      </c>
      <c r="G149" s="218"/>
      <c r="H149" s="222">
        <v>0.97599999999999998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169</v>
      </c>
      <c r="AU149" s="228" t="s">
        <v>81</v>
      </c>
      <c r="AV149" s="13" t="s">
        <v>167</v>
      </c>
      <c r="AW149" s="13" t="s">
        <v>35</v>
      </c>
      <c r="AX149" s="13" t="s">
        <v>78</v>
      </c>
      <c r="AY149" s="228" t="s">
        <v>160</v>
      </c>
    </row>
    <row r="150" spans="2:65" s="1" customFormat="1" ht="31.5" customHeight="1" x14ac:dyDescent="0.3">
      <c r="B150" s="35"/>
      <c r="C150" s="182" t="s">
        <v>624</v>
      </c>
      <c r="D150" s="182" t="s">
        <v>162</v>
      </c>
      <c r="E150" s="183" t="s">
        <v>5190</v>
      </c>
      <c r="F150" s="184" t="s">
        <v>1232</v>
      </c>
      <c r="G150" s="185" t="s">
        <v>265</v>
      </c>
      <c r="H150" s="186">
        <v>1.952</v>
      </c>
      <c r="I150" s="187"/>
      <c r="J150" s="188">
        <f>ROUND(I150*H150,2)</f>
        <v>0</v>
      </c>
      <c r="K150" s="184" t="s">
        <v>19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669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669</v>
      </c>
      <c r="BM150" s="18" t="s">
        <v>5191</v>
      </c>
    </row>
    <row r="151" spans="2:65" s="12" customFormat="1" x14ac:dyDescent="0.3">
      <c r="B151" s="206"/>
      <c r="C151" s="207"/>
      <c r="D151" s="196" t="s">
        <v>169</v>
      </c>
      <c r="E151" s="208" t="s">
        <v>19</v>
      </c>
      <c r="F151" s="209" t="s">
        <v>5192</v>
      </c>
      <c r="G151" s="207"/>
      <c r="H151" s="210">
        <v>1.952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3" customFormat="1" x14ac:dyDescent="0.3">
      <c r="B152" s="217"/>
      <c r="C152" s="218"/>
      <c r="D152" s="196" t="s">
        <v>169</v>
      </c>
      <c r="E152" s="240" t="s">
        <v>19</v>
      </c>
      <c r="F152" s="241" t="s">
        <v>182</v>
      </c>
      <c r="G152" s="218"/>
      <c r="H152" s="242">
        <v>1.952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169</v>
      </c>
      <c r="AU152" s="228" t="s">
        <v>81</v>
      </c>
      <c r="AV152" s="13" t="s">
        <v>167</v>
      </c>
      <c r="AW152" s="13" t="s">
        <v>35</v>
      </c>
      <c r="AX152" s="13" t="s">
        <v>78</v>
      </c>
      <c r="AY152" s="228" t="s">
        <v>160</v>
      </c>
    </row>
    <row r="153" spans="2:65" s="10" customFormat="1" ht="29.85" customHeight="1" x14ac:dyDescent="0.3">
      <c r="B153" s="165"/>
      <c r="C153" s="166"/>
      <c r="D153" s="179" t="s">
        <v>70</v>
      </c>
      <c r="E153" s="180" t="s">
        <v>1270</v>
      </c>
      <c r="F153" s="180" t="s">
        <v>1271</v>
      </c>
      <c r="G153" s="166"/>
      <c r="H153" s="166"/>
      <c r="I153" s="169"/>
      <c r="J153" s="181">
        <f>BK153</f>
        <v>0</v>
      </c>
      <c r="K153" s="166"/>
      <c r="L153" s="171"/>
      <c r="M153" s="172"/>
      <c r="N153" s="173"/>
      <c r="O153" s="173"/>
      <c r="P153" s="174">
        <f>SUM(P154:P260)</f>
        <v>0</v>
      </c>
      <c r="Q153" s="173"/>
      <c r="R153" s="174">
        <f>SUM(R154:R260)</f>
        <v>79.702695931047984</v>
      </c>
      <c r="S153" s="173"/>
      <c r="T153" s="175">
        <f>SUM(T154:T260)</f>
        <v>12.407999999999999</v>
      </c>
      <c r="AR153" s="176" t="s">
        <v>186</v>
      </c>
      <c r="AT153" s="177" t="s">
        <v>70</v>
      </c>
      <c r="AU153" s="177" t="s">
        <v>78</v>
      </c>
      <c r="AY153" s="176" t="s">
        <v>160</v>
      </c>
      <c r="BK153" s="178">
        <f>SUM(BK154:BK260)</f>
        <v>0</v>
      </c>
    </row>
    <row r="154" spans="2:65" s="1" customFormat="1" ht="22.5" customHeight="1" x14ac:dyDescent="0.3">
      <c r="B154" s="35"/>
      <c r="C154" s="182" t="s">
        <v>628</v>
      </c>
      <c r="D154" s="182" t="s">
        <v>162</v>
      </c>
      <c r="E154" s="183" t="s">
        <v>1273</v>
      </c>
      <c r="F154" s="184" t="s">
        <v>1274</v>
      </c>
      <c r="G154" s="185" t="s">
        <v>1275</v>
      </c>
      <c r="H154" s="186">
        <v>0.42899999999999999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8.8000000000000005E-3</v>
      </c>
      <c r="R154" s="191">
        <f>Q154*H154</f>
        <v>3.7752000000000003E-3</v>
      </c>
      <c r="S154" s="191">
        <v>0</v>
      </c>
      <c r="T154" s="192">
        <f>S154*H154</f>
        <v>0</v>
      </c>
      <c r="AR154" s="18" t="s">
        <v>669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669</v>
      </c>
      <c r="BM154" s="18" t="s">
        <v>5193</v>
      </c>
    </row>
    <row r="155" spans="2:65" s="1" customFormat="1" ht="22.5" customHeight="1" x14ac:dyDescent="0.3">
      <c r="B155" s="35"/>
      <c r="C155" s="182" t="s">
        <v>631</v>
      </c>
      <c r="D155" s="182" t="s">
        <v>162</v>
      </c>
      <c r="E155" s="183" t="s">
        <v>5194</v>
      </c>
      <c r="F155" s="184" t="s">
        <v>5195</v>
      </c>
      <c r="G155" s="185" t="s">
        <v>248</v>
      </c>
      <c r="H155" s="186">
        <v>30.5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669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669</v>
      </c>
      <c r="BM155" s="18" t="s">
        <v>5196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2208</v>
      </c>
      <c r="G156" s="207"/>
      <c r="H156" s="210">
        <v>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x14ac:dyDescent="0.3">
      <c r="B157" s="206"/>
      <c r="C157" s="207"/>
      <c r="D157" s="196" t="s">
        <v>169</v>
      </c>
      <c r="E157" s="208" t="s">
        <v>19</v>
      </c>
      <c r="F157" s="209" t="s">
        <v>5197</v>
      </c>
      <c r="G157" s="207"/>
      <c r="H157" s="210">
        <v>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2" customFormat="1" x14ac:dyDescent="0.3">
      <c r="B158" s="206"/>
      <c r="C158" s="207"/>
      <c r="D158" s="196" t="s">
        <v>169</v>
      </c>
      <c r="E158" s="208" t="s">
        <v>19</v>
      </c>
      <c r="F158" s="209" t="s">
        <v>5198</v>
      </c>
      <c r="G158" s="207"/>
      <c r="H158" s="210">
        <v>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2" customFormat="1" x14ac:dyDescent="0.3">
      <c r="B159" s="206"/>
      <c r="C159" s="207"/>
      <c r="D159" s="196" t="s">
        <v>169</v>
      </c>
      <c r="E159" s="208" t="s">
        <v>19</v>
      </c>
      <c r="F159" s="209" t="s">
        <v>5199</v>
      </c>
      <c r="G159" s="207"/>
      <c r="H159" s="210">
        <v>7.5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x14ac:dyDescent="0.3">
      <c r="B160" s="206"/>
      <c r="C160" s="207"/>
      <c r="D160" s="196" t="s">
        <v>169</v>
      </c>
      <c r="E160" s="208" t="s">
        <v>19</v>
      </c>
      <c r="F160" s="209" t="s">
        <v>5200</v>
      </c>
      <c r="G160" s="207"/>
      <c r="H160" s="210">
        <v>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2" customFormat="1" x14ac:dyDescent="0.3">
      <c r="B161" s="206"/>
      <c r="C161" s="207"/>
      <c r="D161" s="196" t="s">
        <v>169</v>
      </c>
      <c r="E161" s="208" t="s">
        <v>19</v>
      </c>
      <c r="F161" s="209" t="s">
        <v>5197</v>
      </c>
      <c r="G161" s="207"/>
      <c r="H161" s="210">
        <v>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3" customFormat="1" x14ac:dyDescent="0.3">
      <c r="B162" s="217"/>
      <c r="C162" s="218"/>
      <c r="D162" s="219" t="s">
        <v>169</v>
      </c>
      <c r="E162" s="220" t="s">
        <v>19</v>
      </c>
      <c r="F162" s="221" t="s">
        <v>182</v>
      </c>
      <c r="G162" s="218"/>
      <c r="H162" s="222">
        <v>30.5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169</v>
      </c>
      <c r="AU162" s="228" t="s">
        <v>81</v>
      </c>
      <c r="AV162" s="13" t="s">
        <v>167</v>
      </c>
      <c r="AW162" s="13" t="s">
        <v>35</v>
      </c>
      <c r="AX162" s="13" t="s">
        <v>78</v>
      </c>
      <c r="AY162" s="228" t="s">
        <v>160</v>
      </c>
    </row>
    <row r="163" spans="2:65" s="1" customFormat="1" ht="22.5" customHeight="1" x14ac:dyDescent="0.3">
      <c r="B163" s="35"/>
      <c r="C163" s="182" t="s">
        <v>635</v>
      </c>
      <c r="D163" s="182" t="s">
        <v>162</v>
      </c>
      <c r="E163" s="183" t="s">
        <v>5201</v>
      </c>
      <c r="F163" s="184" t="s">
        <v>5202</v>
      </c>
      <c r="G163" s="185" t="s">
        <v>248</v>
      </c>
      <c r="H163" s="186">
        <v>30.5</v>
      </c>
      <c r="I163" s="187"/>
      <c r="J163" s="188">
        <f>ROUND(I163*H163,2)</f>
        <v>0</v>
      </c>
      <c r="K163" s="184" t="s">
        <v>166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669</v>
      </c>
      <c r="AT163" s="18" t="s">
        <v>162</v>
      </c>
      <c r="AU163" s="18" t="s">
        <v>81</v>
      </c>
      <c r="AY163" s="18" t="s">
        <v>160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669</v>
      </c>
      <c r="BM163" s="18" t="s">
        <v>5203</v>
      </c>
    </row>
    <row r="164" spans="2:65" s="1" customFormat="1" ht="22.5" customHeight="1" x14ac:dyDescent="0.3">
      <c r="B164" s="35"/>
      <c r="C164" s="182" t="s">
        <v>639</v>
      </c>
      <c r="D164" s="182" t="s">
        <v>162</v>
      </c>
      <c r="E164" s="183" t="s">
        <v>5204</v>
      </c>
      <c r="F164" s="184" t="s">
        <v>5205</v>
      </c>
      <c r="G164" s="185" t="s">
        <v>212</v>
      </c>
      <c r="H164" s="186">
        <v>8.1509999999999998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669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669</v>
      </c>
      <c r="BM164" s="18" t="s">
        <v>5206</v>
      </c>
    </row>
    <row r="165" spans="2:65" s="12" customFormat="1" x14ac:dyDescent="0.3">
      <c r="B165" s="206"/>
      <c r="C165" s="207"/>
      <c r="D165" s="196" t="s">
        <v>169</v>
      </c>
      <c r="E165" s="208" t="s">
        <v>19</v>
      </c>
      <c r="F165" s="209" t="s">
        <v>5207</v>
      </c>
      <c r="G165" s="207"/>
      <c r="H165" s="210">
        <v>2.5630000000000002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2" customFormat="1" x14ac:dyDescent="0.3">
      <c r="B166" s="206"/>
      <c r="C166" s="207"/>
      <c r="D166" s="196" t="s">
        <v>169</v>
      </c>
      <c r="E166" s="208" t="s">
        <v>19</v>
      </c>
      <c r="F166" s="209" t="s">
        <v>5208</v>
      </c>
      <c r="G166" s="207"/>
      <c r="H166" s="210">
        <v>0.98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2" customFormat="1" x14ac:dyDescent="0.3">
      <c r="B167" s="206"/>
      <c r="C167" s="207"/>
      <c r="D167" s="196" t="s">
        <v>169</v>
      </c>
      <c r="E167" s="208" t="s">
        <v>19</v>
      </c>
      <c r="F167" s="209" t="s">
        <v>5209</v>
      </c>
      <c r="G167" s="207"/>
      <c r="H167" s="210">
        <v>4.6079999999999997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3" customFormat="1" x14ac:dyDescent="0.3">
      <c r="B168" s="217"/>
      <c r="C168" s="218"/>
      <c r="D168" s="219" t="s">
        <v>169</v>
      </c>
      <c r="E168" s="220" t="s">
        <v>19</v>
      </c>
      <c r="F168" s="221" t="s">
        <v>182</v>
      </c>
      <c r="G168" s="218"/>
      <c r="H168" s="222">
        <v>8.1509999999999998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169</v>
      </c>
      <c r="AU168" s="228" t="s">
        <v>81</v>
      </c>
      <c r="AV168" s="13" t="s">
        <v>167</v>
      </c>
      <c r="AW168" s="13" t="s">
        <v>35</v>
      </c>
      <c r="AX168" s="13" t="s">
        <v>78</v>
      </c>
      <c r="AY168" s="228" t="s">
        <v>160</v>
      </c>
    </row>
    <row r="169" spans="2:65" s="1" customFormat="1" ht="22.5" customHeight="1" x14ac:dyDescent="0.3">
      <c r="B169" s="35"/>
      <c r="C169" s="182" t="s">
        <v>643</v>
      </c>
      <c r="D169" s="182" t="s">
        <v>162</v>
      </c>
      <c r="E169" s="183" t="s">
        <v>5210</v>
      </c>
      <c r="F169" s="184" t="s">
        <v>5211</v>
      </c>
      <c r="G169" s="185" t="s">
        <v>212</v>
      </c>
      <c r="H169" s="186">
        <v>8.6620000000000008</v>
      </c>
      <c r="I169" s="187"/>
      <c r="J169" s="188">
        <f>ROUND(I169*H169,2)</f>
        <v>0</v>
      </c>
      <c r="K169" s="184" t="s">
        <v>166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2.2563422040000001</v>
      </c>
      <c r="R169" s="191">
        <f>Q169*H169</f>
        <v>19.544436171048002</v>
      </c>
      <c r="S169" s="191">
        <v>0</v>
      </c>
      <c r="T169" s="192">
        <f>S169*H169</f>
        <v>0</v>
      </c>
      <c r="AR169" s="18" t="s">
        <v>669</v>
      </c>
      <c r="AT169" s="18" t="s">
        <v>162</v>
      </c>
      <c r="AU169" s="18" t="s">
        <v>81</v>
      </c>
      <c r="AY169" s="18" t="s">
        <v>160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669</v>
      </c>
      <c r="BM169" s="18" t="s">
        <v>5212</v>
      </c>
    </row>
    <row r="170" spans="2:65" s="12" customFormat="1" x14ac:dyDescent="0.3">
      <c r="B170" s="206"/>
      <c r="C170" s="207"/>
      <c r="D170" s="196" t="s">
        <v>169</v>
      </c>
      <c r="E170" s="208" t="s">
        <v>19</v>
      </c>
      <c r="F170" s="209" t="s">
        <v>5213</v>
      </c>
      <c r="G170" s="207"/>
      <c r="H170" s="210">
        <v>2.5920000000000001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65" s="12" customFormat="1" x14ac:dyDescent="0.3">
      <c r="B171" s="206"/>
      <c r="C171" s="207"/>
      <c r="D171" s="196" t="s">
        <v>169</v>
      </c>
      <c r="E171" s="208" t="s">
        <v>19</v>
      </c>
      <c r="F171" s="209" t="s">
        <v>5214</v>
      </c>
      <c r="G171" s="207"/>
      <c r="H171" s="210">
        <v>1.0780000000000001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2" customFormat="1" x14ac:dyDescent="0.3">
      <c r="B172" s="206"/>
      <c r="C172" s="207"/>
      <c r="D172" s="196" t="s">
        <v>169</v>
      </c>
      <c r="E172" s="208" t="s">
        <v>19</v>
      </c>
      <c r="F172" s="209" t="s">
        <v>5215</v>
      </c>
      <c r="G172" s="207"/>
      <c r="H172" s="210">
        <v>4.992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8.6620000000000008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647</v>
      </c>
      <c r="D174" s="182" t="s">
        <v>162</v>
      </c>
      <c r="E174" s="183" t="s">
        <v>5216</v>
      </c>
      <c r="F174" s="184" t="s">
        <v>5217</v>
      </c>
      <c r="G174" s="185" t="s">
        <v>212</v>
      </c>
      <c r="H174" s="186">
        <v>5.64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2.2000000000000002</v>
      </c>
      <c r="T174" s="192">
        <f>S174*H174</f>
        <v>12.407999999999999</v>
      </c>
      <c r="AR174" s="18" t="s">
        <v>669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669</v>
      </c>
      <c r="BM174" s="18" t="s">
        <v>5218</v>
      </c>
    </row>
    <row r="175" spans="2:65" s="12" customFormat="1" x14ac:dyDescent="0.3">
      <c r="B175" s="206"/>
      <c r="C175" s="207"/>
      <c r="D175" s="196" t="s">
        <v>169</v>
      </c>
      <c r="E175" s="208" t="s">
        <v>19</v>
      </c>
      <c r="F175" s="209" t="s">
        <v>5219</v>
      </c>
      <c r="G175" s="207"/>
      <c r="H175" s="210">
        <v>0.64800000000000002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2" customFormat="1" x14ac:dyDescent="0.3">
      <c r="B176" s="206"/>
      <c r="C176" s="207"/>
      <c r="D176" s="196" t="s">
        <v>169</v>
      </c>
      <c r="E176" s="208" t="s">
        <v>19</v>
      </c>
      <c r="F176" s="209" t="s">
        <v>5215</v>
      </c>
      <c r="G176" s="207"/>
      <c r="H176" s="210">
        <v>4.992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5.64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651</v>
      </c>
      <c r="D178" s="182" t="s">
        <v>162</v>
      </c>
      <c r="E178" s="183" t="s">
        <v>5220</v>
      </c>
      <c r="F178" s="184" t="s">
        <v>5221</v>
      </c>
      <c r="G178" s="185" t="s">
        <v>248</v>
      </c>
      <c r="H178" s="186">
        <v>4.4000000000000004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1.1743999999999999E-3</v>
      </c>
      <c r="R178" s="191">
        <f>Q178*H178</f>
        <v>5.1673600000000002E-3</v>
      </c>
      <c r="S178" s="191">
        <v>0</v>
      </c>
      <c r="T178" s="192">
        <f>S178*H178</f>
        <v>0</v>
      </c>
      <c r="AR178" s="18" t="s">
        <v>669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669</v>
      </c>
      <c r="BM178" s="18" t="s">
        <v>5222</v>
      </c>
    </row>
    <row r="179" spans="2:65" s="12" customFormat="1" x14ac:dyDescent="0.3">
      <c r="B179" s="206"/>
      <c r="C179" s="207"/>
      <c r="D179" s="196" t="s">
        <v>169</v>
      </c>
      <c r="E179" s="208" t="s">
        <v>19</v>
      </c>
      <c r="F179" s="209" t="s">
        <v>5223</v>
      </c>
      <c r="G179" s="207"/>
      <c r="H179" s="210">
        <v>1.92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2" customFormat="1" x14ac:dyDescent="0.3">
      <c r="B180" s="206"/>
      <c r="C180" s="207"/>
      <c r="D180" s="196" t="s">
        <v>169</v>
      </c>
      <c r="E180" s="208" t="s">
        <v>19</v>
      </c>
      <c r="F180" s="209" t="s">
        <v>5224</v>
      </c>
      <c r="G180" s="207"/>
      <c r="H180" s="210">
        <v>0.56000000000000005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2" customFormat="1" x14ac:dyDescent="0.3">
      <c r="B181" s="206"/>
      <c r="C181" s="207"/>
      <c r="D181" s="196" t="s">
        <v>169</v>
      </c>
      <c r="E181" s="208" t="s">
        <v>19</v>
      </c>
      <c r="F181" s="209" t="s">
        <v>5225</v>
      </c>
      <c r="G181" s="207"/>
      <c r="H181" s="210">
        <v>1.92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3" customFormat="1" x14ac:dyDescent="0.3">
      <c r="B182" s="217"/>
      <c r="C182" s="218"/>
      <c r="D182" s="219" t="s">
        <v>169</v>
      </c>
      <c r="E182" s="220" t="s">
        <v>19</v>
      </c>
      <c r="F182" s="221" t="s">
        <v>182</v>
      </c>
      <c r="G182" s="218"/>
      <c r="H182" s="222">
        <v>4.4000000000000004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169</v>
      </c>
      <c r="AU182" s="228" t="s">
        <v>81</v>
      </c>
      <c r="AV182" s="13" t="s">
        <v>167</v>
      </c>
      <c r="AW182" s="13" t="s">
        <v>35</v>
      </c>
      <c r="AX182" s="13" t="s">
        <v>78</v>
      </c>
      <c r="AY182" s="228" t="s">
        <v>160</v>
      </c>
    </row>
    <row r="183" spans="2:65" s="1" customFormat="1" ht="22.5" customHeight="1" x14ac:dyDescent="0.3">
      <c r="B183" s="35"/>
      <c r="C183" s="182" t="s">
        <v>655</v>
      </c>
      <c r="D183" s="182" t="s">
        <v>162</v>
      </c>
      <c r="E183" s="183" t="s">
        <v>5226</v>
      </c>
      <c r="F183" s="184" t="s">
        <v>5227</v>
      </c>
      <c r="G183" s="185" t="s">
        <v>248</v>
      </c>
      <c r="H183" s="186">
        <v>12.685</v>
      </c>
      <c r="I183" s="187"/>
      <c r="J183" s="188">
        <f>ROUND(I183*H183,2)</f>
        <v>0</v>
      </c>
      <c r="K183" s="184" t="s">
        <v>19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669</v>
      </c>
      <c r="AT183" s="18" t="s">
        <v>162</v>
      </c>
      <c r="AU183" s="18" t="s">
        <v>81</v>
      </c>
      <c r="AY183" s="18" t="s">
        <v>160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669</v>
      </c>
      <c r="BM183" s="18" t="s">
        <v>5228</v>
      </c>
    </row>
    <row r="184" spans="2:65" s="12" customFormat="1" x14ac:dyDescent="0.3">
      <c r="B184" s="206"/>
      <c r="C184" s="207"/>
      <c r="D184" s="196" t="s">
        <v>169</v>
      </c>
      <c r="E184" s="208" t="s">
        <v>19</v>
      </c>
      <c r="F184" s="209" t="s">
        <v>5229</v>
      </c>
      <c r="G184" s="207"/>
      <c r="H184" s="210">
        <v>4.0190000000000001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2" customFormat="1" x14ac:dyDescent="0.3">
      <c r="B185" s="206"/>
      <c r="C185" s="207"/>
      <c r="D185" s="196" t="s">
        <v>169</v>
      </c>
      <c r="E185" s="208" t="s">
        <v>19</v>
      </c>
      <c r="F185" s="209" t="s">
        <v>5230</v>
      </c>
      <c r="G185" s="207"/>
      <c r="H185" s="210">
        <v>1.8839999999999999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2" customFormat="1" x14ac:dyDescent="0.3">
      <c r="B186" s="206"/>
      <c r="C186" s="207"/>
      <c r="D186" s="196" t="s">
        <v>169</v>
      </c>
      <c r="E186" s="208" t="s">
        <v>19</v>
      </c>
      <c r="F186" s="209" t="s">
        <v>5231</v>
      </c>
      <c r="G186" s="207"/>
      <c r="H186" s="210">
        <v>6.782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3" customFormat="1" x14ac:dyDescent="0.3">
      <c r="B187" s="217"/>
      <c r="C187" s="218"/>
      <c r="D187" s="219" t="s">
        <v>169</v>
      </c>
      <c r="E187" s="220" t="s">
        <v>19</v>
      </c>
      <c r="F187" s="221" t="s">
        <v>182</v>
      </c>
      <c r="G187" s="218"/>
      <c r="H187" s="222">
        <v>12.685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169</v>
      </c>
      <c r="AU187" s="228" t="s">
        <v>81</v>
      </c>
      <c r="AV187" s="13" t="s">
        <v>167</v>
      </c>
      <c r="AW187" s="13" t="s">
        <v>35</v>
      </c>
      <c r="AX187" s="13" t="s">
        <v>78</v>
      </c>
      <c r="AY187" s="228" t="s">
        <v>160</v>
      </c>
    </row>
    <row r="188" spans="2:65" s="1" customFormat="1" ht="22.5" customHeight="1" x14ac:dyDescent="0.3">
      <c r="B188" s="35"/>
      <c r="C188" s="247" t="s">
        <v>659</v>
      </c>
      <c r="D188" s="247" t="s">
        <v>548</v>
      </c>
      <c r="E188" s="248" t="s">
        <v>5232</v>
      </c>
      <c r="F188" s="249" t="s">
        <v>5233</v>
      </c>
      <c r="G188" s="250" t="s">
        <v>189</v>
      </c>
      <c r="H188" s="251">
        <v>6.4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42</v>
      </c>
      <c r="O188" s="36"/>
      <c r="P188" s="191">
        <f>O188*H188</f>
        <v>0</v>
      </c>
      <c r="Q188" s="191">
        <v>2.0500000000000001E-2</v>
      </c>
      <c r="R188" s="191">
        <f>Q188*H188</f>
        <v>0.13120000000000001</v>
      </c>
      <c r="S188" s="191">
        <v>0</v>
      </c>
      <c r="T188" s="192">
        <f>S188*H188</f>
        <v>0</v>
      </c>
      <c r="AR188" s="18" t="s">
        <v>980</v>
      </c>
      <c r="AT188" s="18" t="s">
        <v>548</v>
      </c>
      <c r="AU188" s="18" t="s">
        <v>81</v>
      </c>
      <c r="AY188" s="18" t="s">
        <v>160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980</v>
      </c>
      <c r="BM188" s="18" t="s">
        <v>5234</v>
      </c>
    </row>
    <row r="189" spans="2:65" s="12" customFormat="1" x14ac:dyDescent="0.3">
      <c r="B189" s="206"/>
      <c r="C189" s="207"/>
      <c r="D189" s="196" t="s">
        <v>169</v>
      </c>
      <c r="E189" s="208" t="s">
        <v>19</v>
      </c>
      <c r="F189" s="209" t="s">
        <v>5235</v>
      </c>
      <c r="G189" s="207"/>
      <c r="H189" s="210">
        <v>6.4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6.4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247" t="s">
        <v>664</v>
      </c>
      <c r="D191" s="247" t="s">
        <v>548</v>
      </c>
      <c r="E191" s="248" t="s">
        <v>5236</v>
      </c>
      <c r="F191" s="249" t="s">
        <v>5237</v>
      </c>
      <c r="G191" s="250" t="s">
        <v>189</v>
      </c>
      <c r="H191" s="251">
        <v>9.1999999999999993</v>
      </c>
      <c r="I191" s="252"/>
      <c r="J191" s="253">
        <f>ROUND(I191*H191,2)</f>
        <v>0</v>
      </c>
      <c r="K191" s="249" t="s">
        <v>19</v>
      </c>
      <c r="L191" s="254"/>
      <c r="M191" s="255" t="s">
        <v>19</v>
      </c>
      <c r="N191" s="256" t="s">
        <v>42</v>
      </c>
      <c r="O191" s="36"/>
      <c r="P191" s="191">
        <f>O191*H191</f>
        <v>0</v>
      </c>
      <c r="Q191" s="191">
        <v>1.15E-2</v>
      </c>
      <c r="R191" s="191">
        <f>Q191*H191</f>
        <v>0.10579999999999999</v>
      </c>
      <c r="S191" s="191">
        <v>0</v>
      </c>
      <c r="T191" s="192">
        <f>S191*H191</f>
        <v>0</v>
      </c>
      <c r="AR191" s="18" t="s">
        <v>980</v>
      </c>
      <c r="AT191" s="18" t="s">
        <v>548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980</v>
      </c>
      <c r="BM191" s="18" t="s">
        <v>5238</v>
      </c>
    </row>
    <row r="192" spans="2:65" s="12" customFormat="1" x14ac:dyDescent="0.3">
      <c r="B192" s="206"/>
      <c r="C192" s="207"/>
      <c r="D192" s="196" t="s">
        <v>169</v>
      </c>
      <c r="E192" s="208" t="s">
        <v>19</v>
      </c>
      <c r="F192" s="209" t="s">
        <v>5239</v>
      </c>
      <c r="G192" s="207"/>
      <c r="H192" s="210">
        <v>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2" customFormat="1" x14ac:dyDescent="0.3">
      <c r="B193" s="206"/>
      <c r="C193" s="207"/>
      <c r="D193" s="196" t="s">
        <v>169</v>
      </c>
      <c r="E193" s="208" t="s">
        <v>19</v>
      </c>
      <c r="F193" s="209" t="s">
        <v>5240</v>
      </c>
      <c r="G193" s="207"/>
      <c r="H193" s="210">
        <v>7.2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3" customFormat="1" x14ac:dyDescent="0.3">
      <c r="B194" s="217"/>
      <c r="C194" s="218"/>
      <c r="D194" s="219" t="s">
        <v>169</v>
      </c>
      <c r="E194" s="220" t="s">
        <v>19</v>
      </c>
      <c r="F194" s="221" t="s">
        <v>182</v>
      </c>
      <c r="G194" s="218"/>
      <c r="H194" s="222">
        <v>9.1999999999999993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169</v>
      </c>
      <c r="AU194" s="228" t="s">
        <v>81</v>
      </c>
      <c r="AV194" s="13" t="s">
        <v>167</v>
      </c>
      <c r="AW194" s="13" t="s">
        <v>35</v>
      </c>
      <c r="AX194" s="13" t="s">
        <v>78</v>
      </c>
      <c r="AY194" s="228" t="s">
        <v>160</v>
      </c>
    </row>
    <row r="195" spans="2:65" s="1" customFormat="1" ht="22.5" customHeight="1" x14ac:dyDescent="0.3">
      <c r="B195" s="35"/>
      <c r="C195" s="182" t="s">
        <v>669</v>
      </c>
      <c r="D195" s="182" t="s">
        <v>162</v>
      </c>
      <c r="E195" s="183" t="s">
        <v>5241</v>
      </c>
      <c r="F195" s="184" t="s">
        <v>5242</v>
      </c>
      <c r="G195" s="185" t="s">
        <v>248</v>
      </c>
      <c r="H195" s="186">
        <v>4.4000000000000004</v>
      </c>
      <c r="I195" s="187"/>
      <c r="J195" s="188">
        <f>ROUND(I195*H195,2)</f>
        <v>0</v>
      </c>
      <c r="K195" s="184" t="s">
        <v>166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669</v>
      </c>
      <c r="AT195" s="18" t="s">
        <v>162</v>
      </c>
      <c r="AU195" s="18" t="s">
        <v>81</v>
      </c>
      <c r="AY195" s="18" t="s">
        <v>160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669</v>
      </c>
      <c r="BM195" s="18" t="s">
        <v>5243</v>
      </c>
    </row>
    <row r="196" spans="2:65" s="1" customFormat="1" ht="31.5" customHeight="1" x14ac:dyDescent="0.3">
      <c r="B196" s="35"/>
      <c r="C196" s="182" t="s">
        <v>674</v>
      </c>
      <c r="D196" s="182" t="s">
        <v>162</v>
      </c>
      <c r="E196" s="183" t="s">
        <v>1278</v>
      </c>
      <c r="F196" s="184" t="s">
        <v>1279</v>
      </c>
      <c r="G196" s="185" t="s">
        <v>189</v>
      </c>
      <c r="H196" s="186">
        <v>415</v>
      </c>
      <c r="I196" s="187"/>
      <c r="J196" s="188">
        <f>ROUND(I196*H196,2)</f>
        <v>0</v>
      </c>
      <c r="K196" s="184" t="s">
        <v>166</v>
      </c>
      <c r="L196" s="55"/>
      <c r="M196" s="189" t="s">
        <v>19</v>
      </c>
      <c r="N196" s="190" t="s">
        <v>42</v>
      </c>
      <c r="O196" s="3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669</v>
      </c>
      <c r="AT196" s="18" t="s">
        <v>162</v>
      </c>
      <c r="AU196" s="18" t="s">
        <v>81</v>
      </c>
      <c r="AY196" s="18" t="s">
        <v>160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78</v>
      </c>
      <c r="BK196" s="193">
        <f>ROUND(I196*H196,2)</f>
        <v>0</v>
      </c>
      <c r="BL196" s="18" t="s">
        <v>669</v>
      </c>
      <c r="BM196" s="18" t="s">
        <v>5244</v>
      </c>
    </row>
    <row r="197" spans="2:65" s="12" customFormat="1" ht="27" x14ac:dyDescent="0.3">
      <c r="B197" s="206"/>
      <c r="C197" s="207"/>
      <c r="D197" s="196" t="s">
        <v>169</v>
      </c>
      <c r="E197" s="208" t="s">
        <v>19</v>
      </c>
      <c r="F197" s="209" t="s">
        <v>5245</v>
      </c>
      <c r="G197" s="207"/>
      <c r="H197" s="210">
        <v>415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3" customFormat="1" x14ac:dyDescent="0.3">
      <c r="B198" s="217"/>
      <c r="C198" s="218"/>
      <c r="D198" s="219" t="s">
        <v>169</v>
      </c>
      <c r="E198" s="220" t="s">
        <v>19</v>
      </c>
      <c r="F198" s="221" t="s">
        <v>182</v>
      </c>
      <c r="G198" s="218"/>
      <c r="H198" s="222">
        <v>415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169</v>
      </c>
      <c r="AU198" s="228" t="s">
        <v>81</v>
      </c>
      <c r="AV198" s="13" t="s">
        <v>167</v>
      </c>
      <c r="AW198" s="13" t="s">
        <v>35</v>
      </c>
      <c r="AX198" s="13" t="s">
        <v>78</v>
      </c>
      <c r="AY198" s="228" t="s">
        <v>160</v>
      </c>
    </row>
    <row r="199" spans="2:65" s="1" customFormat="1" ht="31.5" customHeight="1" x14ac:dyDescent="0.3">
      <c r="B199" s="35"/>
      <c r="C199" s="182" t="s">
        <v>679</v>
      </c>
      <c r="D199" s="182" t="s">
        <v>162</v>
      </c>
      <c r="E199" s="183" t="s">
        <v>5246</v>
      </c>
      <c r="F199" s="184" t="s">
        <v>5247</v>
      </c>
      <c r="G199" s="185" t="s">
        <v>189</v>
      </c>
      <c r="H199" s="186">
        <v>14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669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669</v>
      </c>
      <c r="BM199" s="18" t="s">
        <v>5248</v>
      </c>
    </row>
    <row r="200" spans="2:65" s="1" customFormat="1" ht="22.5" customHeight="1" x14ac:dyDescent="0.3">
      <c r="B200" s="35"/>
      <c r="C200" s="182" t="s">
        <v>684</v>
      </c>
      <c r="D200" s="182" t="s">
        <v>162</v>
      </c>
      <c r="E200" s="183" t="s">
        <v>5249</v>
      </c>
      <c r="F200" s="184" t="s">
        <v>5250</v>
      </c>
      <c r="G200" s="185" t="s">
        <v>212</v>
      </c>
      <c r="H200" s="186">
        <v>5.64</v>
      </c>
      <c r="I200" s="187"/>
      <c r="J200" s="188">
        <f>ROUND(I200*H200,2)</f>
        <v>0</v>
      </c>
      <c r="K200" s="184" t="s">
        <v>166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669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669</v>
      </c>
      <c r="BM200" s="18" t="s">
        <v>5251</v>
      </c>
    </row>
    <row r="201" spans="2:65" s="12" customFormat="1" x14ac:dyDescent="0.3">
      <c r="B201" s="206"/>
      <c r="C201" s="207"/>
      <c r="D201" s="196" t="s">
        <v>169</v>
      </c>
      <c r="E201" s="208" t="s">
        <v>19</v>
      </c>
      <c r="F201" s="209" t="s">
        <v>5219</v>
      </c>
      <c r="G201" s="207"/>
      <c r="H201" s="210">
        <v>0.64800000000000002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2" customFormat="1" x14ac:dyDescent="0.3">
      <c r="B202" s="206"/>
      <c r="C202" s="207"/>
      <c r="D202" s="196" t="s">
        <v>169</v>
      </c>
      <c r="E202" s="208" t="s">
        <v>19</v>
      </c>
      <c r="F202" s="209" t="s">
        <v>5215</v>
      </c>
      <c r="G202" s="207"/>
      <c r="H202" s="210">
        <v>4.992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3" customFormat="1" x14ac:dyDescent="0.3">
      <c r="B203" s="217"/>
      <c r="C203" s="218"/>
      <c r="D203" s="219" t="s">
        <v>169</v>
      </c>
      <c r="E203" s="220" t="s">
        <v>19</v>
      </c>
      <c r="F203" s="221" t="s">
        <v>182</v>
      </c>
      <c r="G203" s="218"/>
      <c r="H203" s="222">
        <v>5.64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169</v>
      </c>
      <c r="AU203" s="228" t="s">
        <v>81</v>
      </c>
      <c r="AV203" s="13" t="s">
        <v>167</v>
      </c>
      <c r="AW203" s="13" t="s">
        <v>35</v>
      </c>
      <c r="AX203" s="13" t="s">
        <v>78</v>
      </c>
      <c r="AY203" s="228" t="s">
        <v>160</v>
      </c>
    </row>
    <row r="204" spans="2:65" s="1" customFormat="1" ht="22.5" customHeight="1" x14ac:dyDescent="0.3">
      <c r="B204" s="35"/>
      <c r="C204" s="247" t="s">
        <v>690</v>
      </c>
      <c r="D204" s="247" t="s">
        <v>548</v>
      </c>
      <c r="E204" s="248" t="s">
        <v>549</v>
      </c>
      <c r="F204" s="249" t="s">
        <v>550</v>
      </c>
      <c r="G204" s="250" t="s">
        <v>212</v>
      </c>
      <c r="H204" s="251">
        <v>5.64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18" t="s">
        <v>235</v>
      </c>
      <c r="AT204" s="18" t="s">
        <v>548</v>
      </c>
      <c r="AU204" s="18" t="s">
        <v>81</v>
      </c>
      <c r="AY204" s="18" t="s">
        <v>160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167</v>
      </c>
      <c r="BM204" s="18" t="s">
        <v>5252</v>
      </c>
    </row>
    <row r="205" spans="2:65" s="1" customFormat="1" ht="22.5" customHeight="1" x14ac:dyDescent="0.3">
      <c r="B205" s="35"/>
      <c r="C205" s="182" t="s">
        <v>700</v>
      </c>
      <c r="D205" s="182" t="s">
        <v>162</v>
      </c>
      <c r="E205" s="183" t="s">
        <v>1282</v>
      </c>
      <c r="F205" s="184" t="s">
        <v>1283</v>
      </c>
      <c r="G205" s="185" t="s">
        <v>189</v>
      </c>
      <c r="H205" s="186">
        <v>429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9.1799999999999995E-5</v>
      </c>
      <c r="R205" s="191">
        <f>Q205*H205</f>
        <v>3.9382199999999999E-2</v>
      </c>
      <c r="S205" s="191">
        <v>0</v>
      </c>
      <c r="T205" s="192">
        <f>S205*H205</f>
        <v>0</v>
      </c>
      <c r="AR205" s="18" t="s">
        <v>669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669</v>
      </c>
      <c r="BM205" s="18" t="s">
        <v>5253</v>
      </c>
    </row>
    <row r="206" spans="2:65" s="1" customFormat="1" ht="22.5" customHeight="1" x14ac:dyDescent="0.3">
      <c r="B206" s="35"/>
      <c r="C206" s="182" t="s">
        <v>705</v>
      </c>
      <c r="D206" s="182" t="s">
        <v>162</v>
      </c>
      <c r="E206" s="183" t="s">
        <v>5254</v>
      </c>
      <c r="F206" s="184" t="s">
        <v>5255</v>
      </c>
      <c r="G206" s="185" t="s">
        <v>189</v>
      </c>
      <c r="H206" s="186">
        <v>236</v>
      </c>
      <c r="I206" s="187"/>
      <c r="J206" s="188">
        <f>ROUND(I206*H206,2)</f>
        <v>0</v>
      </c>
      <c r="K206" s="184" t="s">
        <v>166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669</v>
      </c>
      <c r="AT206" s="18" t="s">
        <v>162</v>
      </c>
      <c r="AU206" s="18" t="s">
        <v>81</v>
      </c>
      <c r="AY206" s="18" t="s">
        <v>160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669</v>
      </c>
      <c r="BM206" s="18" t="s">
        <v>5256</v>
      </c>
    </row>
    <row r="207" spans="2:65" s="11" customFormat="1" x14ac:dyDescent="0.3">
      <c r="B207" s="194"/>
      <c r="C207" s="195"/>
      <c r="D207" s="196" t="s">
        <v>169</v>
      </c>
      <c r="E207" s="197" t="s">
        <v>19</v>
      </c>
      <c r="F207" s="198" t="s">
        <v>5257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x14ac:dyDescent="0.3">
      <c r="B208" s="206"/>
      <c r="C208" s="207"/>
      <c r="D208" s="196" t="s">
        <v>169</v>
      </c>
      <c r="E208" s="208" t="s">
        <v>19</v>
      </c>
      <c r="F208" s="209" t="s">
        <v>5258</v>
      </c>
      <c r="G208" s="207"/>
      <c r="H208" s="210">
        <v>118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118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1" customFormat="1" x14ac:dyDescent="0.3">
      <c r="B210" s="194"/>
      <c r="C210" s="195"/>
      <c r="D210" s="196" t="s">
        <v>169</v>
      </c>
      <c r="E210" s="197" t="s">
        <v>19</v>
      </c>
      <c r="F210" s="198" t="s">
        <v>5259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169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160</v>
      </c>
    </row>
    <row r="211" spans="2:65" s="12" customFormat="1" x14ac:dyDescent="0.3">
      <c r="B211" s="206"/>
      <c r="C211" s="207"/>
      <c r="D211" s="196" t="s">
        <v>169</v>
      </c>
      <c r="E211" s="208" t="s">
        <v>19</v>
      </c>
      <c r="F211" s="209" t="s">
        <v>5258</v>
      </c>
      <c r="G211" s="207"/>
      <c r="H211" s="210">
        <v>118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4" customFormat="1" x14ac:dyDescent="0.3">
      <c r="B212" s="229"/>
      <c r="C212" s="230"/>
      <c r="D212" s="196" t="s">
        <v>169</v>
      </c>
      <c r="E212" s="231" t="s">
        <v>19</v>
      </c>
      <c r="F212" s="232" t="s">
        <v>234</v>
      </c>
      <c r="G212" s="230"/>
      <c r="H212" s="233">
        <v>118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169</v>
      </c>
      <c r="AU212" s="239" t="s">
        <v>81</v>
      </c>
      <c r="AV212" s="14" t="s">
        <v>186</v>
      </c>
      <c r="AW212" s="14" t="s">
        <v>35</v>
      </c>
      <c r="AX212" s="14" t="s">
        <v>71</v>
      </c>
      <c r="AY212" s="239" t="s">
        <v>160</v>
      </c>
    </row>
    <row r="213" spans="2:65" s="13" customFormat="1" x14ac:dyDescent="0.3">
      <c r="B213" s="217"/>
      <c r="C213" s="218"/>
      <c r="D213" s="219" t="s">
        <v>169</v>
      </c>
      <c r="E213" s="220" t="s">
        <v>19</v>
      </c>
      <c r="F213" s="221" t="s">
        <v>182</v>
      </c>
      <c r="G213" s="218"/>
      <c r="H213" s="222">
        <v>236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169</v>
      </c>
      <c r="AU213" s="228" t="s">
        <v>81</v>
      </c>
      <c r="AV213" s="13" t="s">
        <v>167</v>
      </c>
      <c r="AW213" s="13" t="s">
        <v>35</v>
      </c>
      <c r="AX213" s="13" t="s">
        <v>78</v>
      </c>
      <c r="AY213" s="228" t="s">
        <v>160</v>
      </c>
    </row>
    <row r="214" spans="2:65" s="1" customFormat="1" ht="22.5" customHeight="1" x14ac:dyDescent="0.3">
      <c r="B214" s="35"/>
      <c r="C214" s="247" t="s">
        <v>717</v>
      </c>
      <c r="D214" s="247" t="s">
        <v>548</v>
      </c>
      <c r="E214" s="248" t="s">
        <v>5260</v>
      </c>
      <c r="F214" s="249" t="s">
        <v>5261</v>
      </c>
      <c r="G214" s="250" t="s">
        <v>189</v>
      </c>
      <c r="H214" s="251">
        <v>236</v>
      </c>
      <c r="I214" s="252"/>
      <c r="J214" s="253">
        <f>ROUND(I214*H214,2)</f>
        <v>0</v>
      </c>
      <c r="K214" s="249" t="s">
        <v>19</v>
      </c>
      <c r="L214" s="254"/>
      <c r="M214" s="255" t="s">
        <v>19</v>
      </c>
      <c r="N214" s="256" t="s">
        <v>42</v>
      </c>
      <c r="O214" s="36"/>
      <c r="P214" s="191">
        <f>O214*H214</f>
        <v>0</v>
      </c>
      <c r="Q214" s="191">
        <v>6.8999999999999997E-4</v>
      </c>
      <c r="R214" s="191">
        <f>Q214*H214</f>
        <v>0.16283999999999998</v>
      </c>
      <c r="S214" s="191">
        <v>0</v>
      </c>
      <c r="T214" s="192">
        <f>S214*H214</f>
        <v>0</v>
      </c>
      <c r="AR214" s="18" t="s">
        <v>3439</v>
      </c>
      <c r="AT214" s="18" t="s">
        <v>548</v>
      </c>
      <c r="AU214" s="18" t="s">
        <v>81</v>
      </c>
      <c r="AY214" s="18" t="s">
        <v>160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669</v>
      </c>
      <c r="BM214" s="18" t="s">
        <v>5262</v>
      </c>
    </row>
    <row r="215" spans="2:65" s="1" customFormat="1" ht="22.5" customHeight="1" x14ac:dyDescent="0.3">
      <c r="B215" s="35"/>
      <c r="C215" s="247" t="s">
        <v>721</v>
      </c>
      <c r="D215" s="247" t="s">
        <v>548</v>
      </c>
      <c r="E215" s="248" t="s">
        <v>5263</v>
      </c>
      <c r="F215" s="249" t="s">
        <v>5264</v>
      </c>
      <c r="G215" s="250" t="s">
        <v>165</v>
      </c>
      <c r="H215" s="251">
        <v>28</v>
      </c>
      <c r="I215" s="252"/>
      <c r="J215" s="253">
        <f>ROUND(I215*H215,2)</f>
        <v>0</v>
      </c>
      <c r="K215" s="249" t="s">
        <v>19</v>
      </c>
      <c r="L215" s="254"/>
      <c r="M215" s="255" t="s">
        <v>19</v>
      </c>
      <c r="N215" s="256" t="s">
        <v>42</v>
      </c>
      <c r="O215" s="36"/>
      <c r="P215" s="191">
        <f>O215*H215</f>
        <v>0</v>
      </c>
      <c r="Q215" s="191">
        <v>6.8999999999999997E-4</v>
      </c>
      <c r="R215" s="191">
        <f>Q215*H215</f>
        <v>1.932E-2</v>
      </c>
      <c r="S215" s="191">
        <v>0</v>
      </c>
      <c r="T215" s="192">
        <f>S215*H215</f>
        <v>0</v>
      </c>
      <c r="AR215" s="18" t="s">
        <v>980</v>
      </c>
      <c r="AT215" s="18" t="s">
        <v>548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980</v>
      </c>
      <c r="BM215" s="18" t="s">
        <v>5265</v>
      </c>
    </row>
    <row r="216" spans="2:65" s="1" customFormat="1" ht="22.5" customHeight="1" x14ac:dyDescent="0.3">
      <c r="B216" s="35"/>
      <c r="C216" s="247" t="s">
        <v>727</v>
      </c>
      <c r="D216" s="247" t="s">
        <v>548</v>
      </c>
      <c r="E216" s="248" t="s">
        <v>5266</v>
      </c>
      <c r="F216" s="249" t="s">
        <v>5267</v>
      </c>
      <c r="G216" s="250" t="s">
        <v>165</v>
      </c>
      <c r="H216" s="251">
        <v>28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42</v>
      </c>
      <c r="O216" s="36"/>
      <c r="P216" s="191">
        <f>O216*H216</f>
        <v>0</v>
      </c>
      <c r="Q216" s="191">
        <v>6.8999999999999997E-4</v>
      </c>
      <c r="R216" s="191">
        <f>Q216*H216</f>
        <v>1.932E-2</v>
      </c>
      <c r="S216" s="191">
        <v>0</v>
      </c>
      <c r="T216" s="192">
        <f>S216*H216</f>
        <v>0</v>
      </c>
      <c r="AR216" s="18" t="s">
        <v>980</v>
      </c>
      <c r="AT216" s="18" t="s">
        <v>548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980</v>
      </c>
      <c r="BM216" s="18" t="s">
        <v>5268</v>
      </c>
    </row>
    <row r="217" spans="2:65" s="1" customFormat="1" ht="22.5" customHeight="1" x14ac:dyDescent="0.3">
      <c r="B217" s="35"/>
      <c r="C217" s="182" t="s">
        <v>734</v>
      </c>
      <c r="D217" s="182" t="s">
        <v>162</v>
      </c>
      <c r="E217" s="183" t="s">
        <v>1286</v>
      </c>
      <c r="F217" s="184" t="s">
        <v>1287</v>
      </c>
      <c r="G217" s="185" t="s">
        <v>189</v>
      </c>
      <c r="H217" s="186">
        <v>448</v>
      </c>
      <c r="I217" s="187"/>
      <c r="J217" s="188">
        <f>ROUND(I217*H217,2)</f>
        <v>0</v>
      </c>
      <c r="K217" s="184" t="s">
        <v>166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0.108</v>
      </c>
      <c r="R217" s="191">
        <f>Q217*H217</f>
        <v>48.384</v>
      </c>
      <c r="S217" s="191">
        <v>0</v>
      </c>
      <c r="T217" s="192">
        <f>S217*H217</f>
        <v>0</v>
      </c>
      <c r="AR217" s="18" t="s">
        <v>669</v>
      </c>
      <c r="AT217" s="18" t="s">
        <v>162</v>
      </c>
      <c r="AU217" s="18" t="s">
        <v>81</v>
      </c>
      <c r="AY217" s="18" t="s">
        <v>160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669</v>
      </c>
      <c r="BM217" s="18" t="s">
        <v>5269</v>
      </c>
    </row>
    <row r="218" spans="2:65" s="11" customFormat="1" x14ac:dyDescent="0.3">
      <c r="B218" s="194"/>
      <c r="C218" s="195"/>
      <c r="D218" s="196" t="s">
        <v>169</v>
      </c>
      <c r="E218" s="197" t="s">
        <v>19</v>
      </c>
      <c r="F218" s="198" t="s">
        <v>5270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169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160</v>
      </c>
    </row>
    <row r="219" spans="2:65" s="12" customFormat="1" x14ac:dyDescent="0.3">
      <c r="B219" s="206"/>
      <c r="C219" s="207"/>
      <c r="D219" s="196" t="s">
        <v>169</v>
      </c>
      <c r="E219" s="208" t="s">
        <v>19</v>
      </c>
      <c r="F219" s="209" t="s">
        <v>5271</v>
      </c>
      <c r="G219" s="207"/>
      <c r="H219" s="210">
        <v>429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1" customFormat="1" x14ac:dyDescent="0.3">
      <c r="B220" s="194"/>
      <c r="C220" s="195"/>
      <c r="D220" s="196" t="s">
        <v>169</v>
      </c>
      <c r="E220" s="197" t="s">
        <v>19</v>
      </c>
      <c r="F220" s="198" t="s">
        <v>5259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5272</v>
      </c>
      <c r="G221" s="207"/>
      <c r="H221" s="210">
        <v>19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3" customFormat="1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448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247" t="s">
        <v>738</v>
      </c>
      <c r="D223" s="247" t="s">
        <v>548</v>
      </c>
      <c r="E223" s="248" t="s">
        <v>5273</v>
      </c>
      <c r="F223" s="249" t="s">
        <v>5274</v>
      </c>
      <c r="G223" s="250" t="s">
        <v>189</v>
      </c>
      <c r="H223" s="251">
        <v>429</v>
      </c>
      <c r="I223" s="252"/>
      <c r="J223" s="253">
        <f t="shared" ref="J223:J228" si="20">ROUND(I223*H223,2)</f>
        <v>0</v>
      </c>
      <c r="K223" s="249" t="s">
        <v>19</v>
      </c>
      <c r="L223" s="254"/>
      <c r="M223" s="255" t="s">
        <v>19</v>
      </c>
      <c r="N223" s="256" t="s">
        <v>42</v>
      </c>
      <c r="O223" s="36"/>
      <c r="P223" s="191">
        <f t="shared" ref="P223:P228" si="21">O223*H223</f>
        <v>0</v>
      </c>
      <c r="Q223" s="191">
        <v>3.5E-4</v>
      </c>
      <c r="R223" s="191">
        <f t="shared" ref="R223:R228" si="22">Q223*H223</f>
        <v>0.15015000000000001</v>
      </c>
      <c r="S223" s="191">
        <v>0</v>
      </c>
      <c r="T223" s="192">
        <f t="shared" ref="T223:T228" si="23">S223*H223</f>
        <v>0</v>
      </c>
      <c r="AR223" s="18" t="s">
        <v>980</v>
      </c>
      <c r="AT223" s="18" t="s">
        <v>548</v>
      </c>
      <c r="AU223" s="18" t="s">
        <v>81</v>
      </c>
      <c r="AY223" s="18" t="s">
        <v>160</v>
      </c>
      <c r="BE223" s="193">
        <f t="shared" ref="BE223:BE228" si="24">IF(N223="základní",J223,0)</f>
        <v>0</v>
      </c>
      <c r="BF223" s="193">
        <f t="shared" ref="BF223:BF228" si="25">IF(N223="snížená",J223,0)</f>
        <v>0</v>
      </c>
      <c r="BG223" s="193">
        <f t="shared" ref="BG223:BG228" si="26">IF(N223="zákl. přenesená",J223,0)</f>
        <v>0</v>
      </c>
      <c r="BH223" s="193">
        <f t="shared" ref="BH223:BH228" si="27">IF(N223="sníž. přenesená",J223,0)</f>
        <v>0</v>
      </c>
      <c r="BI223" s="193">
        <f t="shared" ref="BI223:BI228" si="28">IF(N223="nulová",J223,0)</f>
        <v>0</v>
      </c>
      <c r="BJ223" s="18" t="s">
        <v>78</v>
      </c>
      <c r="BK223" s="193">
        <f t="shared" ref="BK223:BK228" si="29">ROUND(I223*H223,2)</f>
        <v>0</v>
      </c>
      <c r="BL223" s="18" t="s">
        <v>980</v>
      </c>
      <c r="BM223" s="18" t="s">
        <v>5275</v>
      </c>
    </row>
    <row r="224" spans="2:65" s="1" customFormat="1" ht="22.5" customHeight="1" x14ac:dyDescent="0.3">
      <c r="B224" s="35"/>
      <c r="C224" s="247" t="s">
        <v>742</v>
      </c>
      <c r="D224" s="247" t="s">
        <v>548</v>
      </c>
      <c r="E224" s="248" t="s">
        <v>5260</v>
      </c>
      <c r="F224" s="249" t="s">
        <v>5261</v>
      </c>
      <c r="G224" s="250" t="s">
        <v>189</v>
      </c>
      <c r="H224" s="251">
        <v>19</v>
      </c>
      <c r="I224" s="252"/>
      <c r="J224" s="253">
        <f t="shared" si="20"/>
        <v>0</v>
      </c>
      <c r="K224" s="249" t="s">
        <v>19</v>
      </c>
      <c r="L224" s="254"/>
      <c r="M224" s="255" t="s">
        <v>19</v>
      </c>
      <c r="N224" s="256" t="s">
        <v>42</v>
      </c>
      <c r="O224" s="36"/>
      <c r="P224" s="191">
        <f t="shared" si="21"/>
        <v>0</v>
      </c>
      <c r="Q224" s="191">
        <v>6.8999999999999997E-4</v>
      </c>
      <c r="R224" s="191">
        <f t="shared" si="22"/>
        <v>1.311E-2</v>
      </c>
      <c r="S224" s="191">
        <v>0</v>
      </c>
      <c r="T224" s="192">
        <f t="shared" si="23"/>
        <v>0</v>
      </c>
      <c r="AR224" s="18" t="s">
        <v>3439</v>
      </c>
      <c r="AT224" s="18" t="s">
        <v>548</v>
      </c>
      <c r="AU224" s="18" t="s">
        <v>81</v>
      </c>
      <c r="AY224" s="18" t="s">
        <v>160</v>
      </c>
      <c r="BE224" s="193">
        <f t="shared" si="24"/>
        <v>0</v>
      </c>
      <c r="BF224" s="193">
        <f t="shared" si="25"/>
        <v>0</v>
      </c>
      <c r="BG224" s="193">
        <f t="shared" si="26"/>
        <v>0</v>
      </c>
      <c r="BH224" s="193">
        <f t="shared" si="27"/>
        <v>0</v>
      </c>
      <c r="BI224" s="193">
        <f t="shared" si="28"/>
        <v>0</v>
      </c>
      <c r="BJ224" s="18" t="s">
        <v>78</v>
      </c>
      <c r="BK224" s="193">
        <f t="shared" si="29"/>
        <v>0</v>
      </c>
      <c r="BL224" s="18" t="s">
        <v>669</v>
      </c>
      <c r="BM224" s="18" t="s">
        <v>5276</v>
      </c>
    </row>
    <row r="225" spans="2:65" s="1" customFormat="1" ht="22.5" customHeight="1" x14ac:dyDescent="0.3">
      <c r="B225" s="35"/>
      <c r="C225" s="247" t="s">
        <v>746</v>
      </c>
      <c r="D225" s="247" t="s">
        <v>548</v>
      </c>
      <c r="E225" s="248" t="s">
        <v>5263</v>
      </c>
      <c r="F225" s="249" t="s">
        <v>5264</v>
      </c>
      <c r="G225" s="250" t="s">
        <v>165</v>
      </c>
      <c r="H225" s="251">
        <v>4</v>
      </c>
      <c r="I225" s="252"/>
      <c r="J225" s="253">
        <f t="shared" si="20"/>
        <v>0</v>
      </c>
      <c r="K225" s="249" t="s">
        <v>19</v>
      </c>
      <c r="L225" s="254"/>
      <c r="M225" s="255" t="s">
        <v>19</v>
      </c>
      <c r="N225" s="256" t="s">
        <v>42</v>
      </c>
      <c r="O225" s="36"/>
      <c r="P225" s="191">
        <f t="shared" si="21"/>
        <v>0</v>
      </c>
      <c r="Q225" s="191">
        <v>6.8999999999999997E-4</v>
      </c>
      <c r="R225" s="191">
        <f t="shared" si="22"/>
        <v>2.7599999999999999E-3</v>
      </c>
      <c r="S225" s="191">
        <v>0</v>
      </c>
      <c r="T225" s="192">
        <f t="shared" si="23"/>
        <v>0</v>
      </c>
      <c r="AR225" s="18" t="s">
        <v>980</v>
      </c>
      <c r="AT225" s="18" t="s">
        <v>548</v>
      </c>
      <c r="AU225" s="18" t="s">
        <v>81</v>
      </c>
      <c r="AY225" s="18" t="s">
        <v>160</v>
      </c>
      <c r="BE225" s="193">
        <f t="shared" si="24"/>
        <v>0</v>
      </c>
      <c r="BF225" s="193">
        <f t="shared" si="25"/>
        <v>0</v>
      </c>
      <c r="BG225" s="193">
        <f t="shared" si="26"/>
        <v>0</v>
      </c>
      <c r="BH225" s="193">
        <f t="shared" si="27"/>
        <v>0</v>
      </c>
      <c r="BI225" s="193">
        <f t="shared" si="28"/>
        <v>0</v>
      </c>
      <c r="BJ225" s="18" t="s">
        <v>78</v>
      </c>
      <c r="BK225" s="193">
        <f t="shared" si="29"/>
        <v>0</v>
      </c>
      <c r="BL225" s="18" t="s">
        <v>980</v>
      </c>
      <c r="BM225" s="18" t="s">
        <v>5277</v>
      </c>
    </row>
    <row r="226" spans="2:65" s="1" customFormat="1" ht="22.5" customHeight="1" x14ac:dyDescent="0.3">
      <c r="B226" s="35"/>
      <c r="C226" s="247" t="s">
        <v>750</v>
      </c>
      <c r="D226" s="247" t="s">
        <v>548</v>
      </c>
      <c r="E226" s="248" t="s">
        <v>5266</v>
      </c>
      <c r="F226" s="249" t="s">
        <v>5267</v>
      </c>
      <c r="G226" s="250" t="s">
        <v>165</v>
      </c>
      <c r="H226" s="251">
        <v>4</v>
      </c>
      <c r="I226" s="252"/>
      <c r="J226" s="253">
        <f t="shared" si="20"/>
        <v>0</v>
      </c>
      <c r="K226" s="249" t="s">
        <v>19</v>
      </c>
      <c r="L226" s="254"/>
      <c r="M226" s="255" t="s">
        <v>19</v>
      </c>
      <c r="N226" s="256" t="s">
        <v>42</v>
      </c>
      <c r="O226" s="36"/>
      <c r="P226" s="191">
        <f t="shared" si="21"/>
        <v>0</v>
      </c>
      <c r="Q226" s="191">
        <v>6.8999999999999997E-4</v>
      </c>
      <c r="R226" s="191">
        <f t="shared" si="22"/>
        <v>2.7599999999999999E-3</v>
      </c>
      <c r="S226" s="191">
        <v>0</v>
      </c>
      <c r="T226" s="192">
        <f t="shared" si="23"/>
        <v>0</v>
      </c>
      <c r="AR226" s="18" t="s">
        <v>980</v>
      </c>
      <c r="AT226" s="18" t="s">
        <v>548</v>
      </c>
      <c r="AU226" s="18" t="s">
        <v>81</v>
      </c>
      <c r="AY226" s="18" t="s">
        <v>160</v>
      </c>
      <c r="BE226" s="193">
        <f t="shared" si="24"/>
        <v>0</v>
      </c>
      <c r="BF226" s="193">
        <f t="shared" si="25"/>
        <v>0</v>
      </c>
      <c r="BG226" s="193">
        <f t="shared" si="26"/>
        <v>0</v>
      </c>
      <c r="BH226" s="193">
        <f t="shared" si="27"/>
        <v>0</v>
      </c>
      <c r="BI226" s="193">
        <f t="shared" si="28"/>
        <v>0</v>
      </c>
      <c r="BJ226" s="18" t="s">
        <v>78</v>
      </c>
      <c r="BK226" s="193">
        <f t="shared" si="29"/>
        <v>0</v>
      </c>
      <c r="BL226" s="18" t="s">
        <v>980</v>
      </c>
      <c r="BM226" s="18" t="s">
        <v>5278</v>
      </c>
    </row>
    <row r="227" spans="2:65" s="1" customFormat="1" ht="22.5" customHeight="1" x14ac:dyDescent="0.3">
      <c r="B227" s="35"/>
      <c r="C227" s="182" t="s">
        <v>755</v>
      </c>
      <c r="D227" s="182" t="s">
        <v>162</v>
      </c>
      <c r="E227" s="183" t="s">
        <v>1294</v>
      </c>
      <c r="F227" s="184" t="s">
        <v>1295</v>
      </c>
      <c r="G227" s="185" t="s">
        <v>189</v>
      </c>
      <c r="H227" s="186">
        <v>415</v>
      </c>
      <c r="I227" s="187"/>
      <c r="J227" s="188">
        <f t="shared" si="20"/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 t="shared" si="21"/>
        <v>0</v>
      </c>
      <c r="Q227" s="191">
        <v>0</v>
      </c>
      <c r="R227" s="191">
        <f t="shared" si="22"/>
        <v>0</v>
      </c>
      <c r="S227" s="191">
        <v>0</v>
      </c>
      <c r="T227" s="192">
        <f t="shared" si="23"/>
        <v>0</v>
      </c>
      <c r="AR227" s="18" t="s">
        <v>669</v>
      </c>
      <c r="AT227" s="18" t="s">
        <v>162</v>
      </c>
      <c r="AU227" s="18" t="s">
        <v>81</v>
      </c>
      <c r="AY227" s="18" t="s">
        <v>160</v>
      </c>
      <c r="BE227" s="193">
        <f t="shared" si="24"/>
        <v>0</v>
      </c>
      <c r="BF227" s="193">
        <f t="shared" si="25"/>
        <v>0</v>
      </c>
      <c r="BG227" s="193">
        <f t="shared" si="26"/>
        <v>0</v>
      </c>
      <c r="BH227" s="193">
        <f t="shared" si="27"/>
        <v>0</v>
      </c>
      <c r="BI227" s="193">
        <f t="shared" si="28"/>
        <v>0</v>
      </c>
      <c r="BJ227" s="18" t="s">
        <v>78</v>
      </c>
      <c r="BK227" s="193">
        <f t="shared" si="29"/>
        <v>0</v>
      </c>
      <c r="BL227" s="18" t="s">
        <v>669</v>
      </c>
      <c r="BM227" s="18" t="s">
        <v>5279</v>
      </c>
    </row>
    <row r="228" spans="2:65" s="1" customFormat="1" ht="22.5" customHeight="1" x14ac:dyDescent="0.3">
      <c r="B228" s="35"/>
      <c r="C228" s="247" t="s">
        <v>759</v>
      </c>
      <c r="D228" s="247" t="s">
        <v>548</v>
      </c>
      <c r="E228" s="248" t="s">
        <v>549</v>
      </c>
      <c r="F228" s="249" t="s">
        <v>550</v>
      </c>
      <c r="G228" s="250" t="s">
        <v>212</v>
      </c>
      <c r="H228" s="251">
        <v>43.575000000000003</v>
      </c>
      <c r="I228" s="252"/>
      <c r="J228" s="253">
        <f t="shared" si="20"/>
        <v>0</v>
      </c>
      <c r="K228" s="249" t="s">
        <v>19</v>
      </c>
      <c r="L228" s="254"/>
      <c r="M228" s="255" t="s">
        <v>19</v>
      </c>
      <c r="N228" s="256" t="s">
        <v>42</v>
      </c>
      <c r="O228" s="36"/>
      <c r="P228" s="191">
        <f t="shared" si="21"/>
        <v>0</v>
      </c>
      <c r="Q228" s="191">
        <v>0</v>
      </c>
      <c r="R228" s="191">
        <f t="shared" si="22"/>
        <v>0</v>
      </c>
      <c r="S228" s="191">
        <v>0</v>
      </c>
      <c r="T228" s="192">
        <f t="shared" si="23"/>
        <v>0</v>
      </c>
      <c r="AR228" s="18" t="s">
        <v>235</v>
      </c>
      <c r="AT228" s="18" t="s">
        <v>548</v>
      </c>
      <c r="AU228" s="18" t="s">
        <v>81</v>
      </c>
      <c r="AY228" s="18" t="s">
        <v>160</v>
      </c>
      <c r="BE228" s="193">
        <f t="shared" si="24"/>
        <v>0</v>
      </c>
      <c r="BF228" s="193">
        <f t="shared" si="25"/>
        <v>0</v>
      </c>
      <c r="BG228" s="193">
        <f t="shared" si="26"/>
        <v>0</v>
      </c>
      <c r="BH228" s="193">
        <f t="shared" si="27"/>
        <v>0</v>
      </c>
      <c r="BI228" s="193">
        <f t="shared" si="28"/>
        <v>0</v>
      </c>
      <c r="BJ228" s="18" t="s">
        <v>78</v>
      </c>
      <c r="BK228" s="193">
        <f t="shared" si="29"/>
        <v>0</v>
      </c>
      <c r="BL228" s="18" t="s">
        <v>167</v>
      </c>
      <c r="BM228" s="18" t="s">
        <v>5280</v>
      </c>
    </row>
    <row r="229" spans="2:65" s="12" customFormat="1" x14ac:dyDescent="0.3">
      <c r="B229" s="206"/>
      <c r="C229" s="207"/>
      <c r="D229" s="196" t="s">
        <v>169</v>
      </c>
      <c r="E229" s="208" t="s">
        <v>19</v>
      </c>
      <c r="F229" s="209" t="s">
        <v>5281</v>
      </c>
      <c r="G229" s="207"/>
      <c r="H229" s="210">
        <v>43.575000000000003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3" customFormat="1" x14ac:dyDescent="0.3">
      <c r="B230" s="217"/>
      <c r="C230" s="218"/>
      <c r="D230" s="219" t="s">
        <v>169</v>
      </c>
      <c r="E230" s="220" t="s">
        <v>19</v>
      </c>
      <c r="F230" s="221" t="s">
        <v>182</v>
      </c>
      <c r="G230" s="218"/>
      <c r="H230" s="222">
        <v>43.575000000000003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169</v>
      </c>
      <c r="AU230" s="228" t="s">
        <v>81</v>
      </c>
      <c r="AV230" s="13" t="s">
        <v>167</v>
      </c>
      <c r="AW230" s="13" t="s">
        <v>35</v>
      </c>
      <c r="AX230" s="13" t="s">
        <v>78</v>
      </c>
      <c r="AY230" s="228" t="s">
        <v>160</v>
      </c>
    </row>
    <row r="231" spans="2:65" s="1" customFormat="1" ht="22.5" customHeight="1" x14ac:dyDescent="0.3">
      <c r="B231" s="35"/>
      <c r="C231" s="182" t="s">
        <v>763</v>
      </c>
      <c r="D231" s="182" t="s">
        <v>162</v>
      </c>
      <c r="E231" s="183" t="s">
        <v>5282</v>
      </c>
      <c r="F231" s="184" t="s">
        <v>5283</v>
      </c>
      <c r="G231" s="185" t="s">
        <v>189</v>
      </c>
      <c r="H231" s="186">
        <v>14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669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669</v>
      </c>
      <c r="BM231" s="18" t="s">
        <v>5284</v>
      </c>
    </row>
    <row r="232" spans="2:65" s="1" customFormat="1" ht="22.5" customHeight="1" x14ac:dyDescent="0.3">
      <c r="B232" s="35"/>
      <c r="C232" s="247" t="s">
        <v>767</v>
      </c>
      <c r="D232" s="247" t="s">
        <v>548</v>
      </c>
      <c r="E232" s="248" t="s">
        <v>549</v>
      </c>
      <c r="F232" s="249" t="s">
        <v>550</v>
      </c>
      <c r="G232" s="250" t="s">
        <v>212</v>
      </c>
      <c r="H232" s="251">
        <v>1.47</v>
      </c>
      <c r="I232" s="252"/>
      <c r="J232" s="253">
        <f>ROUND(I232*H232,2)</f>
        <v>0</v>
      </c>
      <c r="K232" s="249" t="s">
        <v>19</v>
      </c>
      <c r="L232" s="254"/>
      <c r="M232" s="255" t="s">
        <v>19</v>
      </c>
      <c r="N232" s="256" t="s">
        <v>42</v>
      </c>
      <c r="O232" s="3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235</v>
      </c>
      <c r="AT232" s="18" t="s">
        <v>548</v>
      </c>
      <c r="AU232" s="18" t="s">
        <v>81</v>
      </c>
      <c r="AY232" s="18" t="s">
        <v>160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78</v>
      </c>
      <c r="BK232" s="193">
        <f>ROUND(I232*H232,2)</f>
        <v>0</v>
      </c>
      <c r="BL232" s="18" t="s">
        <v>167</v>
      </c>
      <c r="BM232" s="18" t="s">
        <v>5285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5286</v>
      </c>
      <c r="G233" s="207"/>
      <c r="H233" s="210">
        <v>1.47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1.47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771</v>
      </c>
      <c r="D235" s="182" t="s">
        <v>162</v>
      </c>
      <c r="E235" s="183" t="s">
        <v>1301</v>
      </c>
      <c r="F235" s="184" t="s">
        <v>1302</v>
      </c>
      <c r="G235" s="185" t="s">
        <v>212</v>
      </c>
      <c r="H235" s="186">
        <v>83.225999999999999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669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669</v>
      </c>
      <c r="BM235" s="18" t="s">
        <v>5287</v>
      </c>
    </row>
    <row r="236" spans="2:65" s="12" customFormat="1" x14ac:dyDescent="0.3">
      <c r="B236" s="206"/>
      <c r="C236" s="207"/>
      <c r="D236" s="196" t="s">
        <v>169</v>
      </c>
      <c r="E236" s="208" t="s">
        <v>19</v>
      </c>
      <c r="F236" s="209" t="s">
        <v>5288</v>
      </c>
      <c r="G236" s="207"/>
      <c r="H236" s="210">
        <v>8.1509999999999998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5289</v>
      </c>
      <c r="G237" s="207"/>
      <c r="H237" s="210">
        <v>72.625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x14ac:dyDescent="0.3">
      <c r="B238" s="206"/>
      <c r="C238" s="207"/>
      <c r="D238" s="196" t="s">
        <v>169</v>
      </c>
      <c r="E238" s="208" t="s">
        <v>19</v>
      </c>
      <c r="F238" s="209" t="s">
        <v>5290</v>
      </c>
      <c r="G238" s="207"/>
      <c r="H238" s="210">
        <v>2.4500000000000002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3" customFormat="1" x14ac:dyDescent="0.3">
      <c r="B239" s="217"/>
      <c r="C239" s="218"/>
      <c r="D239" s="219" t="s">
        <v>169</v>
      </c>
      <c r="E239" s="220" t="s">
        <v>19</v>
      </c>
      <c r="F239" s="221" t="s">
        <v>182</v>
      </c>
      <c r="G239" s="218"/>
      <c r="H239" s="222">
        <v>83.225999999999999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169</v>
      </c>
      <c r="AU239" s="228" t="s">
        <v>81</v>
      </c>
      <c r="AV239" s="13" t="s">
        <v>167</v>
      </c>
      <c r="AW239" s="13" t="s">
        <v>35</v>
      </c>
      <c r="AX239" s="13" t="s">
        <v>78</v>
      </c>
      <c r="AY239" s="228" t="s">
        <v>160</v>
      </c>
    </row>
    <row r="240" spans="2:65" s="1" customFormat="1" ht="22.5" customHeight="1" x14ac:dyDescent="0.3">
      <c r="B240" s="35"/>
      <c r="C240" s="182" t="s">
        <v>775</v>
      </c>
      <c r="D240" s="182" t="s">
        <v>162</v>
      </c>
      <c r="E240" s="183" t="s">
        <v>1306</v>
      </c>
      <c r="F240" s="184" t="s">
        <v>1307</v>
      </c>
      <c r="G240" s="185" t="s">
        <v>212</v>
      </c>
      <c r="H240" s="186">
        <v>1581.2940000000001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669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669</v>
      </c>
      <c r="BM240" s="18" t="s">
        <v>5291</v>
      </c>
    </row>
    <row r="241" spans="2:65" s="12" customFormat="1" x14ac:dyDescent="0.3">
      <c r="B241" s="206"/>
      <c r="C241" s="207"/>
      <c r="D241" s="196" t="s">
        <v>169</v>
      </c>
      <c r="E241" s="208" t="s">
        <v>19</v>
      </c>
      <c r="F241" s="209" t="s">
        <v>5292</v>
      </c>
      <c r="G241" s="207"/>
      <c r="H241" s="210">
        <v>1581.2940000000001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3" customFormat="1" x14ac:dyDescent="0.3">
      <c r="B242" s="217"/>
      <c r="C242" s="218"/>
      <c r="D242" s="219" t="s">
        <v>169</v>
      </c>
      <c r="E242" s="220" t="s">
        <v>19</v>
      </c>
      <c r="F242" s="221" t="s">
        <v>182</v>
      </c>
      <c r="G242" s="218"/>
      <c r="H242" s="222">
        <v>1581.2940000000001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169</v>
      </c>
      <c r="AU242" s="228" t="s">
        <v>81</v>
      </c>
      <c r="AV242" s="13" t="s">
        <v>167</v>
      </c>
      <c r="AW242" s="13" t="s">
        <v>35</v>
      </c>
      <c r="AX242" s="13" t="s">
        <v>78</v>
      </c>
      <c r="AY242" s="228" t="s">
        <v>160</v>
      </c>
    </row>
    <row r="243" spans="2:65" s="1" customFormat="1" ht="22.5" customHeight="1" x14ac:dyDescent="0.3">
      <c r="B243" s="35"/>
      <c r="C243" s="182" t="s">
        <v>781</v>
      </c>
      <c r="D243" s="182" t="s">
        <v>162</v>
      </c>
      <c r="E243" s="183" t="s">
        <v>1311</v>
      </c>
      <c r="F243" s="184" t="s">
        <v>533</v>
      </c>
      <c r="G243" s="185" t="s">
        <v>265</v>
      </c>
      <c r="H243" s="186">
        <v>149.80699999999999</v>
      </c>
      <c r="I243" s="187"/>
      <c r="J243" s="188">
        <f>ROUND(I243*H243,2)</f>
        <v>0</v>
      </c>
      <c r="K243" s="184" t="s">
        <v>19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669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669</v>
      </c>
      <c r="BM243" s="18" t="s">
        <v>5293</v>
      </c>
    </row>
    <row r="244" spans="2:65" s="12" customFormat="1" x14ac:dyDescent="0.3">
      <c r="B244" s="206"/>
      <c r="C244" s="207"/>
      <c r="D244" s="196" t="s">
        <v>169</v>
      </c>
      <c r="E244" s="208" t="s">
        <v>19</v>
      </c>
      <c r="F244" s="209" t="s">
        <v>5294</v>
      </c>
      <c r="G244" s="207"/>
      <c r="H244" s="210">
        <v>149.80699999999999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3" customFormat="1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149.80699999999999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786</v>
      </c>
      <c r="D246" s="182" t="s">
        <v>162</v>
      </c>
      <c r="E246" s="183" t="s">
        <v>5295</v>
      </c>
      <c r="F246" s="184" t="s">
        <v>5296</v>
      </c>
      <c r="G246" s="185" t="s">
        <v>265</v>
      </c>
      <c r="H246" s="186">
        <v>12.407999999999999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669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669</v>
      </c>
      <c r="BM246" s="18" t="s">
        <v>5297</v>
      </c>
    </row>
    <row r="247" spans="2:65" s="1" customFormat="1" ht="22.5" customHeight="1" x14ac:dyDescent="0.3">
      <c r="B247" s="35"/>
      <c r="C247" s="182" t="s">
        <v>791</v>
      </c>
      <c r="D247" s="182" t="s">
        <v>162</v>
      </c>
      <c r="E247" s="183" t="s">
        <v>5298</v>
      </c>
      <c r="F247" s="184" t="s">
        <v>5299</v>
      </c>
      <c r="G247" s="185" t="s">
        <v>265</v>
      </c>
      <c r="H247" s="186">
        <v>235.75200000000001</v>
      </c>
      <c r="I247" s="187"/>
      <c r="J247" s="188">
        <f>ROUND(I247*H247,2)</f>
        <v>0</v>
      </c>
      <c r="K247" s="184" t="s">
        <v>166</v>
      </c>
      <c r="L247" s="55"/>
      <c r="M247" s="189" t="s">
        <v>19</v>
      </c>
      <c r="N247" s="190" t="s">
        <v>42</v>
      </c>
      <c r="O247" s="36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669</v>
      </c>
      <c r="AT247" s="18" t="s">
        <v>162</v>
      </c>
      <c r="AU247" s="18" t="s">
        <v>81</v>
      </c>
      <c r="AY247" s="18" t="s">
        <v>160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78</v>
      </c>
      <c r="BK247" s="193">
        <f>ROUND(I247*H247,2)</f>
        <v>0</v>
      </c>
      <c r="BL247" s="18" t="s">
        <v>669</v>
      </c>
      <c r="BM247" s="18" t="s">
        <v>5300</v>
      </c>
    </row>
    <row r="248" spans="2:65" s="12" customFormat="1" x14ac:dyDescent="0.3">
      <c r="B248" s="206"/>
      <c r="C248" s="207"/>
      <c r="D248" s="196" t="s">
        <v>169</v>
      </c>
      <c r="E248" s="208" t="s">
        <v>19</v>
      </c>
      <c r="F248" s="209" t="s">
        <v>5301</v>
      </c>
      <c r="G248" s="207"/>
      <c r="H248" s="210">
        <v>235.75200000000001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3" customFormat="1" x14ac:dyDescent="0.3">
      <c r="B249" s="217"/>
      <c r="C249" s="218"/>
      <c r="D249" s="219" t="s">
        <v>169</v>
      </c>
      <c r="E249" s="220" t="s">
        <v>19</v>
      </c>
      <c r="F249" s="221" t="s">
        <v>182</v>
      </c>
      <c r="G249" s="218"/>
      <c r="H249" s="222">
        <v>235.75200000000001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169</v>
      </c>
      <c r="AU249" s="228" t="s">
        <v>81</v>
      </c>
      <c r="AV249" s="13" t="s">
        <v>167</v>
      </c>
      <c r="AW249" s="13" t="s">
        <v>35</v>
      </c>
      <c r="AX249" s="13" t="s">
        <v>78</v>
      </c>
      <c r="AY249" s="228" t="s">
        <v>160</v>
      </c>
    </row>
    <row r="250" spans="2:65" s="1" customFormat="1" ht="22.5" customHeight="1" x14ac:dyDescent="0.3">
      <c r="B250" s="35"/>
      <c r="C250" s="182" t="s">
        <v>800</v>
      </c>
      <c r="D250" s="182" t="s">
        <v>162</v>
      </c>
      <c r="E250" s="183" t="s">
        <v>5302</v>
      </c>
      <c r="F250" s="184" t="s">
        <v>5303</v>
      </c>
      <c r="G250" s="185" t="s">
        <v>265</v>
      </c>
      <c r="H250" s="186">
        <v>12.407999999999999</v>
      </c>
      <c r="I250" s="187"/>
      <c r="J250" s="188">
        <f>ROUND(I250*H250,2)</f>
        <v>0</v>
      </c>
      <c r="K250" s="184" t="s">
        <v>19</v>
      </c>
      <c r="L250" s="55"/>
      <c r="M250" s="189" t="s">
        <v>19</v>
      </c>
      <c r="N250" s="190" t="s">
        <v>42</v>
      </c>
      <c r="O250" s="3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AR250" s="18" t="s">
        <v>669</v>
      </c>
      <c r="AT250" s="18" t="s">
        <v>162</v>
      </c>
      <c r="AU250" s="18" t="s">
        <v>81</v>
      </c>
      <c r="AY250" s="18" t="s">
        <v>160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78</v>
      </c>
      <c r="BK250" s="193">
        <f>ROUND(I250*H250,2)</f>
        <v>0</v>
      </c>
      <c r="BL250" s="18" t="s">
        <v>669</v>
      </c>
      <c r="BM250" s="18" t="s">
        <v>5304</v>
      </c>
    </row>
    <row r="251" spans="2:65" s="1" customFormat="1" ht="22.5" customHeight="1" x14ac:dyDescent="0.3">
      <c r="B251" s="35"/>
      <c r="C251" s="182" t="s">
        <v>809</v>
      </c>
      <c r="D251" s="182" t="s">
        <v>162</v>
      </c>
      <c r="E251" s="183" t="s">
        <v>1315</v>
      </c>
      <c r="F251" s="184" t="s">
        <v>1316</v>
      </c>
      <c r="G251" s="185" t="s">
        <v>248</v>
      </c>
      <c r="H251" s="186">
        <v>150.15</v>
      </c>
      <c r="I251" s="187"/>
      <c r="J251" s="188">
        <f>ROUND(I251*H251,2)</f>
        <v>0</v>
      </c>
      <c r="K251" s="184" t="s">
        <v>166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669</v>
      </c>
      <c r="AT251" s="18" t="s">
        <v>162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669</v>
      </c>
      <c r="BM251" s="18" t="s">
        <v>5305</v>
      </c>
    </row>
    <row r="252" spans="2:65" s="12" customFormat="1" x14ac:dyDescent="0.3">
      <c r="B252" s="206"/>
      <c r="C252" s="207"/>
      <c r="D252" s="196" t="s">
        <v>169</v>
      </c>
      <c r="E252" s="208" t="s">
        <v>19</v>
      </c>
      <c r="F252" s="209" t="s">
        <v>5306</v>
      </c>
      <c r="G252" s="207"/>
      <c r="H252" s="210">
        <v>150.15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3" customFormat="1" x14ac:dyDescent="0.3">
      <c r="B253" s="217"/>
      <c r="C253" s="218"/>
      <c r="D253" s="219" t="s">
        <v>169</v>
      </c>
      <c r="E253" s="220" t="s">
        <v>19</v>
      </c>
      <c r="F253" s="221" t="s">
        <v>182</v>
      </c>
      <c r="G253" s="218"/>
      <c r="H253" s="222">
        <v>150.15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169</v>
      </c>
      <c r="AU253" s="228" t="s">
        <v>81</v>
      </c>
      <c r="AV253" s="13" t="s">
        <v>167</v>
      </c>
      <c r="AW253" s="13" t="s">
        <v>35</v>
      </c>
      <c r="AX253" s="13" t="s">
        <v>78</v>
      </c>
      <c r="AY253" s="228" t="s">
        <v>160</v>
      </c>
    </row>
    <row r="254" spans="2:65" s="1" customFormat="1" ht="31.5" customHeight="1" x14ac:dyDescent="0.3">
      <c r="B254" s="35"/>
      <c r="C254" s="182" t="s">
        <v>813</v>
      </c>
      <c r="D254" s="182" t="s">
        <v>162</v>
      </c>
      <c r="E254" s="183" t="s">
        <v>5307</v>
      </c>
      <c r="F254" s="184" t="s">
        <v>5308</v>
      </c>
      <c r="G254" s="185" t="s">
        <v>248</v>
      </c>
      <c r="H254" s="186">
        <v>30.5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0.27994000000000002</v>
      </c>
      <c r="R254" s="191">
        <f>Q254*H254</f>
        <v>8.5381700000000009</v>
      </c>
      <c r="S254" s="191">
        <v>0</v>
      </c>
      <c r="T254" s="192">
        <f>S254*H254</f>
        <v>0</v>
      </c>
      <c r="AR254" s="18" t="s">
        <v>669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669</v>
      </c>
      <c r="BM254" s="18" t="s">
        <v>5309</v>
      </c>
    </row>
    <row r="255" spans="2:65" s="1" customFormat="1" ht="22.5" customHeight="1" x14ac:dyDescent="0.3">
      <c r="B255" s="35"/>
      <c r="C255" s="182" t="s">
        <v>818</v>
      </c>
      <c r="D255" s="182" t="s">
        <v>162</v>
      </c>
      <c r="E255" s="183" t="s">
        <v>5310</v>
      </c>
      <c r="F255" s="184" t="s">
        <v>5311</v>
      </c>
      <c r="G255" s="185" t="s">
        <v>248</v>
      </c>
      <c r="H255" s="186">
        <v>30.5</v>
      </c>
      <c r="I255" s="187"/>
      <c r="J255" s="188">
        <f>ROUND(I255*H255,2)</f>
        <v>0</v>
      </c>
      <c r="K255" s="184" t="s">
        <v>166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669</v>
      </c>
      <c r="AT255" s="18" t="s">
        <v>162</v>
      </c>
      <c r="AU255" s="18" t="s">
        <v>81</v>
      </c>
      <c r="AY255" s="18" t="s">
        <v>160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669</v>
      </c>
      <c r="BM255" s="18" t="s">
        <v>5312</v>
      </c>
    </row>
    <row r="256" spans="2:65" s="1" customFormat="1" ht="22.5" customHeight="1" x14ac:dyDescent="0.3">
      <c r="B256" s="35"/>
      <c r="C256" s="182" t="s">
        <v>824</v>
      </c>
      <c r="D256" s="182" t="s">
        <v>162</v>
      </c>
      <c r="E256" s="183" t="s">
        <v>5313</v>
      </c>
      <c r="F256" s="184" t="s">
        <v>5314</v>
      </c>
      <c r="G256" s="185" t="s">
        <v>248</v>
      </c>
      <c r="H256" s="186">
        <v>30.5</v>
      </c>
      <c r="I256" s="187"/>
      <c r="J256" s="188">
        <f>ROUND(I256*H256,2)</f>
        <v>0</v>
      </c>
      <c r="K256" s="184" t="s">
        <v>166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8.4250000000000005E-2</v>
      </c>
      <c r="R256" s="191">
        <f>Q256*H256</f>
        <v>2.5696250000000003</v>
      </c>
      <c r="S256" s="191">
        <v>0</v>
      </c>
      <c r="T256" s="192">
        <f>S256*H256</f>
        <v>0</v>
      </c>
      <c r="AR256" s="18" t="s">
        <v>669</v>
      </c>
      <c r="AT256" s="18" t="s">
        <v>162</v>
      </c>
      <c r="AU256" s="18" t="s">
        <v>81</v>
      </c>
      <c r="AY256" s="18" t="s">
        <v>160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669</v>
      </c>
      <c r="BM256" s="18" t="s">
        <v>5315</v>
      </c>
    </row>
    <row r="257" spans="2:65" s="1" customFormat="1" ht="22.5" customHeight="1" x14ac:dyDescent="0.3">
      <c r="B257" s="35"/>
      <c r="C257" s="182" t="s">
        <v>830</v>
      </c>
      <c r="D257" s="182" t="s">
        <v>162</v>
      </c>
      <c r="E257" s="183" t="s">
        <v>5316</v>
      </c>
      <c r="F257" s="184" t="s">
        <v>5317</v>
      </c>
      <c r="G257" s="185" t="s">
        <v>165</v>
      </c>
      <c r="H257" s="186">
        <v>32</v>
      </c>
      <c r="I257" s="187"/>
      <c r="J257" s="188">
        <f>ROUND(I257*H257,2)</f>
        <v>0</v>
      </c>
      <c r="K257" s="184" t="s">
        <v>19</v>
      </c>
      <c r="L257" s="55"/>
      <c r="M257" s="189" t="s">
        <v>19</v>
      </c>
      <c r="N257" s="190" t="s">
        <v>42</v>
      </c>
      <c r="O257" s="36"/>
      <c r="P257" s="191">
        <f>O257*H257</f>
        <v>0</v>
      </c>
      <c r="Q257" s="191">
        <v>2.0000000000000002E-5</v>
      </c>
      <c r="R257" s="191">
        <f>Q257*H257</f>
        <v>6.4000000000000005E-4</v>
      </c>
      <c r="S257" s="191">
        <v>0</v>
      </c>
      <c r="T257" s="192">
        <f>S257*H257</f>
        <v>0</v>
      </c>
      <c r="AR257" s="18" t="s">
        <v>669</v>
      </c>
      <c r="AT257" s="18" t="s">
        <v>162</v>
      </c>
      <c r="AU257" s="18" t="s">
        <v>81</v>
      </c>
      <c r="AY257" s="18" t="s">
        <v>160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669</v>
      </c>
      <c r="BM257" s="18" t="s">
        <v>5318</v>
      </c>
    </row>
    <row r="258" spans="2:65" s="1" customFormat="1" ht="22.5" customHeight="1" x14ac:dyDescent="0.3">
      <c r="B258" s="35"/>
      <c r="C258" s="247" t="s">
        <v>834</v>
      </c>
      <c r="D258" s="247" t="s">
        <v>548</v>
      </c>
      <c r="E258" s="248" t="s">
        <v>5319</v>
      </c>
      <c r="F258" s="249" t="s">
        <v>5320</v>
      </c>
      <c r="G258" s="250" t="s">
        <v>189</v>
      </c>
      <c r="H258" s="251">
        <v>16</v>
      </c>
      <c r="I258" s="252"/>
      <c r="J258" s="253">
        <f>ROUND(I258*H258,2)</f>
        <v>0</v>
      </c>
      <c r="K258" s="249" t="s">
        <v>19</v>
      </c>
      <c r="L258" s="254"/>
      <c r="M258" s="255" t="s">
        <v>19</v>
      </c>
      <c r="N258" s="256" t="s">
        <v>42</v>
      </c>
      <c r="O258" s="36"/>
      <c r="P258" s="191">
        <f>O258*H258</f>
        <v>0</v>
      </c>
      <c r="Q258" s="191">
        <v>6.4000000000000005E-4</v>
      </c>
      <c r="R258" s="191">
        <f>Q258*H258</f>
        <v>1.0240000000000001E-2</v>
      </c>
      <c r="S258" s="191">
        <v>0</v>
      </c>
      <c r="T258" s="192">
        <f>S258*H258</f>
        <v>0</v>
      </c>
      <c r="AR258" s="18" t="s">
        <v>980</v>
      </c>
      <c r="AT258" s="18" t="s">
        <v>548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980</v>
      </c>
      <c r="BM258" s="18" t="s">
        <v>5321</v>
      </c>
    </row>
    <row r="259" spans="2:65" s="12" customFormat="1" x14ac:dyDescent="0.3">
      <c r="B259" s="206"/>
      <c r="C259" s="207"/>
      <c r="D259" s="196" t="s">
        <v>169</v>
      </c>
      <c r="E259" s="208" t="s">
        <v>19</v>
      </c>
      <c r="F259" s="209" t="s">
        <v>5322</v>
      </c>
      <c r="G259" s="207"/>
      <c r="H259" s="210">
        <v>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3" customFormat="1" x14ac:dyDescent="0.3">
      <c r="B260" s="217"/>
      <c r="C260" s="218"/>
      <c r="D260" s="196" t="s">
        <v>169</v>
      </c>
      <c r="E260" s="240" t="s">
        <v>19</v>
      </c>
      <c r="F260" s="241" t="s">
        <v>182</v>
      </c>
      <c r="G260" s="218"/>
      <c r="H260" s="242">
        <v>16</v>
      </c>
      <c r="I260" s="223"/>
      <c r="J260" s="218"/>
      <c r="K260" s="218"/>
      <c r="L260" s="224"/>
      <c r="M260" s="257"/>
      <c r="N260" s="258"/>
      <c r="O260" s="258"/>
      <c r="P260" s="258"/>
      <c r="Q260" s="258"/>
      <c r="R260" s="258"/>
      <c r="S260" s="258"/>
      <c r="T260" s="259"/>
      <c r="AT260" s="228" t="s">
        <v>169</v>
      </c>
      <c r="AU260" s="228" t="s">
        <v>81</v>
      </c>
      <c r="AV260" s="13" t="s">
        <v>167</v>
      </c>
      <c r="AW260" s="13" t="s">
        <v>35</v>
      </c>
      <c r="AX260" s="13" t="s">
        <v>78</v>
      </c>
      <c r="AY260" s="228" t="s">
        <v>160</v>
      </c>
    </row>
    <row r="261" spans="2:65" s="1" customFormat="1" ht="6.95" customHeight="1" x14ac:dyDescent="0.3">
      <c r="B261" s="50"/>
      <c r="C261" s="51"/>
      <c r="D261" s="51"/>
      <c r="E261" s="51"/>
      <c r="F261" s="51"/>
      <c r="G261" s="51"/>
      <c r="H261" s="51"/>
      <c r="I261" s="128"/>
      <c r="J261" s="51"/>
      <c r="K261" s="51"/>
      <c r="L261" s="55"/>
    </row>
  </sheetData>
  <sheetProtection algorithmName="SHA-512" hashValue="9QVW4i9y6+bM76D2p+cty4lyy6xNGHC0TQS6T7r4GzajobthqhWs1pFrGVUhZTPiq1IfQiCB4JQ9+rY7NZYoVw==" saltValue="kRsL8IZukpf3y1yMaW8JLw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120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5323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121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ROUND(SUM(BE78:BE81), 2)</f>
        <v>0</v>
      </c>
      <c r="G30" s="36"/>
      <c r="H30" s="36"/>
      <c r="I30" s="120">
        <v>0.21</v>
      </c>
      <c r="J30" s="119">
        <f>ROUND(ROUND((SUM(BE78:BE81)),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ROUND(SUM(BF78:BF81), 2)</f>
        <v>0</v>
      </c>
      <c r="G31" s="36"/>
      <c r="H31" s="36"/>
      <c r="I31" s="120">
        <v>0.15</v>
      </c>
      <c r="J31" s="119">
        <f>ROUND(ROUND((SUM(BF78:BF81)),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ROUND(SUM(BG78:BG81),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ROUND(SUM(BH78:BH81),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ROUND(SUM(BI78:BI81),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CITY042-13 - SO 411 - Přeložka nadzemního vedení NN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J78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330</v>
      </c>
      <c r="E57" s="141"/>
      <c r="F57" s="141"/>
      <c r="G57" s="141"/>
      <c r="H57" s="141"/>
      <c r="I57" s="142"/>
      <c r="J57" s="143">
        <f>J79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1321</v>
      </c>
      <c r="E58" s="148"/>
      <c r="F58" s="148"/>
      <c r="G58" s="148"/>
      <c r="H58" s="148"/>
      <c r="I58" s="149"/>
      <c r="J58" s="150">
        <f>J80</f>
        <v>0</v>
      </c>
      <c r="K58" s="151"/>
    </row>
    <row r="59" spans="2:47" s="1" customFormat="1" ht="21.75" customHeight="1" x14ac:dyDescent="0.3">
      <c r="B59" s="35"/>
      <c r="C59" s="36"/>
      <c r="D59" s="36"/>
      <c r="E59" s="36"/>
      <c r="F59" s="36"/>
      <c r="G59" s="36"/>
      <c r="H59" s="36"/>
      <c r="I59" s="107"/>
      <c r="J59" s="36"/>
      <c r="K59" s="39"/>
    </row>
    <row r="60" spans="2:47" s="1" customFormat="1" ht="6.95" customHeight="1" x14ac:dyDescent="0.3">
      <c r="B60" s="50"/>
      <c r="C60" s="51"/>
      <c r="D60" s="51"/>
      <c r="E60" s="51"/>
      <c r="F60" s="51"/>
      <c r="G60" s="51"/>
      <c r="H60" s="51"/>
      <c r="I60" s="128"/>
      <c r="J60" s="51"/>
      <c r="K60" s="52"/>
    </row>
    <row r="64" spans="2:47" s="1" customFormat="1" ht="6.95" customHeight="1" x14ac:dyDescent="0.3">
      <c r="B64" s="53"/>
      <c r="C64" s="54"/>
      <c r="D64" s="54"/>
      <c r="E64" s="54"/>
      <c r="F64" s="54"/>
      <c r="G64" s="54"/>
      <c r="H64" s="54"/>
      <c r="I64" s="131"/>
      <c r="J64" s="54"/>
      <c r="K64" s="54"/>
      <c r="L64" s="55"/>
    </row>
    <row r="65" spans="2:63" s="1" customFormat="1" ht="36.950000000000003" customHeight="1" x14ac:dyDescent="0.3">
      <c r="B65" s="35"/>
      <c r="C65" s="56" t="s">
        <v>144</v>
      </c>
      <c r="D65" s="57"/>
      <c r="E65" s="57"/>
      <c r="F65" s="57"/>
      <c r="G65" s="57"/>
      <c r="H65" s="57"/>
      <c r="I65" s="152"/>
      <c r="J65" s="57"/>
      <c r="K65" s="57"/>
      <c r="L65" s="55"/>
    </row>
    <row r="66" spans="2:63" s="1" customFormat="1" ht="6.95" customHeight="1" x14ac:dyDescent="0.3">
      <c r="B66" s="35"/>
      <c r="C66" s="57"/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14.45" customHeight="1" x14ac:dyDescent="0.3">
      <c r="B67" s="35"/>
      <c r="C67" s="59" t="s">
        <v>16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22.5" customHeight="1" x14ac:dyDescent="0.3">
      <c r="B68" s="35"/>
      <c r="C68" s="57"/>
      <c r="D68" s="57"/>
      <c r="E68" s="396" t="str">
        <f>E7</f>
        <v>II/115 Černošice, rekonstrukce silnice</v>
      </c>
      <c r="F68" s="370"/>
      <c r="G68" s="370"/>
      <c r="H68" s="370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134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3.25" customHeight="1" x14ac:dyDescent="0.3">
      <c r="B70" s="35"/>
      <c r="C70" s="57"/>
      <c r="D70" s="57"/>
      <c r="E70" s="367" t="str">
        <f>E9</f>
        <v>CITY042-13 - SO 411 - Přeložka nadzemního vedení NN</v>
      </c>
      <c r="F70" s="370"/>
      <c r="G70" s="370"/>
      <c r="H70" s="370"/>
      <c r="I70" s="152"/>
      <c r="J70" s="57"/>
      <c r="K70" s="57"/>
      <c r="L70" s="55"/>
    </row>
    <row r="71" spans="2:63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18" customHeight="1" x14ac:dyDescent="0.3">
      <c r="B72" s="35"/>
      <c r="C72" s="59" t="s">
        <v>21</v>
      </c>
      <c r="D72" s="57"/>
      <c r="E72" s="57"/>
      <c r="F72" s="153" t="str">
        <f>F12</f>
        <v>Černošice</v>
      </c>
      <c r="G72" s="57"/>
      <c r="H72" s="57"/>
      <c r="I72" s="154" t="s">
        <v>23</v>
      </c>
      <c r="J72" s="67" t="str">
        <f>IF(J12="","",J12)</f>
        <v>1.3.2016</v>
      </c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5" x14ac:dyDescent="0.3">
      <c r="B74" s="35"/>
      <c r="C74" s="59" t="s">
        <v>25</v>
      </c>
      <c r="D74" s="57"/>
      <c r="E74" s="57"/>
      <c r="F74" s="153" t="str">
        <f>E15</f>
        <v>Středočeský kraj, Zborovská 11, Praha 5</v>
      </c>
      <c r="G74" s="57"/>
      <c r="H74" s="57"/>
      <c r="I74" s="154" t="s">
        <v>32</v>
      </c>
      <c r="J74" s="153" t="str">
        <f>E21</f>
        <v>AF-CityPlan s.r.o.,Magistrů 1275/13, 14000 Praha 4</v>
      </c>
      <c r="K74" s="57"/>
      <c r="L74" s="55"/>
    </row>
    <row r="75" spans="2:63" s="1" customFormat="1" ht="14.45" customHeight="1" x14ac:dyDescent="0.3">
      <c r="B75" s="35"/>
      <c r="C75" s="59" t="s">
        <v>30</v>
      </c>
      <c r="D75" s="57"/>
      <c r="E75" s="57"/>
      <c r="F75" s="153" t="str">
        <f>IF(E18="","",E18)</f>
        <v/>
      </c>
      <c r="G75" s="57"/>
      <c r="H75" s="57"/>
      <c r="I75" s="152"/>
      <c r="J75" s="57"/>
      <c r="K75" s="57"/>
      <c r="L75" s="55"/>
    </row>
    <row r="76" spans="2:63" s="1" customFormat="1" ht="10.3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63" s="9" customFormat="1" ht="29.25" customHeight="1" x14ac:dyDescent="0.3">
      <c r="B77" s="155"/>
      <c r="C77" s="156" t="s">
        <v>145</v>
      </c>
      <c r="D77" s="157" t="s">
        <v>56</v>
      </c>
      <c r="E77" s="157" t="s">
        <v>52</v>
      </c>
      <c r="F77" s="157" t="s">
        <v>146</v>
      </c>
      <c r="G77" s="157" t="s">
        <v>147</v>
      </c>
      <c r="H77" s="157" t="s">
        <v>148</v>
      </c>
      <c r="I77" s="158" t="s">
        <v>149</v>
      </c>
      <c r="J77" s="157" t="s">
        <v>138</v>
      </c>
      <c r="K77" s="159" t="s">
        <v>150</v>
      </c>
      <c r="L77" s="160"/>
      <c r="M77" s="75" t="s">
        <v>151</v>
      </c>
      <c r="N77" s="76" t="s">
        <v>41</v>
      </c>
      <c r="O77" s="76" t="s">
        <v>152</v>
      </c>
      <c r="P77" s="76" t="s">
        <v>153</v>
      </c>
      <c r="Q77" s="76" t="s">
        <v>154</v>
      </c>
      <c r="R77" s="76" t="s">
        <v>155</v>
      </c>
      <c r="S77" s="76" t="s">
        <v>156</v>
      </c>
      <c r="T77" s="77" t="s">
        <v>157</v>
      </c>
    </row>
    <row r="78" spans="2:63" s="1" customFormat="1" ht="29.25" customHeight="1" x14ac:dyDescent="0.35">
      <c r="B78" s="35"/>
      <c r="C78" s="81" t="s">
        <v>139</v>
      </c>
      <c r="D78" s="57"/>
      <c r="E78" s="57"/>
      <c r="F78" s="57"/>
      <c r="G78" s="57"/>
      <c r="H78" s="57"/>
      <c r="I78" s="152"/>
      <c r="J78" s="161">
        <f>BK78</f>
        <v>0</v>
      </c>
      <c r="K78" s="57"/>
      <c r="L78" s="55"/>
      <c r="M78" s="78"/>
      <c r="N78" s="79"/>
      <c r="O78" s="79"/>
      <c r="P78" s="162">
        <f>P79</f>
        <v>0</v>
      </c>
      <c r="Q78" s="79"/>
      <c r="R78" s="162">
        <f>R79</f>
        <v>6.0000000000000002E-5</v>
      </c>
      <c r="S78" s="79"/>
      <c r="T78" s="163">
        <f>T79</f>
        <v>0</v>
      </c>
      <c r="AT78" s="18" t="s">
        <v>70</v>
      </c>
      <c r="AU78" s="18" t="s">
        <v>140</v>
      </c>
      <c r="BK78" s="164">
        <f>BK79</f>
        <v>0</v>
      </c>
    </row>
    <row r="79" spans="2:63" s="10" customFormat="1" ht="37.35" customHeight="1" x14ac:dyDescent="0.35">
      <c r="B79" s="165"/>
      <c r="C79" s="166"/>
      <c r="D79" s="167" t="s">
        <v>70</v>
      </c>
      <c r="E79" s="168" t="s">
        <v>548</v>
      </c>
      <c r="F79" s="168" t="s">
        <v>1263</v>
      </c>
      <c r="G79" s="166"/>
      <c r="H79" s="166"/>
      <c r="I79" s="169"/>
      <c r="J79" s="170">
        <f>BK79</f>
        <v>0</v>
      </c>
      <c r="K79" s="166"/>
      <c r="L79" s="171"/>
      <c r="M79" s="172"/>
      <c r="N79" s="173"/>
      <c r="O79" s="173"/>
      <c r="P79" s="174">
        <f>P80</f>
        <v>0</v>
      </c>
      <c r="Q79" s="173"/>
      <c r="R79" s="174">
        <f>R80</f>
        <v>6.0000000000000002E-5</v>
      </c>
      <c r="S79" s="173"/>
      <c r="T79" s="175">
        <f>T80</f>
        <v>0</v>
      </c>
      <c r="AR79" s="176" t="s">
        <v>186</v>
      </c>
      <c r="AT79" s="177" t="s">
        <v>70</v>
      </c>
      <c r="AU79" s="177" t="s">
        <v>71</v>
      </c>
      <c r="AY79" s="176" t="s">
        <v>160</v>
      </c>
      <c r="BK79" s="178">
        <f>BK80</f>
        <v>0</v>
      </c>
    </row>
    <row r="80" spans="2:63" s="10" customFormat="1" ht="19.899999999999999" customHeight="1" x14ac:dyDescent="0.3">
      <c r="B80" s="165"/>
      <c r="C80" s="166"/>
      <c r="D80" s="179" t="s">
        <v>70</v>
      </c>
      <c r="E80" s="180" t="s">
        <v>1641</v>
      </c>
      <c r="F80" s="180" t="s">
        <v>1642</v>
      </c>
      <c r="G80" s="166"/>
      <c r="H80" s="166"/>
      <c r="I80" s="169"/>
      <c r="J80" s="181">
        <f>BK80</f>
        <v>0</v>
      </c>
      <c r="K80" s="166"/>
      <c r="L80" s="171"/>
      <c r="M80" s="172"/>
      <c r="N80" s="173"/>
      <c r="O80" s="173"/>
      <c r="P80" s="174">
        <f>P81</f>
        <v>0</v>
      </c>
      <c r="Q80" s="173"/>
      <c r="R80" s="174">
        <f>R81</f>
        <v>6.0000000000000002E-5</v>
      </c>
      <c r="S80" s="173"/>
      <c r="T80" s="175">
        <f>T81</f>
        <v>0</v>
      </c>
      <c r="AR80" s="176" t="s">
        <v>186</v>
      </c>
      <c r="AT80" s="177" t="s">
        <v>70</v>
      </c>
      <c r="AU80" s="177" t="s">
        <v>78</v>
      </c>
      <c r="AY80" s="176" t="s">
        <v>160</v>
      </c>
      <c r="BK80" s="178">
        <f>BK81</f>
        <v>0</v>
      </c>
    </row>
    <row r="81" spans="2:65" s="1" customFormat="1" ht="22.5" customHeight="1" x14ac:dyDescent="0.3">
      <c r="B81" s="35"/>
      <c r="C81" s="182" t="s">
        <v>78</v>
      </c>
      <c r="D81" s="182" t="s">
        <v>162</v>
      </c>
      <c r="E81" s="183" t="s">
        <v>5324</v>
      </c>
      <c r="F81" s="184" t="s">
        <v>5325</v>
      </c>
      <c r="G81" s="185" t="s">
        <v>165</v>
      </c>
      <c r="H81" s="186">
        <v>1</v>
      </c>
      <c r="I81" s="187"/>
      <c r="J81" s="188">
        <f>ROUND(I81*H81,2)</f>
        <v>0</v>
      </c>
      <c r="K81" s="184" t="s">
        <v>19</v>
      </c>
      <c r="L81" s="55"/>
      <c r="M81" s="189" t="s">
        <v>19</v>
      </c>
      <c r="N81" s="243" t="s">
        <v>42</v>
      </c>
      <c r="O81" s="244"/>
      <c r="P81" s="245">
        <f>O81*H81</f>
        <v>0</v>
      </c>
      <c r="Q81" s="245">
        <v>6.0000000000000002E-5</v>
      </c>
      <c r="R81" s="245">
        <f>Q81*H81</f>
        <v>6.0000000000000002E-5</v>
      </c>
      <c r="S81" s="245">
        <v>0</v>
      </c>
      <c r="T81" s="246">
        <f>S81*H81</f>
        <v>0</v>
      </c>
      <c r="AR81" s="18" t="s">
        <v>669</v>
      </c>
      <c r="AT81" s="18" t="s">
        <v>162</v>
      </c>
      <c r="AU81" s="18" t="s">
        <v>81</v>
      </c>
      <c r="AY81" s="18" t="s">
        <v>160</v>
      </c>
      <c r="BE81" s="193">
        <f>IF(N81="základní",J81,0)</f>
        <v>0</v>
      </c>
      <c r="BF81" s="193">
        <f>IF(N81="snížená",J81,0)</f>
        <v>0</v>
      </c>
      <c r="BG81" s="193">
        <f>IF(N81="zákl. přenesená",J81,0)</f>
        <v>0</v>
      </c>
      <c r="BH81" s="193">
        <f>IF(N81="sníž. přenesená",J81,0)</f>
        <v>0</v>
      </c>
      <c r="BI81" s="193">
        <f>IF(N81="nulová",J81,0)</f>
        <v>0</v>
      </c>
      <c r="BJ81" s="18" t="s">
        <v>78</v>
      </c>
      <c r="BK81" s="193">
        <f>ROUND(I81*H81,2)</f>
        <v>0</v>
      </c>
      <c r="BL81" s="18" t="s">
        <v>669</v>
      </c>
      <c r="BM81" s="18" t="s">
        <v>5326</v>
      </c>
    </row>
    <row r="82" spans="2:65" s="1" customFormat="1" ht="6.95" customHeight="1" x14ac:dyDescent="0.3">
      <c r="B82" s="50"/>
      <c r="C82" s="51"/>
      <c r="D82" s="51"/>
      <c r="E82" s="51"/>
      <c r="F82" s="51"/>
      <c r="G82" s="51"/>
      <c r="H82" s="51"/>
      <c r="I82" s="128"/>
      <c r="J82" s="51"/>
      <c r="K82" s="51"/>
      <c r="L82" s="55"/>
    </row>
  </sheetData>
  <sheetProtection algorithmName="SHA-512" hashValue="UVw+nkv+BKP6vXrl4khAHi2ruc6R6XAmQmu07EfLyR3JyDQQvxX9gCKwn1QuRuUIqygJQTOkc0Enx43AEnnErg==" saltValue="L71zwHXr7qZ5pGHH4uNIjQ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124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5327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125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ROUND(J86,2)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ROUND(SUM(BE86:BE517), 2)</f>
        <v>0</v>
      </c>
      <c r="G30" s="36"/>
      <c r="H30" s="36"/>
      <c r="I30" s="120">
        <v>0.21</v>
      </c>
      <c r="J30" s="119">
        <f>ROUND(ROUND((SUM(BE86:BE517)),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ROUND(SUM(BF86:BF517), 2)</f>
        <v>0</v>
      </c>
      <c r="G31" s="36"/>
      <c r="H31" s="36"/>
      <c r="I31" s="120">
        <v>0.15</v>
      </c>
      <c r="J31" s="119">
        <f>ROUND(ROUND((SUM(BF86:BF517)),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ROUND(SUM(BG86:BG517),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ROUND(SUM(BH86:BH517),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ROUND(SUM(BI86:BI517),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CITY042-14 - SO 701 - Novostavba zárubních zdí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J86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J87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J88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J452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J457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4008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J477</f>
        <v>0</v>
      </c>
      <c r="K64" s="151"/>
    </row>
    <row r="65" spans="2:12" s="7" customFormat="1" ht="24.95" customHeight="1" x14ac:dyDescent="0.3">
      <c r="B65" s="138"/>
      <c r="C65" s="139"/>
      <c r="D65" s="140" t="s">
        <v>5328</v>
      </c>
      <c r="E65" s="141"/>
      <c r="F65" s="141"/>
      <c r="G65" s="141"/>
      <c r="H65" s="141"/>
      <c r="I65" s="142"/>
      <c r="J65" s="143">
        <f>J479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5329</v>
      </c>
      <c r="E66" s="148"/>
      <c r="F66" s="148"/>
      <c r="G66" s="148"/>
      <c r="H66" s="148"/>
      <c r="I66" s="149"/>
      <c r="J66" s="150">
        <f>J480</f>
        <v>0</v>
      </c>
      <c r="K66" s="15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0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2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31"/>
      <c r="J72" s="54"/>
      <c r="K72" s="54"/>
      <c r="L72" s="55"/>
    </row>
    <row r="73" spans="2:12" s="1" customFormat="1" ht="36.950000000000003" customHeight="1" x14ac:dyDescent="0.3">
      <c r="B73" s="35"/>
      <c r="C73" s="56" t="s">
        <v>144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396" t="str">
        <f>E7</f>
        <v>II/115 Černošice, rekonstrukce silnice</v>
      </c>
      <c r="F76" s="370"/>
      <c r="G76" s="370"/>
      <c r="H76" s="370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134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3.25" customHeight="1" x14ac:dyDescent="0.3">
      <c r="B78" s="35"/>
      <c r="C78" s="57"/>
      <c r="D78" s="57"/>
      <c r="E78" s="367" t="str">
        <f>E9</f>
        <v>CITY042-14 - SO 701 - Novostavba zárubních zdí</v>
      </c>
      <c r="F78" s="370"/>
      <c r="G78" s="370"/>
      <c r="H78" s="370"/>
      <c r="I78" s="15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18" customHeight="1" x14ac:dyDescent="0.3">
      <c r="B80" s="35"/>
      <c r="C80" s="59" t="s">
        <v>21</v>
      </c>
      <c r="D80" s="57"/>
      <c r="E80" s="57"/>
      <c r="F80" s="153" t="str">
        <f>F12</f>
        <v>Černošice</v>
      </c>
      <c r="G80" s="57"/>
      <c r="H80" s="57"/>
      <c r="I80" s="154" t="s">
        <v>23</v>
      </c>
      <c r="J80" s="67" t="str">
        <f>IF(J12="","",J12)</f>
        <v>1.3.2016</v>
      </c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5" x14ac:dyDescent="0.3">
      <c r="B82" s="35"/>
      <c r="C82" s="59" t="s">
        <v>25</v>
      </c>
      <c r="D82" s="57"/>
      <c r="E82" s="57"/>
      <c r="F82" s="153" t="str">
        <f>E15</f>
        <v>Středočeský kraj, Zborovská 11, Praha 5</v>
      </c>
      <c r="G82" s="57"/>
      <c r="H82" s="57"/>
      <c r="I82" s="154" t="s">
        <v>32</v>
      </c>
      <c r="J82" s="153" t="str">
        <f>E21</f>
        <v>AF-CityPlan s.r.o.,Magistrů 1275/13, 14000 Praha 4</v>
      </c>
      <c r="K82" s="57"/>
      <c r="L82" s="55"/>
    </row>
    <row r="83" spans="2:65" s="1" customFormat="1" ht="14.45" customHeight="1" x14ac:dyDescent="0.3">
      <c r="B83" s="35"/>
      <c r="C83" s="59" t="s">
        <v>30</v>
      </c>
      <c r="D83" s="57"/>
      <c r="E83" s="57"/>
      <c r="F83" s="153" t="str">
        <f>IF(E18="","",E18)</f>
        <v/>
      </c>
      <c r="G83" s="57"/>
      <c r="H83" s="57"/>
      <c r="I83" s="152"/>
      <c r="J83" s="57"/>
      <c r="K83" s="57"/>
      <c r="L83" s="55"/>
    </row>
    <row r="84" spans="2:65" s="1" customFormat="1" ht="10.3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9" customFormat="1" ht="29.25" customHeight="1" x14ac:dyDescent="0.3">
      <c r="B85" s="155"/>
      <c r="C85" s="156" t="s">
        <v>145</v>
      </c>
      <c r="D85" s="157" t="s">
        <v>56</v>
      </c>
      <c r="E85" s="157" t="s">
        <v>52</v>
      </c>
      <c r="F85" s="157" t="s">
        <v>146</v>
      </c>
      <c r="G85" s="157" t="s">
        <v>147</v>
      </c>
      <c r="H85" s="157" t="s">
        <v>148</v>
      </c>
      <c r="I85" s="158" t="s">
        <v>149</v>
      </c>
      <c r="J85" s="157" t="s">
        <v>138</v>
      </c>
      <c r="K85" s="159" t="s">
        <v>150</v>
      </c>
      <c r="L85" s="160"/>
      <c r="M85" s="75" t="s">
        <v>151</v>
      </c>
      <c r="N85" s="76" t="s">
        <v>41</v>
      </c>
      <c r="O85" s="76" t="s">
        <v>152</v>
      </c>
      <c r="P85" s="76" t="s">
        <v>153</v>
      </c>
      <c r="Q85" s="76" t="s">
        <v>154</v>
      </c>
      <c r="R85" s="76" t="s">
        <v>155</v>
      </c>
      <c r="S85" s="76" t="s">
        <v>156</v>
      </c>
      <c r="T85" s="77" t="s">
        <v>157</v>
      </c>
    </row>
    <row r="86" spans="2:65" s="1" customFormat="1" ht="29.25" customHeight="1" x14ac:dyDescent="0.35">
      <c r="B86" s="35"/>
      <c r="C86" s="81" t="s">
        <v>139</v>
      </c>
      <c r="D86" s="57"/>
      <c r="E86" s="57"/>
      <c r="F86" s="57"/>
      <c r="G86" s="57"/>
      <c r="H86" s="57"/>
      <c r="I86" s="152"/>
      <c r="J86" s="161">
        <f>BK86</f>
        <v>0</v>
      </c>
      <c r="K86" s="57"/>
      <c r="L86" s="55"/>
      <c r="M86" s="78"/>
      <c r="N86" s="79"/>
      <c r="O86" s="79"/>
      <c r="P86" s="162">
        <f>P87+P479</f>
        <v>0</v>
      </c>
      <c r="Q86" s="79"/>
      <c r="R86" s="162">
        <f>R87+R479</f>
        <v>720.6690573297999</v>
      </c>
      <c r="S86" s="79"/>
      <c r="T86" s="163">
        <f>T87+T479</f>
        <v>0</v>
      </c>
      <c r="AT86" s="18" t="s">
        <v>70</v>
      </c>
      <c r="AU86" s="18" t="s">
        <v>140</v>
      </c>
      <c r="BK86" s="164">
        <f>BK87+BK479</f>
        <v>0</v>
      </c>
    </row>
    <row r="87" spans="2:65" s="10" customFormat="1" ht="37.35" customHeight="1" x14ac:dyDescent="0.35">
      <c r="B87" s="165"/>
      <c r="C87" s="166"/>
      <c r="D87" s="167" t="s">
        <v>70</v>
      </c>
      <c r="E87" s="168" t="s">
        <v>158</v>
      </c>
      <c r="F87" s="168" t="s">
        <v>159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P88+P266+P283+P452+P457+P467+P477</f>
        <v>0</v>
      </c>
      <c r="Q87" s="173"/>
      <c r="R87" s="174">
        <f>R88+R266+R283+R452+R457+R467+R477</f>
        <v>720.33590761479991</v>
      </c>
      <c r="S87" s="173"/>
      <c r="T87" s="175">
        <f>T88+T266+T283+T452+T457+T467+T477</f>
        <v>0</v>
      </c>
      <c r="AR87" s="176" t="s">
        <v>78</v>
      </c>
      <c r="AT87" s="177" t="s">
        <v>70</v>
      </c>
      <c r="AU87" s="177" t="s">
        <v>71</v>
      </c>
      <c r="AY87" s="176" t="s">
        <v>160</v>
      </c>
      <c r="BK87" s="178">
        <f>BK88+BK266+BK283+BK452+BK457+BK467+BK477</f>
        <v>0</v>
      </c>
    </row>
    <row r="88" spans="2:65" s="10" customFormat="1" ht="19.899999999999999" customHeight="1" x14ac:dyDescent="0.3">
      <c r="B88" s="165"/>
      <c r="C88" s="166"/>
      <c r="D88" s="179" t="s">
        <v>70</v>
      </c>
      <c r="E88" s="180" t="s">
        <v>78</v>
      </c>
      <c r="F88" s="180" t="s">
        <v>161</v>
      </c>
      <c r="G88" s="166"/>
      <c r="H88" s="166"/>
      <c r="I88" s="169"/>
      <c r="J88" s="181">
        <f>BK88</f>
        <v>0</v>
      </c>
      <c r="K88" s="166"/>
      <c r="L88" s="171"/>
      <c r="M88" s="172"/>
      <c r="N88" s="173"/>
      <c r="O88" s="173"/>
      <c r="P88" s="174">
        <f>SUM(P89:P265)</f>
        <v>0</v>
      </c>
      <c r="Q88" s="173"/>
      <c r="R88" s="174">
        <f>SUM(R89:R265)</f>
        <v>412.45299999999997</v>
      </c>
      <c r="S88" s="173"/>
      <c r="T88" s="175">
        <f>SUM(T89:T265)</f>
        <v>0</v>
      </c>
      <c r="AR88" s="176" t="s">
        <v>78</v>
      </c>
      <c r="AT88" s="177" t="s">
        <v>70</v>
      </c>
      <c r="AU88" s="177" t="s">
        <v>78</v>
      </c>
      <c r="AY88" s="176" t="s">
        <v>160</v>
      </c>
      <c r="BK88" s="178">
        <f>SUM(BK89:BK265)</f>
        <v>0</v>
      </c>
    </row>
    <row r="89" spans="2:65" s="1" customFormat="1" ht="22.5" customHeight="1" x14ac:dyDescent="0.3">
      <c r="B89" s="35"/>
      <c r="C89" s="182" t="s">
        <v>78</v>
      </c>
      <c r="D89" s="182" t="s">
        <v>162</v>
      </c>
      <c r="E89" s="183" t="s">
        <v>5330</v>
      </c>
      <c r="F89" s="184" t="s">
        <v>5331</v>
      </c>
      <c r="G89" s="185" t="s">
        <v>212</v>
      </c>
      <c r="H89" s="186">
        <v>216.72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5332</v>
      </c>
    </row>
    <row r="90" spans="2:65" s="11" customFormat="1" x14ac:dyDescent="0.3">
      <c r="B90" s="194"/>
      <c r="C90" s="195"/>
      <c r="D90" s="196" t="s">
        <v>169</v>
      </c>
      <c r="E90" s="197" t="s">
        <v>19</v>
      </c>
      <c r="F90" s="198" t="s">
        <v>5333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x14ac:dyDescent="0.3">
      <c r="B91" s="206"/>
      <c r="C91" s="207"/>
      <c r="D91" s="196" t="s">
        <v>169</v>
      </c>
      <c r="E91" s="208" t="s">
        <v>19</v>
      </c>
      <c r="F91" s="209" t="s">
        <v>5334</v>
      </c>
      <c r="G91" s="207"/>
      <c r="H91" s="210">
        <v>21.57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2" customFormat="1" x14ac:dyDescent="0.3">
      <c r="B92" s="206"/>
      <c r="C92" s="207"/>
      <c r="D92" s="196" t="s">
        <v>169</v>
      </c>
      <c r="E92" s="208" t="s">
        <v>19</v>
      </c>
      <c r="F92" s="209" t="s">
        <v>5335</v>
      </c>
      <c r="G92" s="207"/>
      <c r="H92" s="210">
        <v>12.201000000000001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4" customFormat="1" x14ac:dyDescent="0.3">
      <c r="B93" s="229"/>
      <c r="C93" s="230"/>
      <c r="D93" s="196" t="s">
        <v>169</v>
      </c>
      <c r="E93" s="231" t="s">
        <v>19</v>
      </c>
      <c r="F93" s="232" t="s">
        <v>234</v>
      </c>
      <c r="G93" s="230"/>
      <c r="H93" s="233">
        <v>33.771000000000001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169</v>
      </c>
      <c r="AU93" s="239" t="s">
        <v>81</v>
      </c>
      <c r="AV93" s="14" t="s">
        <v>186</v>
      </c>
      <c r="AW93" s="14" t="s">
        <v>35</v>
      </c>
      <c r="AX93" s="14" t="s">
        <v>71</v>
      </c>
      <c r="AY93" s="239" t="s">
        <v>160</v>
      </c>
    </row>
    <row r="94" spans="2:65" s="11" customFormat="1" x14ac:dyDescent="0.3">
      <c r="B94" s="194"/>
      <c r="C94" s="195"/>
      <c r="D94" s="196" t="s">
        <v>169</v>
      </c>
      <c r="E94" s="197" t="s">
        <v>19</v>
      </c>
      <c r="F94" s="198" t="s">
        <v>5336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x14ac:dyDescent="0.3">
      <c r="B95" s="206"/>
      <c r="C95" s="207"/>
      <c r="D95" s="196" t="s">
        <v>169</v>
      </c>
      <c r="E95" s="208" t="s">
        <v>19</v>
      </c>
      <c r="F95" s="209" t="s">
        <v>5337</v>
      </c>
      <c r="G95" s="207"/>
      <c r="H95" s="210">
        <v>0.158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1" customFormat="1" x14ac:dyDescent="0.3">
      <c r="B96" s="194"/>
      <c r="C96" s="195"/>
      <c r="D96" s="196" t="s">
        <v>169</v>
      </c>
      <c r="E96" s="197" t="s">
        <v>19</v>
      </c>
      <c r="F96" s="198" t="s">
        <v>5338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169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160</v>
      </c>
    </row>
    <row r="97" spans="2:51" s="12" customFormat="1" x14ac:dyDescent="0.3">
      <c r="B97" s="206"/>
      <c r="C97" s="207"/>
      <c r="D97" s="196" t="s">
        <v>169</v>
      </c>
      <c r="E97" s="208" t="s">
        <v>19</v>
      </c>
      <c r="F97" s="209" t="s">
        <v>5339</v>
      </c>
      <c r="G97" s="207"/>
      <c r="H97" s="210">
        <v>4.016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51" s="11" customFormat="1" x14ac:dyDescent="0.3">
      <c r="B98" s="194"/>
      <c r="C98" s="195"/>
      <c r="D98" s="196" t="s">
        <v>169</v>
      </c>
      <c r="E98" s="197" t="s">
        <v>19</v>
      </c>
      <c r="F98" s="198" t="s">
        <v>5340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51" s="12" customFormat="1" x14ac:dyDescent="0.3">
      <c r="B99" s="206"/>
      <c r="C99" s="207"/>
      <c r="D99" s="196" t="s">
        <v>169</v>
      </c>
      <c r="E99" s="208" t="s">
        <v>19</v>
      </c>
      <c r="F99" s="209" t="s">
        <v>5341</v>
      </c>
      <c r="G99" s="207"/>
      <c r="H99" s="210">
        <v>0.26300000000000001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51" s="11" customFormat="1" x14ac:dyDescent="0.3">
      <c r="B100" s="194"/>
      <c r="C100" s="195"/>
      <c r="D100" s="196" t="s">
        <v>169</v>
      </c>
      <c r="E100" s="197" t="s">
        <v>19</v>
      </c>
      <c r="F100" s="198" t="s">
        <v>5342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51" s="12" customFormat="1" x14ac:dyDescent="0.3">
      <c r="B101" s="206"/>
      <c r="C101" s="207"/>
      <c r="D101" s="196" t="s">
        <v>169</v>
      </c>
      <c r="E101" s="208" t="s">
        <v>19</v>
      </c>
      <c r="F101" s="209" t="s">
        <v>5343</v>
      </c>
      <c r="G101" s="207"/>
      <c r="H101" s="210">
        <v>4.6379999999999999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51" s="11" customFormat="1" x14ac:dyDescent="0.3">
      <c r="B102" s="194"/>
      <c r="C102" s="195"/>
      <c r="D102" s="196" t="s">
        <v>169</v>
      </c>
      <c r="E102" s="197" t="s">
        <v>19</v>
      </c>
      <c r="F102" s="198" t="s">
        <v>5344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51" s="12" customFormat="1" x14ac:dyDescent="0.3">
      <c r="B103" s="206"/>
      <c r="C103" s="207"/>
      <c r="D103" s="196" t="s">
        <v>169</v>
      </c>
      <c r="E103" s="208" t="s">
        <v>19</v>
      </c>
      <c r="F103" s="209" t="s">
        <v>5345</v>
      </c>
      <c r="G103" s="207"/>
      <c r="H103" s="210">
        <v>0.84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51" s="11" customFormat="1" x14ac:dyDescent="0.3">
      <c r="B104" s="194"/>
      <c r="C104" s="195"/>
      <c r="D104" s="196" t="s">
        <v>169</v>
      </c>
      <c r="E104" s="197" t="s">
        <v>19</v>
      </c>
      <c r="F104" s="198" t="s">
        <v>5346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51" s="12" customFormat="1" x14ac:dyDescent="0.3">
      <c r="B105" s="206"/>
      <c r="C105" s="207"/>
      <c r="D105" s="196" t="s">
        <v>169</v>
      </c>
      <c r="E105" s="208" t="s">
        <v>19</v>
      </c>
      <c r="F105" s="209" t="s">
        <v>5347</v>
      </c>
      <c r="G105" s="207"/>
      <c r="H105" s="210">
        <v>80.649000000000001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51" s="14" customFormat="1" x14ac:dyDescent="0.3">
      <c r="B106" s="229"/>
      <c r="C106" s="230"/>
      <c r="D106" s="196" t="s">
        <v>169</v>
      </c>
      <c r="E106" s="231" t="s">
        <v>19</v>
      </c>
      <c r="F106" s="232" t="s">
        <v>234</v>
      </c>
      <c r="G106" s="230"/>
      <c r="H106" s="233">
        <v>90.563999999999993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169</v>
      </c>
      <c r="AU106" s="239" t="s">
        <v>81</v>
      </c>
      <c r="AV106" s="14" t="s">
        <v>186</v>
      </c>
      <c r="AW106" s="14" t="s">
        <v>35</v>
      </c>
      <c r="AX106" s="14" t="s">
        <v>71</v>
      </c>
      <c r="AY106" s="239" t="s">
        <v>160</v>
      </c>
    </row>
    <row r="107" spans="2:51" s="11" customFormat="1" x14ac:dyDescent="0.3">
      <c r="B107" s="194"/>
      <c r="C107" s="195"/>
      <c r="D107" s="196" t="s">
        <v>169</v>
      </c>
      <c r="E107" s="197" t="s">
        <v>19</v>
      </c>
      <c r="F107" s="198" t="s">
        <v>5348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169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160</v>
      </c>
    </row>
    <row r="108" spans="2:51" s="12" customFormat="1" x14ac:dyDescent="0.3">
      <c r="B108" s="206"/>
      <c r="C108" s="207"/>
      <c r="D108" s="196" t="s">
        <v>169</v>
      </c>
      <c r="E108" s="208" t="s">
        <v>19</v>
      </c>
      <c r="F108" s="209" t="s">
        <v>5349</v>
      </c>
      <c r="G108" s="207"/>
      <c r="H108" s="210">
        <v>9.0960000000000001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51" s="12" customFormat="1" x14ac:dyDescent="0.3">
      <c r="B109" s="206"/>
      <c r="C109" s="207"/>
      <c r="D109" s="196" t="s">
        <v>169</v>
      </c>
      <c r="E109" s="208" t="s">
        <v>19</v>
      </c>
      <c r="F109" s="209" t="s">
        <v>5350</v>
      </c>
      <c r="G109" s="207"/>
      <c r="H109" s="210">
        <v>5.1449999999999996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51" s="14" customFormat="1" x14ac:dyDescent="0.3">
      <c r="B110" s="229"/>
      <c r="C110" s="230"/>
      <c r="D110" s="196" t="s">
        <v>169</v>
      </c>
      <c r="E110" s="231" t="s">
        <v>19</v>
      </c>
      <c r="F110" s="232" t="s">
        <v>234</v>
      </c>
      <c r="G110" s="230"/>
      <c r="H110" s="233">
        <v>14.241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169</v>
      </c>
      <c r="AU110" s="239" t="s">
        <v>81</v>
      </c>
      <c r="AV110" s="14" t="s">
        <v>186</v>
      </c>
      <c r="AW110" s="14" t="s">
        <v>35</v>
      </c>
      <c r="AX110" s="14" t="s">
        <v>71</v>
      </c>
      <c r="AY110" s="239" t="s">
        <v>160</v>
      </c>
    </row>
    <row r="111" spans="2:51" s="11" customFormat="1" x14ac:dyDescent="0.3">
      <c r="B111" s="194"/>
      <c r="C111" s="195"/>
      <c r="D111" s="196" t="s">
        <v>169</v>
      </c>
      <c r="E111" s="197" t="s">
        <v>19</v>
      </c>
      <c r="F111" s="198" t="s">
        <v>5351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51" s="12" customFormat="1" x14ac:dyDescent="0.3">
      <c r="B112" s="206"/>
      <c r="C112" s="207"/>
      <c r="D112" s="196" t="s">
        <v>169</v>
      </c>
      <c r="E112" s="208" t="s">
        <v>19</v>
      </c>
      <c r="F112" s="209" t="s">
        <v>5352</v>
      </c>
      <c r="G112" s="207"/>
      <c r="H112" s="210">
        <v>0.17499999999999999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51" s="11" customFormat="1" x14ac:dyDescent="0.3">
      <c r="B113" s="194"/>
      <c r="C113" s="195"/>
      <c r="D113" s="196" t="s">
        <v>169</v>
      </c>
      <c r="E113" s="197" t="s">
        <v>19</v>
      </c>
      <c r="F113" s="198" t="s">
        <v>5353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51" s="12" customFormat="1" x14ac:dyDescent="0.3">
      <c r="B114" s="206"/>
      <c r="C114" s="207"/>
      <c r="D114" s="196" t="s">
        <v>169</v>
      </c>
      <c r="E114" s="208" t="s">
        <v>19</v>
      </c>
      <c r="F114" s="209" t="s">
        <v>5354</v>
      </c>
      <c r="G114" s="207"/>
      <c r="H114" s="210">
        <v>0.42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51" s="11" customFormat="1" x14ac:dyDescent="0.3">
      <c r="B115" s="194"/>
      <c r="C115" s="195"/>
      <c r="D115" s="196" t="s">
        <v>169</v>
      </c>
      <c r="E115" s="197" t="s">
        <v>19</v>
      </c>
      <c r="F115" s="198" t="s">
        <v>5355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51" s="12" customFormat="1" x14ac:dyDescent="0.3">
      <c r="B116" s="206"/>
      <c r="C116" s="207"/>
      <c r="D116" s="196" t="s">
        <v>169</v>
      </c>
      <c r="E116" s="208" t="s">
        <v>19</v>
      </c>
      <c r="F116" s="209" t="s">
        <v>5356</v>
      </c>
      <c r="G116" s="207"/>
      <c r="H116" s="210">
        <v>46.637999999999998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51" s="14" customFormat="1" x14ac:dyDescent="0.3">
      <c r="B117" s="229"/>
      <c r="C117" s="230"/>
      <c r="D117" s="196" t="s">
        <v>169</v>
      </c>
      <c r="E117" s="231" t="s">
        <v>19</v>
      </c>
      <c r="F117" s="232" t="s">
        <v>234</v>
      </c>
      <c r="G117" s="230"/>
      <c r="H117" s="233">
        <v>47.232999999999997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169</v>
      </c>
      <c r="AU117" s="239" t="s">
        <v>81</v>
      </c>
      <c r="AV117" s="14" t="s">
        <v>186</v>
      </c>
      <c r="AW117" s="14" t="s">
        <v>35</v>
      </c>
      <c r="AX117" s="14" t="s">
        <v>71</v>
      </c>
      <c r="AY117" s="239" t="s">
        <v>160</v>
      </c>
    </row>
    <row r="118" spans="2:51" s="11" customFormat="1" x14ac:dyDescent="0.3">
      <c r="B118" s="194"/>
      <c r="C118" s="195"/>
      <c r="D118" s="196" t="s">
        <v>169</v>
      </c>
      <c r="E118" s="197" t="s">
        <v>19</v>
      </c>
      <c r="F118" s="198" t="s">
        <v>5357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51" s="12" customFormat="1" x14ac:dyDescent="0.3">
      <c r="B119" s="206"/>
      <c r="C119" s="207"/>
      <c r="D119" s="196" t="s">
        <v>169</v>
      </c>
      <c r="E119" s="208" t="s">
        <v>19</v>
      </c>
      <c r="F119" s="209" t="s">
        <v>5358</v>
      </c>
      <c r="G119" s="207"/>
      <c r="H119" s="210">
        <v>5.5439999999999996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51" s="12" customFormat="1" x14ac:dyDescent="0.3">
      <c r="B120" s="206"/>
      <c r="C120" s="207"/>
      <c r="D120" s="196" t="s">
        <v>169</v>
      </c>
      <c r="E120" s="208" t="s">
        <v>19</v>
      </c>
      <c r="F120" s="209" t="s">
        <v>5359</v>
      </c>
      <c r="G120" s="207"/>
      <c r="H120" s="210">
        <v>3.1150000000000002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51" s="14" customFormat="1" x14ac:dyDescent="0.3">
      <c r="B121" s="229"/>
      <c r="C121" s="230"/>
      <c r="D121" s="196" t="s">
        <v>169</v>
      </c>
      <c r="E121" s="231" t="s">
        <v>19</v>
      </c>
      <c r="F121" s="232" t="s">
        <v>234</v>
      </c>
      <c r="G121" s="230"/>
      <c r="H121" s="233">
        <v>8.6590000000000007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169</v>
      </c>
      <c r="AU121" s="239" t="s">
        <v>81</v>
      </c>
      <c r="AV121" s="14" t="s">
        <v>186</v>
      </c>
      <c r="AW121" s="14" t="s">
        <v>35</v>
      </c>
      <c r="AX121" s="14" t="s">
        <v>71</v>
      </c>
      <c r="AY121" s="239" t="s">
        <v>160</v>
      </c>
    </row>
    <row r="122" spans="2:51" s="11" customFormat="1" x14ac:dyDescent="0.3">
      <c r="B122" s="194"/>
      <c r="C122" s="195"/>
      <c r="D122" s="196" t="s">
        <v>169</v>
      </c>
      <c r="E122" s="197" t="s">
        <v>19</v>
      </c>
      <c r="F122" s="198" t="s">
        <v>5360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51" s="12" customFormat="1" x14ac:dyDescent="0.3">
      <c r="B123" s="206"/>
      <c r="C123" s="207"/>
      <c r="D123" s="196" t="s">
        <v>169</v>
      </c>
      <c r="E123" s="208" t="s">
        <v>19</v>
      </c>
      <c r="F123" s="209" t="s">
        <v>5361</v>
      </c>
      <c r="G123" s="207"/>
      <c r="H123" s="210">
        <v>0.44600000000000001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51" s="11" customFormat="1" x14ac:dyDescent="0.3">
      <c r="B124" s="194"/>
      <c r="C124" s="195"/>
      <c r="D124" s="196" t="s">
        <v>169</v>
      </c>
      <c r="E124" s="197" t="s">
        <v>19</v>
      </c>
      <c r="F124" s="198" t="s">
        <v>5362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51" s="12" customFormat="1" x14ac:dyDescent="0.3">
      <c r="B125" s="206"/>
      <c r="C125" s="207"/>
      <c r="D125" s="196" t="s">
        <v>169</v>
      </c>
      <c r="E125" s="208" t="s">
        <v>19</v>
      </c>
      <c r="F125" s="209" t="s">
        <v>5337</v>
      </c>
      <c r="G125" s="207"/>
      <c r="H125" s="210">
        <v>0.158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51" s="11" customFormat="1" x14ac:dyDescent="0.3">
      <c r="B126" s="194"/>
      <c r="C126" s="195"/>
      <c r="D126" s="196" t="s">
        <v>169</v>
      </c>
      <c r="E126" s="197" t="s">
        <v>19</v>
      </c>
      <c r="F126" s="198" t="s">
        <v>5363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169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160</v>
      </c>
    </row>
    <row r="127" spans="2:51" s="12" customFormat="1" x14ac:dyDescent="0.3">
      <c r="B127" s="206"/>
      <c r="C127" s="207"/>
      <c r="D127" s="196" t="s">
        <v>169</v>
      </c>
      <c r="E127" s="208" t="s">
        <v>19</v>
      </c>
      <c r="F127" s="209" t="s">
        <v>5364</v>
      </c>
      <c r="G127" s="207"/>
      <c r="H127" s="210">
        <v>1.9690000000000001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51" s="11" customFormat="1" x14ac:dyDescent="0.3">
      <c r="B128" s="194"/>
      <c r="C128" s="195"/>
      <c r="D128" s="196" t="s">
        <v>169</v>
      </c>
      <c r="E128" s="197" t="s">
        <v>19</v>
      </c>
      <c r="F128" s="198" t="s">
        <v>5365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x14ac:dyDescent="0.3">
      <c r="B129" s="206"/>
      <c r="C129" s="207"/>
      <c r="D129" s="196" t="s">
        <v>169</v>
      </c>
      <c r="E129" s="208" t="s">
        <v>19</v>
      </c>
      <c r="F129" s="209" t="s">
        <v>5366</v>
      </c>
      <c r="G129" s="207"/>
      <c r="H129" s="210">
        <v>2.73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x14ac:dyDescent="0.3">
      <c r="B130" s="194"/>
      <c r="C130" s="195"/>
      <c r="D130" s="196" t="s">
        <v>169</v>
      </c>
      <c r="E130" s="197" t="s">
        <v>19</v>
      </c>
      <c r="F130" s="198" t="s">
        <v>5367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x14ac:dyDescent="0.3">
      <c r="B131" s="206"/>
      <c r="C131" s="207"/>
      <c r="D131" s="196" t="s">
        <v>169</v>
      </c>
      <c r="E131" s="208" t="s">
        <v>19</v>
      </c>
      <c r="F131" s="209" t="s">
        <v>5368</v>
      </c>
      <c r="G131" s="207"/>
      <c r="H131" s="210">
        <v>16.949000000000002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4" customFormat="1" x14ac:dyDescent="0.3">
      <c r="B132" s="229"/>
      <c r="C132" s="230"/>
      <c r="D132" s="196" t="s">
        <v>169</v>
      </c>
      <c r="E132" s="231" t="s">
        <v>19</v>
      </c>
      <c r="F132" s="232" t="s">
        <v>234</v>
      </c>
      <c r="G132" s="230"/>
      <c r="H132" s="233">
        <v>22.251999999999999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169</v>
      </c>
      <c r="AU132" s="239" t="s">
        <v>81</v>
      </c>
      <c r="AV132" s="14" t="s">
        <v>186</v>
      </c>
      <c r="AW132" s="14" t="s">
        <v>35</v>
      </c>
      <c r="AX132" s="14" t="s">
        <v>71</v>
      </c>
      <c r="AY132" s="239" t="s">
        <v>160</v>
      </c>
    </row>
    <row r="133" spans="2:65" s="13" customFormat="1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216.72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22.5" customHeight="1" x14ac:dyDescent="0.3">
      <c r="B134" s="35"/>
      <c r="C134" s="182" t="s">
        <v>81</v>
      </c>
      <c r="D134" s="182" t="s">
        <v>162</v>
      </c>
      <c r="E134" s="183" t="s">
        <v>5369</v>
      </c>
      <c r="F134" s="184" t="s">
        <v>5370</v>
      </c>
      <c r="G134" s="185" t="s">
        <v>212</v>
      </c>
      <c r="H134" s="186">
        <v>21.672000000000001</v>
      </c>
      <c r="I134" s="187"/>
      <c r="J134" s="188">
        <f>ROUND(I134*H134,2)</f>
        <v>0</v>
      </c>
      <c r="K134" s="184" t="s">
        <v>166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5371</v>
      </c>
    </row>
    <row r="135" spans="2:65" s="1" customFormat="1" ht="22.5" customHeight="1" x14ac:dyDescent="0.3">
      <c r="B135" s="35"/>
      <c r="C135" s="182" t="s">
        <v>186</v>
      </c>
      <c r="D135" s="182" t="s">
        <v>162</v>
      </c>
      <c r="E135" s="183" t="s">
        <v>1751</v>
      </c>
      <c r="F135" s="184" t="s">
        <v>1752</v>
      </c>
      <c r="G135" s="185" t="s">
        <v>212</v>
      </c>
      <c r="H135" s="186">
        <v>173.542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5372</v>
      </c>
    </row>
    <row r="136" spans="2:65" s="11" customFormat="1" x14ac:dyDescent="0.3">
      <c r="B136" s="194"/>
      <c r="C136" s="195"/>
      <c r="D136" s="196" t="s">
        <v>169</v>
      </c>
      <c r="E136" s="197" t="s">
        <v>19</v>
      </c>
      <c r="F136" s="198" t="s">
        <v>5333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1" customFormat="1" x14ac:dyDescent="0.3">
      <c r="B137" s="194"/>
      <c r="C137" s="195"/>
      <c r="D137" s="196" t="s">
        <v>169</v>
      </c>
      <c r="E137" s="197" t="s">
        <v>19</v>
      </c>
      <c r="F137" s="198" t="s">
        <v>5336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169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160</v>
      </c>
    </row>
    <row r="138" spans="2:65" s="12" customFormat="1" x14ac:dyDescent="0.3">
      <c r="B138" s="206"/>
      <c r="C138" s="207"/>
      <c r="D138" s="196" t="s">
        <v>169</v>
      </c>
      <c r="E138" s="208" t="s">
        <v>19</v>
      </c>
      <c r="F138" s="209" t="s">
        <v>5373</v>
      </c>
      <c r="G138" s="207"/>
      <c r="H138" s="210">
        <v>0.30499999999999999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65" s="11" customFormat="1" x14ac:dyDescent="0.3">
      <c r="B139" s="194"/>
      <c r="C139" s="195"/>
      <c r="D139" s="196" t="s">
        <v>169</v>
      </c>
      <c r="E139" s="197" t="s">
        <v>19</v>
      </c>
      <c r="F139" s="198" t="s">
        <v>5338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65" s="12" customFormat="1" x14ac:dyDescent="0.3">
      <c r="B140" s="206"/>
      <c r="C140" s="207"/>
      <c r="D140" s="196" t="s">
        <v>169</v>
      </c>
      <c r="E140" s="208" t="s">
        <v>19</v>
      </c>
      <c r="F140" s="209" t="s">
        <v>5374</v>
      </c>
      <c r="G140" s="207"/>
      <c r="H140" s="210">
        <v>9.7059999999999995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65" s="11" customFormat="1" x14ac:dyDescent="0.3">
      <c r="B141" s="194"/>
      <c r="C141" s="195"/>
      <c r="D141" s="196" t="s">
        <v>169</v>
      </c>
      <c r="E141" s="197" t="s">
        <v>19</v>
      </c>
      <c r="F141" s="198" t="s">
        <v>5340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65" s="12" customFormat="1" x14ac:dyDescent="0.3">
      <c r="B142" s="206"/>
      <c r="C142" s="207"/>
      <c r="D142" s="196" t="s">
        <v>169</v>
      </c>
      <c r="E142" s="208" t="s">
        <v>19</v>
      </c>
      <c r="F142" s="209" t="s">
        <v>5375</v>
      </c>
      <c r="G142" s="207"/>
      <c r="H142" s="210">
        <v>0.63400000000000001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1" customFormat="1" x14ac:dyDescent="0.3">
      <c r="B143" s="194"/>
      <c r="C143" s="195"/>
      <c r="D143" s="196" t="s">
        <v>169</v>
      </c>
      <c r="E143" s="197" t="s">
        <v>19</v>
      </c>
      <c r="F143" s="198" t="s">
        <v>5342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2" customFormat="1" x14ac:dyDescent="0.3">
      <c r="B144" s="206"/>
      <c r="C144" s="207"/>
      <c r="D144" s="196" t="s">
        <v>169</v>
      </c>
      <c r="E144" s="208" t="s">
        <v>19</v>
      </c>
      <c r="F144" s="209" t="s">
        <v>5376</v>
      </c>
      <c r="G144" s="207"/>
      <c r="H144" s="210">
        <v>8.0690000000000008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51" s="11" customFormat="1" x14ac:dyDescent="0.3">
      <c r="B145" s="194"/>
      <c r="C145" s="195"/>
      <c r="D145" s="196" t="s">
        <v>169</v>
      </c>
      <c r="E145" s="197" t="s">
        <v>19</v>
      </c>
      <c r="F145" s="198" t="s">
        <v>5344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51" s="12" customFormat="1" x14ac:dyDescent="0.3">
      <c r="B146" s="206"/>
      <c r="C146" s="207"/>
      <c r="D146" s="196" t="s">
        <v>169</v>
      </c>
      <c r="E146" s="208" t="s">
        <v>19</v>
      </c>
      <c r="F146" s="209" t="s">
        <v>5377</v>
      </c>
      <c r="G146" s="207"/>
      <c r="H146" s="210">
        <v>1.0660000000000001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51" s="11" customFormat="1" x14ac:dyDescent="0.3">
      <c r="B147" s="194"/>
      <c r="C147" s="195"/>
      <c r="D147" s="196" t="s">
        <v>169</v>
      </c>
      <c r="E147" s="197" t="s">
        <v>19</v>
      </c>
      <c r="F147" s="198" t="s">
        <v>5346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169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160</v>
      </c>
    </row>
    <row r="148" spans="2:51" s="12" customFormat="1" x14ac:dyDescent="0.3">
      <c r="B148" s="206"/>
      <c r="C148" s="207"/>
      <c r="D148" s="196" t="s">
        <v>169</v>
      </c>
      <c r="E148" s="208" t="s">
        <v>19</v>
      </c>
      <c r="F148" s="209" t="s">
        <v>5378</v>
      </c>
      <c r="G148" s="207"/>
      <c r="H148" s="210">
        <v>80.959000000000003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51" s="14" customFormat="1" x14ac:dyDescent="0.3">
      <c r="B149" s="229"/>
      <c r="C149" s="230"/>
      <c r="D149" s="196" t="s">
        <v>169</v>
      </c>
      <c r="E149" s="231" t="s">
        <v>19</v>
      </c>
      <c r="F149" s="232" t="s">
        <v>234</v>
      </c>
      <c r="G149" s="230"/>
      <c r="H149" s="233">
        <v>100.739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169</v>
      </c>
      <c r="AU149" s="239" t="s">
        <v>81</v>
      </c>
      <c r="AV149" s="14" t="s">
        <v>186</v>
      </c>
      <c r="AW149" s="14" t="s">
        <v>35</v>
      </c>
      <c r="AX149" s="14" t="s">
        <v>71</v>
      </c>
      <c r="AY149" s="239" t="s">
        <v>160</v>
      </c>
    </row>
    <row r="150" spans="2:51" s="11" customFormat="1" x14ac:dyDescent="0.3">
      <c r="B150" s="194"/>
      <c r="C150" s="195"/>
      <c r="D150" s="196" t="s">
        <v>169</v>
      </c>
      <c r="E150" s="197" t="s">
        <v>19</v>
      </c>
      <c r="F150" s="198" t="s">
        <v>5348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169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160</v>
      </c>
    </row>
    <row r="151" spans="2:51" s="11" customFormat="1" x14ac:dyDescent="0.3">
      <c r="B151" s="194"/>
      <c r="C151" s="195"/>
      <c r="D151" s="196" t="s">
        <v>169</v>
      </c>
      <c r="E151" s="197" t="s">
        <v>19</v>
      </c>
      <c r="F151" s="198" t="s">
        <v>5351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51" s="12" customFormat="1" x14ac:dyDescent="0.3">
      <c r="B152" s="206"/>
      <c r="C152" s="207"/>
      <c r="D152" s="196" t="s">
        <v>169</v>
      </c>
      <c r="E152" s="208" t="s">
        <v>19</v>
      </c>
      <c r="F152" s="209" t="s">
        <v>5379</v>
      </c>
      <c r="G152" s="207"/>
      <c r="H152" s="210">
        <v>0.30499999999999999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51" s="11" customFormat="1" x14ac:dyDescent="0.3">
      <c r="B153" s="194"/>
      <c r="C153" s="195"/>
      <c r="D153" s="196" t="s">
        <v>169</v>
      </c>
      <c r="E153" s="197" t="s">
        <v>19</v>
      </c>
      <c r="F153" s="198" t="s">
        <v>5353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169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160</v>
      </c>
    </row>
    <row r="154" spans="2:51" s="12" customFormat="1" x14ac:dyDescent="0.3">
      <c r="B154" s="206"/>
      <c r="C154" s="207"/>
      <c r="D154" s="196" t="s">
        <v>169</v>
      </c>
      <c r="E154" s="208" t="s">
        <v>19</v>
      </c>
      <c r="F154" s="209" t="s">
        <v>5380</v>
      </c>
      <c r="G154" s="207"/>
      <c r="H154" s="210">
        <v>0.53300000000000003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51" s="11" customFormat="1" x14ac:dyDescent="0.3">
      <c r="B155" s="194"/>
      <c r="C155" s="195"/>
      <c r="D155" s="196" t="s">
        <v>169</v>
      </c>
      <c r="E155" s="197" t="s">
        <v>19</v>
      </c>
      <c r="F155" s="198" t="s">
        <v>5355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51" s="12" customFormat="1" x14ac:dyDescent="0.3">
      <c r="B156" s="206"/>
      <c r="C156" s="207"/>
      <c r="D156" s="196" t="s">
        <v>169</v>
      </c>
      <c r="E156" s="208" t="s">
        <v>19</v>
      </c>
      <c r="F156" s="209" t="s">
        <v>5381</v>
      </c>
      <c r="G156" s="207"/>
      <c r="H156" s="210">
        <v>46.817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51" s="14" customFormat="1" x14ac:dyDescent="0.3">
      <c r="B157" s="229"/>
      <c r="C157" s="230"/>
      <c r="D157" s="196" t="s">
        <v>169</v>
      </c>
      <c r="E157" s="231" t="s">
        <v>19</v>
      </c>
      <c r="F157" s="232" t="s">
        <v>234</v>
      </c>
      <c r="G157" s="230"/>
      <c r="H157" s="233">
        <v>47.655000000000001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169</v>
      </c>
      <c r="AU157" s="239" t="s">
        <v>81</v>
      </c>
      <c r="AV157" s="14" t="s">
        <v>186</v>
      </c>
      <c r="AW157" s="14" t="s">
        <v>35</v>
      </c>
      <c r="AX157" s="14" t="s">
        <v>71</v>
      </c>
      <c r="AY157" s="239" t="s">
        <v>160</v>
      </c>
    </row>
    <row r="158" spans="2:51" s="11" customFormat="1" x14ac:dyDescent="0.3">
      <c r="B158" s="194"/>
      <c r="C158" s="195"/>
      <c r="D158" s="196" t="s">
        <v>169</v>
      </c>
      <c r="E158" s="197" t="s">
        <v>19</v>
      </c>
      <c r="F158" s="198" t="s">
        <v>5357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51" s="11" customFormat="1" x14ac:dyDescent="0.3">
      <c r="B159" s="194"/>
      <c r="C159" s="195"/>
      <c r="D159" s="196" t="s">
        <v>169</v>
      </c>
      <c r="E159" s="197" t="s">
        <v>19</v>
      </c>
      <c r="F159" s="198" t="s">
        <v>5360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51" s="12" customFormat="1" x14ac:dyDescent="0.3">
      <c r="B160" s="206"/>
      <c r="C160" s="207"/>
      <c r="D160" s="196" t="s">
        <v>169</v>
      </c>
      <c r="E160" s="208" t="s">
        <v>19</v>
      </c>
      <c r="F160" s="209" t="s">
        <v>5382</v>
      </c>
      <c r="G160" s="207"/>
      <c r="H160" s="210">
        <v>0.86299999999999999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1" customFormat="1" x14ac:dyDescent="0.3">
      <c r="B161" s="194"/>
      <c r="C161" s="195"/>
      <c r="D161" s="196" t="s">
        <v>169</v>
      </c>
      <c r="E161" s="197" t="s">
        <v>19</v>
      </c>
      <c r="F161" s="198" t="s">
        <v>5362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x14ac:dyDescent="0.3">
      <c r="B162" s="206"/>
      <c r="C162" s="207"/>
      <c r="D162" s="196" t="s">
        <v>169</v>
      </c>
      <c r="E162" s="208" t="s">
        <v>19</v>
      </c>
      <c r="F162" s="209" t="s">
        <v>5383</v>
      </c>
      <c r="G162" s="207"/>
      <c r="H162" s="210">
        <v>0.38100000000000001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1" customFormat="1" x14ac:dyDescent="0.3">
      <c r="B163" s="194"/>
      <c r="C163" s="195"/>
      <c r="D163" s="196" t="s">
        <v>169</v>
      </c>
      <c r="E163" s="197" t="s">
        <v>19</v>
      </c>
      <c r="F163" s="198" t="s">
        <v>5363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x14ac:dyDescent="0.3">
      <c r="B164" s="206"/>
      <c r="C164" s="207"/>
      <c r="D164" s="196" t="s">
        <v>169</v>
      </c>
      <c r="E164" s="208" t="s">
        <v>19</v>
      </c>
      <c r="F164" s="209" t="s">
        <v>5384</v>
      </c>
      <c r="G164" s="207"/>
      <c r="H164" s="210">
        <v>3.4260000000000002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1" customFormat="1" x14ac:dyDescent="0.3">
      <c r="B165" s="194"/>
      <c r="C165" s="195"/>
      <c r="D165" s="196" t="s">
        <v>169</v>
      </c>
      <c r="E165" s="197" t="s">
        <v>19</v>
      </c>
      <c r="F165" s="198" t="s">
        <v>5365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x14ac:dyDescent="0.3">
      <c r="B166" s="206"/>
      <c r="C166" s="207"/>
      <c r="D166" s="196" t="s">
        <v>169</v>
      </c>
      <c r="E166" s="208" t="s">
        <v>19</v>
      </c>
      <c r="F166" s="209" t="s">
        <v>5385</v>
      </c>
      <c r="G166" s="207"/>
      <c r="H166" s="210">
        <v>3.464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1" customFormat="1" x14ac:dyDescent="0.3">
      <c r="B167" s="194"/>
      <c r="C167" s="195"/>
      <c r="D167" s="196" t="s">
        <v>169</v>
      </c>
      <c r="E167" s="197" t="s">
        <v>19</v>
      </c>
      <c r="F167" s="198" t="s">
        <v>5367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169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160</v>
      </c>
    </row>
    <row r="168" spans="2:65" s="12" customFormat="1" x14ac:dyDescent="0.3">
      <c r="B168" s="206"/>
      <c r="C168" s="207"/>
      <c r="D168" s="196" t="s">
        <v>169</v>
      </c>
      <c r="E168" s="208" t="s">
        <v>19</v>
      </c>
      <c r="F168" s="209" t="s">
        <v>5386</v>
      </c>
      <c r="G168" s="207"/>
      <c r="H168" s="210">
        <v>17.013999999999999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4" customFormat="1" x14ac:dyDescent="0.3">
      <c r="B169" s="229"/>
      <c r="C169" s="230"/>
      <c r="D169" s="196" t="s">
        <v>169</v>
      </c>
      <c r="E169" s="231" t="s">
        <v>19</v>
      </c>
      <c r="F169" s="232" t="s">
        <v>234</v>
      </c>
      <c r="G169" s="230"/>
      <c r="H169" s="233">
        <v>25.148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169</v>
      </c>
      <c r="AU169" s="239" t="s">
        <v>81</v>
      </c>
      <c r="AV169" s="14" t="s">
        <v>186</v>
      </c>
      <c r="AW169" s="14" t="s">
        <v>35</v>
      </c>
      <c r="AX169" s="14" t="s">
        <v>71</v>
      </c>
      <c r="AY169" s="239" t="s">
        <v>160</v>
      </c>
    </row>
    <row r="170" spans="2:65" s="13" customFormat="1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173.542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167</v>
      </c>
      <c r="D171" s="182" t="s">
        <v>162</v>
      </c>
      <c r="E171" s="183" t="s">
        <v>1779</v>
      </c>
      <c r="F171" s="184" t="s">
        <v>1780</v>
      </c>
      <c r="G171" s="185" t="s">
        <v>212</v>
      </c>
      <c r="H171" s="186">
        <v>17.353999999999999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5387</v>
      </c>
    </row>
    <row r="172" spans="2:65" s="1" customFormat="1" ht="22.5" customHeight="1" x14ac:dyDescent="0.3">
      <c r="B172" s="35"/>
      <c r="C172" s="182" t="s">
        <v>201</v>
      </c>
      <c r="D172" s="182" t="s">
        <v>162</v>
      </c>
      <c r="E172" s="183" t="s">
        <v>506</v>
      </c>
      <c r="F172" s="184" t="s">
        <v>507</v>
      </c>
      <c r="G172" s="185" t="s">
        <v>212</v>
      </c>
      <c r="H172" s="186">
        <v>390.262</v>
      </c>
      <c r="I172" s="187"/>
      <c r="J172" s="188">
        <f>ROUND(I172*H172,2)</f>
        <v>0</v>
      </c>
      <c r="K172" s="184" t="s">
        <v>166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167</v>
      </c>
      <c r="AT172" s="18" t="s">
        <v>162</v>
      </c>
      <c r="AU172" s="18" t="s">
        <v>81</v>
      </c>
      <c r="AY172" s="18" t="s">
        <v>160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167</v>
      </c>
      <c r="BM172" s="18" t="s">
        <v>5388</v>
      </c>
    </row>
    <row r="173" spans="2:65" s="12" customFormat="1" x14ac:dyDescent="0.3">
      <c r="B173" s="206"/>
      <c r="C173" s="207"/>
      <c r="D173" s="196" t="s">
        <v>169</v>
      </c>
      <c r="E173" s="208" t="s">
        <v>19</v>
      </c>
      <c r="F173" s="209" t="s">
        <v>5389</v>
      </c>
      <c r="G173" s="207"/>
      <c r="H173" s="210">
        <v>390.262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390.262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31.5" customHeight="1" x14ac:dyDescent="0.3">
      <c r="B175" s="35"/>
      <c r="C175" s="182" t="s">
        <v>205</v>
      </c>
      <c r="D175" s="182" t="s">
        <v>162</v>
      </c>
      <c r="E175" s="183" t="s">
        <v>511</v>
      </c>
      <c r="F175" s="184" t="s">
        <v>512</v>
      </c>
      <c r="G175" s="185" t="s">
        <v>212</v>
      </c>
      <c r="H175" s="186">
        <v>3902.62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5390</v>
      </c>
    </row>
    <row r="176" spans="2:65" s="12" customFormat="1" x14ac:dyDescent="0.3">
      <c r="B176" s="206"/>
      <c r="C176" s="207"/>
      <c r="D176" s="196" t="s">
        <v>169</v>
      </c>
      <c r="E176" s="208" t="s">
        <v>19</v>
      </c>
      <c r="F176" s="209" t="s">
        <v>5391</v>
      </c>
      <c r="G176" s="207"/>
      <c r="H176" s="210">
        <v>3902.62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3902.62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209</v>
      </c>
      <c r="D178" s="182" t="s">
        <v>162</v>
      </c>
      <c r="E178" s="183" t="s">
        <v>532</v>
      </c>
      <c r="F178" s="184" t="s">
        <v>533</v>
      </c>
      <c r="G178" s="185" t="s">
        <v>265</v>
      </c>
      <c r="H178" s="186">
        <v>702.47199999999998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5392</v>
      </c>
    </row>
    <row r="179" spans="2:65" s="12" customFormat="1" x14ac:dyDescent="0.3">
      <c r="B179" s="206"/>
      <c r="C179" s="207"/>
      <c r="D179" s="196" t="s">
        <v>169</v>
      </c>
      <c r="E179" s="208" t="s">
        <v>19</v>
      </c>
      <c r="F179" s="209" t="s">
        <v>5393</v>
      </c>
      <c r="G179" s="207"/>
      <c r="H179" s="210">
        <v>702.47199999999998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3" customFormat="1" x14ac:dyDescent="0.3">
      <c r="B180" s="217"/>
      <c r="C180" s="218"/>
      <c r="D180" s="219" t="s">
        <v>169</v>
      </c>
      <c r="E180" s="220" t="s">
        <v>19</v>
      </c>
      <c r="F180" s="221" t="s">
        <v>182</v>
      </c>
      <c r="G180" s="218"/>
      <c r="H180" s="222">
        <v>702.47199999999998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169</v>
      </c>
      <c r="AU180" s="228" t="s">
        <v>81</v>
      </c>
      <c r="AV180" s="13" t="s">
        <v>167</v>
      </c>
      <c r="AW180" s="13" t="s">
        <v>35</v>
      </c>
      <c r="AX180" s="13" t="s">
        <v>78</v>
      </c>
      <c r="AY180" s="228" t="s">
        <v>160</v>
      </c>
    </row>
    <row r="181" spans="2:65" s="1" customFormat="1" ht="22.5" customHeight="1" x14ac:dyDescent="0.3">
      <c r="B181" s="35"/>
      <c r="C181" s="182" t="s">
        <v>235</v>
      </c>
      <c r="D181" s="182" t="s">
        <v>162</v>
      </c>
      <c r="E181" s="183" t="s">
        <v>538</v>
      </c>
      <c r="F181" s="184" t="s">
        <v>539</v>
      </c>
      <c r="G181" s="185" t="s">
        <v>212</v>
      </c>
      <c r="H181" s="186">
        <v>26.334</v>
      </c>
      <c r="I181" s="187"/>
      <c r="J181" s="188">
        <f>ROUND(I181*H181,2)</f>
        <v>0</v>
      </c>
      <c r="K181" s="184" t="s">
        <v>166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167</v>
      </c>
      <c r="AT181" s="18" t="s">
        <v>162</v>
      </c>
      <c r="AU181" s="18" t="s">
        <v>81</v>
      </c>
      <c r="AY181" s="18" t="s">
        <v>160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167</v>
      </c>
      <c r="BM181" s="18" t="s">
        <v>5394</v>
      </c>
    </row>
    <row r="182" spans="2:65" s="11" customFormat="1" x14ac:dyDescent="0.3">
      <c r="B182" s="194"/>
      <c r="C182" s="195"/>
      <c r="D182" s="196" t="s">
        <v>169</v>
      </c>
      <c r="E182" s="197" t="s">
        <v>19</v>
      </c>
      <c r="F182" s="198" t="s">
        <v>5333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169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160</v>
      </c>
    </row>
    <row r="183" spans="2:65" s="12" customFormat="1" x14ac:dyDescent="0.3">
      <c r="B183" s="206"/>
      <c r="C183" s="207"/>
      <c r="D183" s="196" t="s">
        <v>169</v>
      </c>
      <c r="E183" s="208" t="s">
        <v>19</v>
      </c>
      <c r="F183" s="209" t="s">
        <v>5395</v>
      </c>
      <c r="G183" s="207"/>
      <c r="H183" s="210">
        <v>15.686999999999999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1" customFormat="1" x14ac:dyDescent="0.3">
      <c r="B184" s="194"/>
      <c r="C184" s="195"/>
      <c r="D184" s="196" t="s">
        <v>169</v>
      </c>
      <c r="E184" s="197" t="s">
        <v>19</v>
      </c>
      <c r="F184" s="198" t="s">
        <v>5348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65" s="12" customFormat="1" x14ac:dyDescent="0.3">
      <c r="B185" s="206"/>
      <c r="C185" s="207"/>
      <c r="D185" s="196" t="s">
        <v>169</v>
      </c>
      <c r="E185" s="208" t="s">
        <v>19</v>
      </c>
      <c r="F185" s="209" t="s">
        <v>5396</v>
      </c>
      <c r="G185" s="207"/>
      <c r="H185" s="210">
        <v>6.6150000000000002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1" customFormat="1" x14ac:dyDescent="0.3">
      <c r="B186" s="194"/>
      <c r="C186" s="195"/>
      <c r="D186" s="196" t="s">
        <v>169</v>
      </c>
      <c r="E186" s="197" t="s">
        <v>19</v>
      </c>
      <c r="F186" s="198" t="s">
        <v>5357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65" s="12" customFormat="1" x14ac:dyDescent="0.3">
      <c r="B187" s="206"/>
      <c r="C187" s="207"/>
      <c r="D187" s="196" t="s">
        <v>169</v>
      </c>
      <c r="E187" s="208" t="s">
        <v>19</v>
      </c>
      <c r="F187" s="209" t="s">
        <v>5397</v>
      </c>
      <c r="G187" s="207"/>
      <c r="H187" s="210">
        <v>4.032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3" customFormat="1" x14ac:dyDescent="0.3">
      <c r="B188" s="217"/>
      <c r="C188" s="218"/>
      <c r="D188" s="219" t="s">
        <v>169</v>
      </c>
      <c r="E188" s="220" t="s">
        <v>19</v>
      </c>
      <c r="F188" s="221" t="s">
        <v>182</v>
      </c>
      <c r="G188" s="218"/>
      <c r="H188" s="222">
        <v>26.334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169</v>
      </c>
      <c r="AU188" s="228" t="s">
        <v>81</v>
      </c>
      <c r="AV188" s="13" t="s">
        <v>167</v>
      </c>
      <c r="AW188" s="13" t="s">
        <v>35</v>
      </c>
      <c r="AX188" s="13" t="s">
        <v>78</v>
      </c>
      <c r="AY188" s="228" t="s">
        <v>160</v>
      </c>
    </row>
    <row r="189" spans="2:65" s="1" customFormat="1" ht="22.5" customHeight="1" x14ac:dyDescent="0.3">
      <c r="B189" s="35"/>
      <c r="C189" s="247" t="s">
        <v>241</v>
      </c>
      <c r="D189" s="247" t="s">
        <v>548</v>
      </c>
      <c r="E189" s="248" t="s">
        <v>549</v>
      </c>
      <c r="F189" s="249" t="s">
        <v>550</v>
      </c>
      <c r="G189" s="250" t="s">
        <v>212</v>
      </c>
      <c r="H189" s="251">
        <v>26.334</v>
      </c>
      <c r="I189" s="252"/>
      <c r="J189" s="253">
        <f>ROUND(I189*H189,2)</f>
        <v>0</v>
      </c>
      <c r="K189" s="249" t="s">
        <v>19</v>
      </c>
      <c r="L189" s="254"/>
      <c r="M189" s="255" t="s">
        <v>19</v>
      </c>
      <c r="N189" s="256" t="s">
        <v>42</v>
      </c>
      <c r="O189" s="3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8" t="s">
        <v>235</v>
      </c>
      <c r="AT189" s="18" t="s">
        <v>548</v>
      </c>
      <c r="AU189" s="18" t="s">
        <v>81</v>
      </c>
      <c r="AY189" s="18" t="s">
        <v>160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78</v>
      </c>
      <c r="BK189" s="193">
        <f>ROUND(I189*H189,2)</f>
        <v>0</v>
      </c>
      <c r="BL189" s="18" t="s">
        <v>167</v>
      </c>
      <c r="BM189" s="18" t="s">
        <v>5398</v>
      </c>
    </row>
    <row r="190" spans="2:65" s="1" customFormat="1" ht="31.5" customHeight="1" x14ac:dyDescent="0.3">
      <c r="B190" s="35"/>
      <c r="C190" s="182" t="s">
        <v>245</v>
      </c>
      <c r="D190" s="182" t="s">
        <v>162</v>
      </c>
      <c r="E190" s="183" t="s">
        <v>3828</v>
      </c>
      <c r="F190" s="184" t="s">
        <v>3829</v>
      </c>
      <c r="G190" s="185" t="s">
        <v>212</v>
      </c>
      <c r="H190" s="186">
        <v>218.22900000000001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5399</v>
      </c>
    </row>
    <row r="191" spans="2:65" s="11" customFormat="1" x14ac:dyDescent="0.3">
      <c r="B191" s="194"/>
      <c r="C191" s="195"/>
      <c r="D191" s="196" t="s">
        <v>169</v>
      </c>
      <c r="E191" s="197" t="s">
        <v>19</v>
      </c>
      <c r="F191" s="198" t="s">
        <v>5333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169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160</v>
      </c>
    </row>
    <row r="192" spans="2:65" s="14" customFormat="1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0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51" s="11" customFormat="1" x14ac:dyDescent="0.3">
      <c r="B193" s="194"/>
      <c r="C193" s="195"/>
      <c r="D193" s="196" t="s">
        <v>169</v>
      </c>
      <c r="E193" s="197" t="s">
        <v>19</v>
      </c>
      <c r="F193" s="198" t="s">
        <v>5336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51" s="12" customFormat="1" x14ac:dyDescent="0.3">
      <c r="B194" s="206"/>
      <c r="C194" s="207"/>
      <c r="D194" s="196" t="s">
        <v>169</v>
      </c>
      <c r="E194" s="208" t="s">
        <v>19</v>
      </c>
      <c r="F194" s="209" t="s">
        <v>5400</v>
      </c>
      <c r="G194" s="207"/>
      <c r="H194" s="210">
        <v>0.29499999999999998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51" s="11" customFormat="1" x14ac:dyDescent="0.3">
      <c r="B195" s="194"/>
      <c r="C195" s="195"/>
      <c r="D195" s="196" t="s">
        <v>169</v>
      </c>
      <c r="E195" s="197" t="s">
        <v>19</v>
      </c>
      <c r="F195" s="198" t="s">
        <v>5338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51" s="12" customFormat="1" x14ac:dyDescent="0.3">
      <c r="B196" s="206"/>
      <c r="C196" s="207"/>
      <c r="D196" s="196" t="s">
        <v>169</v>
      </c>
      <c r="E196" s="208" t="s">
        <v>19</v>
      </c>
      <c r="F196" s="209" t="s">
        <v>5401</v>
      </c>
      <c r="G196" s="207"/>
      <c r="H196" s="210">
        <v>7.7309999999999999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51" s="11" customFormat="1" x14ac:dyDescent="0.3">
      <c r="B197" s="194"/>
      <c r="C197" s="195"/>
      <c r="D197" s="196" t="s">
        <v>169</v>
      </c>
      <c r="E197" s="197" t="s">
        <v>19</v>
      </c>
      <c r="F197" s="198" t="s">
        <v>5340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169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160</v>
      </c>
    </row>
    <row r="198" spans="2:51" s="12" customFormat="1" x14ac:dyDescent="0.3">
      <c r="B198" s="206"/>
      <c r="C198" s="207"/>
      <c r="D198" s="196" t="s">
        <v>169</v>
      </c>
      <c r="E198" s="208" t="s">
        <v>19</v>
      </c>
      <c r="F198" s="209" t="s">
        <v>5402</v>
      </c>
      <c r="G198" s="207"/>
      <c r="H198" s="210">
        <v>0.82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51" s="11" customFormat="1" x14ac:dyDescent="0.3">
      <c r="B199" s="194"/>
      <c r="C199" s="195"/>
      <c r="D199" s="196" t="s">
        <v>169</v>
      </c>
      <c r="E199" s="197" t="s">
        <v>19</v>
      </c>
      <c r="F199" s="198" t="s">
        <v>5342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51" s="12" customFormat="1" x14ac:dyDescent="0.3">
      <c r="B200" s="206"/>
      <c r="C200" s="207"/>
      <c r="D200" s="196" t="s">
        <v>169</v>
      </c>
      <c r="E200" s="208" t="s">
        <v>19</v>
      </c>
      <c r="F200" s="209" t="s">
        <v>5403</v>
      </c>
      <c r="G200" s="207"/>
      <c r="H200" s="210">
        <v>9.8550000000000004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51" s="11" customFormat="1" x14ac:dyDescent="0.3">
      <c r="B201" s="194"/>
      <c r="C201" s="195"/>
      <c r="D201" s="196" t="s">
        <v>169</v>
      </c>
      <c r="E201" s="197" t="s">
        <v>19</v>
      </c>
      <c r="F201" s="198" t="s">
        <v>5344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51" s="12" customFormat="1" x14ac:dyDescent="0.3">
      <c r="B202" s="206"/>
      <c r="C202" s="207"/>
      <c r="D202" s="196" t="s">
        <v>169</v>
      </c>
      <c r="E202" s="208" t="s">
        <v>19</v>
      </c>
      <c r="F202" s="209" t="s">
        <v>5404</v>
      </c>
      <c r="G202" s="207"/>
      <c r="H202" s="210">
        <v>1.3779999999999999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51" s="11" customFormat="1" x14ac:dyDescent="0.3">
      <c r="B203" s="194"/>
      <c r="C203" s="195"/>
      <c r="D203" s="196" t="s">
        <v>169</v>
      </c>
      <c r="E203" s="197" t="s">
        <v>19</v>
      </c>
      <c r="F203" s="198" t="s">
        <v>5346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169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160</v>
      </c>
    </row>
    <row r="204" spans="2:51" s="12" customFormat="1" x14ac:dyDescent="0.3">
      <c r="B204" s="206"/>
      <c r="C204" s="207"/>
      <c r="D204" s="196" t="s">
        <v>169</v>
      </c>
      <c r="E204" s="208" t="s">
        <v>19</v>
      </c>
      <c r="F204" s="209" t="s">
        <v>5405</v>
      </c>
      <c r="G204" s="207"/>
      <c r="H204" s="210">
        <v>104.688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51" s="14" customFormat="1" x14ac:dyDescent="0.3">
      <c r="B205" s="229"/>
      <c r="C205" s="230"/>
      <c r="D205" s="196" t="s">
        <v>169</v>
      </c>
      <c r="E205" s="231" t="s">
        <v>19</v>
      </c>
      <c r="F205" s="232" t="s">
        <v>234</v>
      </c>
      <c r="G205" s="230"/>
      <c r="H205" s="233">
        <v>124.767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169</v>
      </c>
      <c r="AU205" s="239" t="s">
        <v>81</v>
      </c>
      <c r="AV205" s="14" t="s">
        <v>186</v>
      </c>
      <c r="AW205" s="14" t="s">
        <v>35</v>
      </c>
      <c r="AX205" s="14" t="s">
        <v>71</v>
      </c>
      <c r="AY205" s="239" t="s">
        <v>160</v>
      </c>
    </row>
    <row r="206" spans="2:51" s="11" customFormat="1" x14ac:dyDescent="0.3">
      <c r="B206" s="194"/>
      <c r="C206" s="195"/>
      <c r="D206" s="196" t="s">
        <v>169</v>
      </c>
      <c r="E206" s="197" t="s">
        <v>19</v>
      </c>
      <c r="F206" s="198" t="s">
        <v>5348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169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160</v>
      </c>
    </row>
    <row r="207" spans="2:51" s="11" customFormat="1" x14ac:dyDescent="0.3">
      <c r="B207" s="194"/>
      <c r="C207" s="195"/>
      <c r="D207" s="196" t="s">
        <v>169</v>
      </c>
      <c r="E207" s="197" t="s">
        <v>19</v>
      </c>
      <c r="F207" s="198" t="s">
        <v>5351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51" s="12" customFormat="1" x14ac:dyDescent="0.3">
      <c r="B208" s="206"/>
      <c r="C208" s="207"/>
      <c r="D208" s="196" t="s">
        <v>169</v>
      </c>
      <c r="E208" s="208" t="s">
        <v>19</v>
      </c>
      <c r="F208" s="209" t="s">
        <v>5406</v>
      </c>
      <c r="G208" s="207"/>
      <c r="H208" s="210">
        <v>0.372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51" s="11" customFormat="1" x14ac:dyDescent="0.3">
      <c r="B209" s="194"/>
      <c r="C209" s="195"/>
      <c r="D209" s="196" t="s">
        <v>169</v>
      </c>
      <c r="E209" s="197" t="s">
        <v>19</v>
      </c>
      <c r="F209" s="198" t="s">
        <v>5353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51" s="12" customFormat="1" x14ac:dyDescent="0.3">
      <c r="B210" s="206"/>
      <c r="C210" s="207"/>
      <c r="D210" s="196" t="s">
        <v>169</v>
      </c>
      <c r="E210" s="208" t="s">
        <v>19</v>
      </c>
      <c r="F210" s="209" t="s">
        <v>5407</v>
      </c>
      <c r="G210" s="207"/>
      <c r="H210" s="210">
        <v>0.68899999999999995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51" s="11" customFormat="1" x14ac:dyDescent="0.3">
      <c r="B211" s="194"/>
      <c r="C211" s="195"/>
      <c r="D211" s="196" t="s">
        <v>169</v>
      </c>
      <c r="E211" s="197" t="s">
        <v>19</v>
      </c>
      <c r="F211" s="198" t="s">
        <v>5355</v>
      </c>
      <c r="G211" s="195"/>
      <c r="H211" s="199" t="s">
        <v>19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169</v>
      </c>
      <c r="AU211" s="205" t="s">
        <v>81</v>
      </c>
      <c r="AV211" s="11" t="s">
        <v>78</v>
      </c>
      <c r="AW211" s="11" t="s">
        <v>35</v>
      </c>
      <c r="AX211" s="11" t="s">
        <v>71</v>
      </c>
      <c r="AY211" s="205" t="s">
        <v>160</v>
      </c>
    </row>
    <row r="212" spans="2:51" s="12" customFormat="1" x14ac:dyDescent="0.3">
      <c r="B212" s="206"/>
      <c r="C212" s="207"/>
      <c r="D212" s="196" t="s">
        <v>169</v>
      </c>
      <c r="E212" s="208" t="s">
        <v>19</v>
      </c>
      <c r="F212" s="209" t="s">
        <v>5408</v>
      </c>
      <c r="G212" s="207"/>
      <c r="H212" s="210">
        <v>60.539000000000001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51" s="14" customFormat="1" x14ac:dyDescent="0.3">
      <c r="B213" s="229"/>
      <c r="C213" s="230"/>
      <c r="D213" s="196" t="s">
        <v>169</v>
      </c>
      <c r="E213" s="231" t="s">
        <v>19</v>
      </c>
      <c r="F213" s="232" t="s">
        <v>234</v>
      </c>
      <c r="G213" s="230"/>
      <c r="H213" s="233">
        <v>61.6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169</v>
      </c>
      <c r="AU213" s="239" t="s">
        <v>81</v>
      </c>
      <c r="AV213" s="14" t="s">
        <v>186</v>
      </c>
      <c r="AW213" s="14" t="s">
        <v>35</v>
      </c>
      <c r="AX213" s="14" t="s">
        <v>71</v>
      </c>
      <c r="AY213" s="239" t="s">
        <v>160</v>
      </c>
    </row>
    <row r="214" spans="2:51" s="11" customFormat="1" x14ac:dyDescent="0.3">
      <c r="B214" s="194"/>
      <c r="C214" s="195"/>
      <c r="D214" s="196" t="s">
        <v>169</v>
      </c>
      <c r="E214" s="197" t="s">
        <v>19</v>
      </c>
      <c r="F214" s="198" t="s">
        <v>5357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169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160</v>
      </c>
    </row>
    <row r="215" spans="2:51" s="11" customFormat="1" x14ac:dyDescent="0.3">
      <c r="B215" s="194"/>
      <c r="C215" s="195"/>
      <c r="D215" s="196" t="s">
        <v>169</v>
      </c>
      <c r="E215" s="197" t="s">
        <v>19</v>
      </c>
      <c r="F215" s="198" t="s">
        <v>5360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169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160</v>
      </c>
    </row>
    <row r="216" spans="2:51" s="12" customFormat="1" x14ac:dyDescent="0.3">
      <c r="B216" s="206"/>
      <c r="C216" s="207"/>
      <c r="D216" s="196" t="s">
        <v>169</v>
      </c>
      <c r="E216" s="208" t="s">
        <v>19</v>
      </c>
      <c r="F216" s="209" t="s">
        <v>5409</v>
      </c>
      <c r="G216" s="207"/>
      <c r="H216" s="210">
        <v>0.83699999999999997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51" s="11" customFormat="1" x14ac:dyDescent="0.3">
      <c r="B217" s="194"/>
      <c r="C217" s="195"/>
      <c r="D217" s="196" t="s">
        <v>169</v>
      </c>
      <c r="E217" s="197" t="s">
        <v>19</v>
      </c>
      <c r="F217" s="198" t="s">
        <v>5362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169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160</v>
      </c>
    </row>
    <row r="218" spans="2:51" s="12" customFormat="1" x14ac:dyDescent="0.3">
      <c r="B218" s="206"/>
      <c r="C218" s="207"/>
      <c r="D218" s="196" t="s">
        <v>169</v>
      </c>
      <c r="E218" s="208" t="s">
        <v>19</v>
      </c>
      <c r="F218" s="209" t="s">
        <v>5410</v>
      </c>
      <c r="G218" s="207"/>
      <c r="H218" s="210">
        <v>0.36099999999999999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51" s="11" customFormat="1" x14ac:dyDescent="0.3">
      <c r="B219" s="194"/>
      <c r="C219" s="195"/>
      <c r="D219" s="196" t="s">
        <v>169</v>
      </c>
      <c r="E219" s="197" t="s">
        <v>19</v>
      </c>
      <c r="F219" s="198" t="s">
        <v>5363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51" s="12" customFormat="1" x14ac:dyDescent="0.3">
      <c r="B220" s="206"/>
      <c r="C220" s="207"/>
      <c r="D220" s="196" t="s">
        <v>169</v>
      </c>
      <c r="E220" s="208" t="s">
        <v>19</v>
      </c>
      <c r="F220" s="209" t="s">
        <v>5411</v>
      </c>
      <c r="G220" s="207"/>
      <c r="H220" s="210">
        <v>4.1840000000000002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51" s="11" customFormat="1" x14ac:dyDescent="0.3">
      <c r="B221" s="194"/>
      <c r="C221" s="195"/>
      <c r="D221" s="196" t="s">
        <v>169</v>
      </c>
      <c r="E221" s="197" t="s">
        <v>19</v>
      </c>
      <c r="F221" s="198" t="s">
        <v>5365</v>
      </c>
      <c r="G221" s="195"/>
      <c r="H221" s="199" t="s">
        <v>19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169</v>
      </c>
      <c r="AU221" s="205" t="s">
        <v>81</v>
      </c>
      <c r="AV221" s="11" t="s">
        <v>78</v>
      </c>
      <c r="AW221" s="11" t="s">
        <v>35</v>
      </c>
      <c r="AX221" s="11" t="s">
        <v>71</v>
      </c>
      <c r="AY221" s="205" t="s">
        <v>160</v>
      </c>
    </row>
    <row r="222" spans="2:51" s="12" customFormat="1" x14ac:dyDescent="0.3">
      <c r="B222" s="206"/>
      <c r="C222" s="207"/>
      <c r="D222" s="196" t="s">
        <v>169</v>
      </c>
      <c r="E222" s="208" t="s">
        <v>19</v>
      </c>
      <c r="F222" s="209" t="s">
        <v>5412</v>
      </c>
      <c r="G222" s="207"/>
      <c r="H222" s="210">
        <v>4.4790000000000001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51" s="11" customFormat="1" x14ac:dyDescent="0.3">
      <c r="B223" s="194"/>
      <c r="C223" s="195"/>
      <c r="D223" s="196" t="s">
        <v>169</v>
      </c>
      <c r="E223" s="197" t="s">
        <v>19</v>
      </c>
      <c r="F223" s="198" t="s">
        <v>5367</v>
      </c>
      <c r="G223" s="195"/>
      <c r="H223" s="199" t="s">
        <v>19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169</v>
      </c>
      <c r="AU223" s="205" t="s">
        <v>81</v>
      </c>
      <c r="AV223" s="11" t="s">
        <v>78</v>
      </c>
      <c r="AW223" s="11" t="s">
        <v>35</v>
      </c>
      <c r="AX223" s="11" t="s">
        <v>71</v>
      </c>
      <c r="AY223" s="205" t="s">
        <v>160</v>
      </c>
    </row>
    <row r="224" spans="2:51" s="12" customFormat="1" x14ac:dyDescent="0.3">
      <c r="B224" s="206"/>
      <c r="C224" s="207"/>
      <c r="D224" s="196" t="s">
        <v>169</v>
      </c>
      <c r="E224" s="208" t="s">
        <v>19</v>
      </c>
      <c r="F224" s="209" t="s">
        <v>5413</v>
      </c>
      <c r="G224" s="207"/>
      <c r="H224" s="210">
        <v>22.001000000000001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4" customFormat="1" x14ac:dyDescent="0.3">
      <c r="B225" s="229"/>
      <c r="C225" s="230"/>
      <c r="D225" s="196" t="s">
        <v>169</v>
      </c>
      <c r="E225" s="231" t="s">
        <v>19</v>
      </c>
      <c r="F225" s="232" t="s">
        <v>234</v>
      </c>
      <c r="G225" s="230"/>
      <c r="H225" s="233">
        <v>31.861999999999998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169</v>
      </c>
      <c r="AU225" s="239" t="s">
        <v>81</v>
      </c>
      <c r="AV225" s="14" t="s">
        <v>186</v>
      </c>
      <c r="AW225" s="14" t="s">
        <v>35</v>
      </c>
      <c r="AX225" s="14" t="s">
        <v>71</v>
      </c>
      <c r="AY225" s="239" t="s">
        <v>160</v>
      </c>
    </row>
    <row r="226" spans="2:65" s="13" customFormat="1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218.22900000000001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22.5" customHeight="1" x14ac:dyDescent="0.3">
      <c r="B227" s="35"/>
      <c r="C227" s="247" t="s">
        <v>256</v>
      </c>
      <c r="D227" s="247" t="s">
        <v>548</v>
      </c>
      <c r="E227" s="248" t="s">
        <v>5414</v>
      </c>
      <c r="F227" s="249" t="s">
        <v>5415</v>
      </c>
      <c r="G227" s="250" t="s">
        <v>265</v>
      </c>
      <c r="H227" s="251">
        <v>412.45299999999997</v>
      </c>
      <c r="I227" s="252"/>
      <c r="J227" s="253">
        <f>ROUND(I227*H227,2)</f>
        <v>0</v>
      </c>
      <c r="K227" s="249" t="s">
        <v>166</v>
      </c>
      <c r="L227" s="254"/>
      <c r="M227" s="255" t="s">
        <v>19</v>
      </c>
      <c r="N227" s="256" t="s">
        <v>42</v>
      </c>
      <c r="O227" s="36"/>
      <c r="P227" s="191">
        <f>O227*H227</f>
        <v>0</v>
      </c>
      <c r="Q227" s="191">
        <v>1</v>
      </c>
      <c r="R227" s="191">
        <f>Q227*H227</f>
        <v>412.45299999999997</v>
      </c>
      <c r="S227" s="191">
        <v>0</v>
      </c>
      <c r="T227" s="192">
        <f>S227*H227</f>
        <v>0</v>
      </c>
      <c r="AR227" s="18" t="s">
        <v>235</v>
      </c>
      <c r="AT227" s="18" t="s">
        <v>548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5416</v>
      </c>
    </row>
    <row r="228" spans="2:65" s="12" customFormat="1" x14ac:dyDescent="0.3">
      <c r="B228" s="206"/>
      <c r="C228" s="207"/>
      <c r="D228" s="196" t="s">
        <v>169</v>
      </c>
      <c r="E228" s="208" t="s">
        <v>19</v>
      </c>
      <c r="F228" s="209" t="s">
        <v>5417</v>
      </c>
      <c r="G228" s="207"/>
      <c r="H228" s="210">
        <v>412.45299999999997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412.45299999999997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262</v>
      </c>
      <c r="D230" s="182" t="s">
        <v>162</v>
      </c>
      <c r="E230" s="183" t="s">
        <v>616</v>
      </c>
      <c r="F230" s="184" t="s">
        <v>617</v>
      </c>
      <c r="G230" s="185" t="s">
        <v>248</v>
      </c>
      <c r="H230" s="186">
        <v>415.33199999999999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5418</v>
      </c>
    </row>
    <row r="231" spans="2:65" s="11" customFormat="1" x14ac:dyDescent="0.3">
      <c r="B231" s="194"/>
      <c r="C231" s="195"/>
      <c r="D231" s="196" t="s">
        <v>169</v>
      </c>
      <c r="E231" s="197" t="s">
        <v>19</v>
      </c>
      <c r="F231" s="198" t="s">
        <v>5333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169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160</v>
      </c>
    </row>
    <row r="232" spans="2:65" s="11" customFormat="1" x14ac:dyDescent="0.3">
      <c r="B232" s="194"/>
      <c r="C232" s="195"/>
      <c r="D232" s="196" t="s">
        <v>169</v>
      </c>
      <c r="E232" s="197" t="s">
        <v>19</v>
      </c>
      <c r="F232" s="198" t="s">
        <v>5336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5419</v>
      </c>
      <c r="G233" s="207"/>
      <c r="H233" s="210">
        <v>0.26300000000000001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1" customFormat="1" x14ac:dyDescent="0.3">
      <c r="B234" s="194"/>
      <c r="C234" s="195"/>
      <c r="D234" s="196" t="s">
        <v>169</v>
      </c>
      <c r="E234" s="197" t="s">
        <v>19</v>
      </c>
      <c r="F234" s="198" t="s">
        <v>5338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65" s="12" customFormat="1" x14ac:dyDescent="0.3">
      <c r="B235" s="206"/>
      <c r="C235" s="207"/>
      <c r="D235" s="196" t="s">
        <v>169</v>
      </c>
      <c r="E235" s="208" t="s">
        <v>19</v>
      </c>
      <c r="F235" s="209" t="s">
        <v>5420</v>
      </c>
      <c r="G235" s="207"/>
      <c r="H235" s="210">
        <v>12.048999999999999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1" customFormat="1" x14ac:dyDescent="0.3">
      <c r="B236" s="194"/>
      <c r="C236" s="195"/>
      <c r="D236" s="196" t="s">
        <v>169</v>
      </c>
      <c r="E236" s="197" t="s">
        <v>19</v>
      </c>
      <c r="F236" s="198" t="s">
        <v>5340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5421</v>
      </c>
      <c r="G237" s="207"/>
      <c r="H237" s="210">
        <v>1.1379999999999999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x14ac:dyDescent="0.3">
      <c r="B238" s="194"/>
      <c r="C238" s="195"/>
      <c r="D238" s="196" t="s">
        <v>169</v>
      </c>
      <c r="E238" s="197" t="s">
        <v>19</v>
      </c>
      <c r="F238" s="198" t="s">
        <v>5342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5422</v>
      </c>
      <c r="G239" s="207"/>
      <c r="H239" s="210">
        <v>15.768000000000001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x14ac:dyDescent="0.3">
      <c r="B240" s="194"/>
      <c r="C240" s="195"/>
      <c r="D240" s="196" t="s">
        <v>169</v>
      </c>
      <c r="E240" s="197" t="s">
        <v>19</v>
      </c>
      <c r="F240" s="198" t="s">
        <v>5344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51" s="12" customFormat="1" x14ac:dyDescent="0.3">
      <c r="B241" s="206"/>
      <c r="C241" s="207"/>
      <c r="D241" s="196" t="s">
        <v>169</v>
      </c>
      <c r="E241" s="208" t="s">
        <v>19</v>
      </c>
      <c r="F241" s="209" t="s">
        <v>5423</v>
      </c>
      <c r="G241" s="207"/>
      <c r="H241" s="210">
        <v>2.415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1" customFormat="1" x14ac:dyDescent="0.3">
      <c r="B242" s="194"/>
      <c r="C242" s="195"/>
      <c r="D242" s="196" t="s">
        <v>169</v>
      </c>
      <c r="E242" s="197" t="s">
        <v>19</v>
      </c>
      <c r="F242" s="198" t="s">
        <v>5346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51" s="12" customFormat="1" x14ac:dyDescent="0.3">
      <c r="B243" s="206"/>
      <c r="C243" s="207"/>
      <c r="D243" s="196" t="s">
        <v>169</v>
      </c>
      <c r="E243" s="208" t="s">
        <v>19</v>
      </c>
      <c r="F243" s="209" t="s">
        <v>5424</v>
      </c>
      <c r="G243" s="207"/>
      <c r="H243" s="210">
        <v>204.72399999999999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4" customFormat="1" x14ac:dyDescent="0.3">
      <c r="B244" s="229"/>
      <c r="C244" s="230"/>
      <c r="D244" s="196" t="s">
        <v>169</v>
      </c>
      <c r="E244" s="231" t="s">
        <v>19</v>
      </c>
      <c r="F244" s="232" t="s">
        <v>234</v>
      </c>
      <c r="G244" s="230"/>
      <c r="H244" s="233">
        <v>236.357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169</v>
      </c>
      <c r="AU244" s="239" t="s">
        <v>81</v>
      </c>
      <c r="AV244" s="14" t="s">
        <v>186</v>
      </c>
      <c r="AW244" s="14" t="s">
        <v>35</v>
      </c>
      <c r="AX244" s="14" t="s">
        <v>71</v>
      </c>
      <c r="AY244" s="239" t="s">
        <v>160</v>
      </c>
    </row>
    <row r="245" spans="2:51" s="11" customFormat="1" x14ac:dyDescent="0.3">
      <c r="B245" s="194"/>
      <c r="C245" s="195"/>
      <c r="D245" s="196" t="s">
        <v>169</v>
      </c>
      <c r="E245" s="197" t="s">
        <v>19</v>
      </c>
      <c r="F245" s="198" t="s">
        <v>5348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51" s="11" customFormat="1" x14ac:dyDescent="0.3">
      <c r="B246" s="194"/>
      <c r="C246" s="195"/>
      <c r="D246" s="196" t="s">
        <v>169</v>
      </c>
      <c r="E246" s="197" t="s">
        <v>19</v>
      </c>
      <c r="F246" s="198" t="s">
        <v>5351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169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160</v>
      </c>
    </row>
    <row r="247" spans="2:51" s="12" customFormat="1" x14ac:dyDescent="0.3">
      <c r="B247" s="206"/>
      <c r="C247" s="207"/>
      <c r="D247" s="196" t="s">
        <v>169</v>
      </c>
      <c r="E247" s="208" t="s">
        <v>19</v>
      </c>
      <c r="F247" s="209" t="s">
        <v>5425</v>
      </c>
      <c r="G247" s="207"/>
      <c r="H247" s="210">
        <v>0.59499999999999997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1" customFormat="1" x14ac:dyDescent="0.3">
      <c r="B248" s="194"/>
      <c r="C248" s="195"/>
      <c r="D248" s="196" t="s">
        <v>169</v>
      </c>
      <c r="E248" s="197" t="s">
        <v>19</v>
      </c>
      <c r="F248" s="198" t="s">
        <v>5353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51" s="12" customFormat="1" x14ac:dyDescent="0.3">
      <c r="B249" s="206"/>
      <c r="C249" s="207"/>
      <c r="D249" s="196" t="s">
        <v>169</v>
      </c>
      <c r="E249" s="208" t="s">
        <v>19</v>
      </c>
      <c r="F249" s="209" t="s">
        <v>5426</v>
      </c>
      <c r="G249" s="207"/>
      <c r="H249" s="210">
        <v>1.208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1" customFormat="1" x14ac:dyDescent="0.3">
      <c r="B250" s="194"/>
      <c r="C250" s="195"/>
      <c r="D250" s="196" t="s">
        <v>169</v>
      </c>
      <c r="E250" s="197" t="s">
        <v>19</v>
      </c>
      <c r="F250" s="198" t="s">
        <v>5355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169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160</v>
      </c>
    </row>
    <row r="251" spans="2:51" s="12" customFormat="1" x14ac:dyDescent="0.3">
      <c r="B251" s="206"/>
      <c r="C251" s="207"/>
      <c r="D251" s="196" t="s">
        <v>169</v>
      </c>
      <c r="E251" s="208" t="s">
        <v>19</v>
      </c>
      <c r="F251" s="209" t="s">
        <v>5427</v>
      </c>
      <c r="G251" s="207"/>
      <c r="H251" s="210">
        <v>118.38800000000001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4" customFormat="1" x14ac:dyDescent="0.3">
      <c r="B252" s="229"/>
      <c r="C252" s="230"/>
      <c r="D252" s="196" t="s">
        <v>169</v>
      </c>
      <c r="E252" s="231" t="s">
        <v>19</v>
      </c>
      <c r="F252" s="232" t="s">
        <v>234</v>
      </c>
      <c r="G252" s="230"/>
      <c r="H252" s="233">
        <v>120.191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169</v>
      </c>
      <c r="AU252" s="239" t="s">
        <v>81</v>
      </c>
      <c r="AV252" s="14" t="s">
        <v>186</v>
      </c>
      <c r="AW252" s="14" t="s">
        <v>35</v>
      </c>
      <c r="AX252" s="14" t="s">
        <v>71</v>
      </c>
      <c r="AY252" s="239" t="s">
        <v>160</v>
      </c>
    </row>
    <row r="253" spans="2:51" s="11" customFormat="1" x14ac:dyDescent="0.3">
      <c r="B253" s="194"/>
      <c r="C253" s="195"/>
      <c r="D253" s="196" t="s">
        <v>169</v>
      </c>
      <c r="E253" s="197" t="s">
        <v>19</v>
      </c>
      <c r="F253" s="198" t="s">
        <v>5357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51" s="11" customFormat="1" x14ac:dyDescent="0.3">
      <c r="B254" s="194"/>
      <c r="C254" s="195"/>
      <c r="D254" s="196" t="s">
        <v>169</v>
      </c>
      <c r="E254" s="197" t="s">
        <v>19</v>
      </c>
      <c r="F254" s="198" t="s">
        <v>5360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x14ac:dyDescent="0.3">
      <c r="B255" s="206"/>
      <c r="C255" s="207"/>
      <c r="D255" s="196" t="s">
        <v>169</v>
      </c>
      <c r="E255" s="208" t="s">
        <v>19</v>
      </c>
      <c r="F255" s="209" t="s">
        <v>5428</v>
      </c>
      <c r="G255" s="207"/>
      <c r="H255" s="210">
        <v>0.74399999999999999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1" customFormat="1" x14ac:dyDescent="0.3">
      <c r="B256" s="194"/>
      <c r="C256" s="195"/>
      <c r="D256" s="196" t="s">
        <v>169</v>
      </c>
      <c r="E256" s="197" t="s">
        <v>19</v>
      </c>
      <c r="F256" s="198" t="s">
        <v>5362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169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160</v>
      </c>
    </row>
    <row r="257" spans="2:65" s="12" customFormat="1" x14ac:dyDescent="0.3">
      <c r="B257" s="206"/>
      <c r="C257" s="207"/>
      <c r="D257" s="196" t="s">
        <v>169</v>
      </c>
      <c r="E257" s="208" t="s">
        <v>19</v>
      </c>
      <c r="F257" s="209" t="s">
        <v>5429</v>
      </c>
      <c r="G257" s="207"/>
      <c r="H257" s="210">
        <v>0.47299999999999998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1" customFormat="1" x14ac:dyDescent="0.3">
      <c r="B258" s="194"/>
      <c r="C258" s="195"/>
      <c r="D258" s="196" t="s">
        <v>169</v>
      </c>
      <c r="E258" s="197" t="s">
        <v>19</v>
      </c>
      <c r="F258" s="198" t="s">
        <v>5363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169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160</v>
      </c>
    </row>
    <row r="259" spans="2:65" s="12" customFormat="1" x14ac:dyDescent="0.3">
      <c r="B259" s="206"/>
      <c r="C259" s="207"/>
      <c r="D259" s="196" t="s">
        <v>169</v>
      </c>
      <c r="E259" s="208" t="s">
        <v>19</v>
      </c>
      <c r="F259" s="209" t="s">
        <v>5430</v>
      </c>
      <c r="G259" s="207"/>
      <c r="H259" s="210">
        <v>6.694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1" customFormat="1" x14ac:dyDescent="0.3">
      <c r="B260" s="194"/>
      <c r="C260" s="195"/>
      <c r="D260" s="196" t="s">
        <v>169</v>
      </c>
      <c r="E260" s="197" t="s">
        <v>19</v>
      </c>
      <c r="F260" s="198" t="s">
        <v>5365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x14ac:dyDescent="0.3">
      <c r="B261" s="206"/>
      <c r="C261" s="207"/>
      <c r="D261" s="196" t="s">
        <v>169</v>
      </c>
      <c r="E261" s="208" t="s">
        <v>19</v>
      </c>
      <c r="F261" s="209" t="s">
        <v>5431</v>
      </c>
      <c r="G261" s="207"/>
      <c r="H261" s="210">
        <v>7.8490000000000002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x14ac:dyDescent="0.3">
      <c r="B262" s="194"/>
      <c r="C262" s="195"/>
      <c r="D262" s="196" t="s">
        <v>169</v>
      </c>
      <c r="E262" s="197" t="s">
        <v>19</v>
      </c>
      <c r="F262" s="198" t="s">
        <v>5367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x14ac:dyDescent="0.3">
      <c r="B263" s="206"/>
      <c r="C263" s="207"/>
      <c r="D263" s="196" t="s">
        <v>169</v>
      </c>
      <c r="E263" s="208" t="s">
        <v>19</v>
      </c>
      <c r="F263" s="209" t="s">
        <v>5432</v>
      </c>
      <c r="G263" s="207"/>
      <c r="H263" s="210">
        <v>43.024000000000001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4" customFormat="1" x14ac:dyDescent="0.3">
      <c r="B264" s="229"/>
      <c r="C264" s="230"/>
      <c r="D264" s="196" t="s">
        <v>169</v>
      </c>
      <c r="E264" s="231" t="s">
        <v>19</v>
      </c>
      <c r="F264" s="232" t="s">
        <v>234</v>
      </c>
      <c r="G264" s="230"/>
      <c r="H264" s="233">
        <v>58.783999999999999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169</v>
      </c>
      <c r="AU264" s="239" t="s">
        <v>81</v>
      </c>
      <c r="AV264" s="14" t="s">
        <v>186</v>
      </c>
      <c r="AW264" s="14" t="s">
        <v>35</v>
      </c>
      <c r="AX264" s="14" t="s">
        <v>71</v>
      </c>
      <c r="AY264" s="239" t="s">
        <v>160</v>
      </c>
    </row>
    <row r="265" spans="2:65" s="13" customFormat="1" x14ac:dyDescent="0.3">
      <c r="B265" s="217"/>
      <c r="C265" s="218"/>
      <c r="D265" s="196" t="s">
        <v>169</v>
      </c>
      <c r="E265" s="240" t="s">
        <v>19</v>
      </c>
      <c r="F265" s="241" t="s">
        <v>182</v>
      </c>
      <c r="G265" s="218"/>
      <c r="H265" s="242">
        <v>415.33199999999999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169</v>
      </c>
      <c r="AU265" s="228" t="s">
        <v>81</v>
      </c>
      <c r="AV265" s="13" t="s">
        <v>167</v>
      </c>
      <c r="AW265" s="13" t="s">
        <v>35</v>
      </c>
      <c r="AX265" s="13" t="s">
        <v>78</v>
      </c>
      <c r="AY265" s="228" t="s">
        <v>160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663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0.80529313480000009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160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308</v>
      </c>
      <c r="D267" s="182" t="s">
        <v>162</v>
      </c>
      <c r="E267" s="183" t="s">
        <v>665</v>
      </c>
      <c r="F267" s="184" t="s">
        <v>666</v>
      </c>
      <c r="G267" s="185" t="s">
        <v>212</v>
      </c>
      <c r="H267" s="186">
        <v>25.602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5433</v>
      </c>
    </row>
    <row r="268" spans="2:65" s="12" customFormat="1" x14ac:dyDescent="0.3">
      <c r="B268" s="206"/>
      <c r="C268" s="207"/>
      <c r="D268" s="196" t="s">
        <v>169</v>
      </c>
      <c r="E268" s="208" t="s">
        <v>19</v>
      </c>
      <c r="F268" s="209" t="s">
        <v>5434</v>
      </c>
      <c r="G268" s="207"/>
      <c r="H268" s="210">
        <v>5.4859999999999998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x14ac:dyDescent="0.3">
      <c r="B269" s="206"/>
      <c r="C269" s="207"/>
      <c r="D269" s="196" t="s">
        <v>169</v>
      </c>
      <c r="E269" s="208" t="s">
        <v>19</v>
      </c>
      <c r="F269" s="209" t="s">
        <v>5435</v>
      </c>
      <c r="G269" s="207"/>
      <c r="H269" s="210">
        <v>20.116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3" customFormat="1" x14ac:dyDescent="0.3">
      <c r="B270" s="217"/>
      <c r="C270" s="218"/>
      <c r="D270" s="219" t="s">
        <v>169</v>
      </c>
      <c r="E270" s="220" t="s">
        <v>19</v>
      </c>
      <c r="F270" s="221" t="s">
        <v>182</v>
      </c>
      <c r="G270" s="218"/>
      <c r="H270" s="222">
        <v>25.602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169</v>
      </c>
      <c r="AU270" s="228" t="s">
        <v>81</v>
      </c>
      <c r="AV270" s="13" t="s">
        <v>167</v>
      </c>
      <c r="AW270" s="13" t="s">
        <v>35</v>
      </c>
      <c r="AX270" s="13" t="s">
        <v>78</v>
      </c>
      <c r="AY270" s="228" t="s">
        <v>160</v>
      </c>
    </row>
    <row r="271" spans="2:65" s="1" customFormat="1" ht="22.5" customHeight="1" x14ac:dyDescent="0.3">
      <c r="B271" s="35"/>
      <c r="C271" s="182" t="s">
        <v>312</v>
      </c>
      <c r="D271" s="182" t="s">
        <v>162</v>
      </c>
      <c r="E271" s="183" t="s">
        <v>670</v>
      </c>
      <c r="F271" s="184" t="s">
        <v>671</v>
      </c>
      <c r="G271" s="185" t="s">
        <v>248</v>
      </c>
      <c r="H271" s="186">
        <v>497.42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8.3039294799999996E-2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5436</v>
      </c>
    </row>
    <row r="272" spans="2:65" s="12" customFormat="1" x14ac:dyDescent="0.3">
      <c r="B272" s="206"/>
      <c r="C272" s="207"/>
      <c r="D272" s="196" t="s">
        <v>169</v>
      </c>
      <c r="E272" s="208" t="s">
        <v>19</v>
      </c>
      <c r="F272" s="209" t="s">
        <v>5437</v>
      </c>
      <c r="G272" s="207"/>
      <c r="H272" s="210">
        <v>497.42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497.42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8</v>
      </c>
      <c r="D274" s="247" t="s">
        <v>548</v>
      </c>
      <c r="E274" s="248" t="s">
        <v>675</v>
      </c>
      <c r="F274" s="249" t="s">
        <v>676</v>
      </c>
      <c r="G274" s="250" t="s">
        <v>248</v>
      </c>
      <c r="H274" s="251">
        <v>547.16200000000003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0.16414860000000001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5438</v>
      </c>
    </row>
    <row r="275" spans="2:65" s="12" customFormat="1" x14ac:dyDescent="0.3">
      <c r="B275" s="206"/>
      <c r="C275" s="207"/>
      <c r="D275" s="196" t="s">
        <v>169</v>
      </c>
      <c r="E275" s="208" t="s">
        <v>19</v>
      </c>
      <c r="F275" s="209" t="s">
        <v>5439</v>
      </c>
      <c r="G275" s="207"/>
      <c r="H275" s="210">
        <v>547.16200000000003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547.16200000000003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319</v>
      </c>
      <c r="D277" s="182" t="s">
        <v>162</v>
      </c>
      <c r="E277" s="183" t="s">
        <v>680</v>
      </c>
      <c r="F277" s="184" t="s">
        <v>681</v>
      </c>
      <c r="G277" s="185" t="s">
        <v>212</v>
      </c>
      <c r="H277" s="186">
        <v>7.3150000000000004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5440</v>
      </c>
    </row>
    <row r="278" spans="2:65" s="12" customFormat="1" x14ac:dyDescent="0.3">
      <c r="B278" s="206"/>
      <c r="C278" s="207"/>
      <c r="D278" s="196" t="s">
        <v>169</v>
      </c>
      <c r="E278" s="208" t="s">
        <v>19</v>
      </c>
      <c r="F278" s="209" t="s">
        <v>5441</v>
      </c>
      <c r="G278" s="207"/>
      <c r="H278" s="210">
        <v>7.3150000000000004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7.3150000000000004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429</v>
      </c>
      <c r="D280" s="182" t="s">
        <v>162</v>
      </c>
      <c r="E280" s="183" t="s">
        <v>5442</v>
      </c>
      <c r="F280" s="184" t="s">
        <v>5443</v>
      </c>
      <c r="G280" s="185" t="s">
        <v>189</v>
      </c>
      <c r="H280" s="186">
        <v>292.60000000000002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1.9074000000000001E-3</v>
      </c>
      <c r="R280" s="191">
        <f>Q280*H280</f>
        <v>0.55810524000000006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5444</v>
      </c>
    </row>
    <row r="281" spans="2:65" s="12" customFormat="1" x14ac:dyDescent="0.3">
      <c r="B281" s="206"/>
      <c r="C281" s="207"/>
      <c r="D281" s="196" t="s">
        <v>169</v>
      </c>
      <c r="E281" s="208" t="s">
        <v>19</v>
      </c>
      <c r="F281" s="209" t="s">
        <v>5445</v>
      </c>
      <c r="G281" s="207"/>
      <c r="H281" s="210">
        <v>292.60000000000002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65" s="13" customFormat="1" x14ac:dyDescent="0.3">
      <c r="B282" s="217"/>
      <c r="C282" s="218"/>
      <c r="D282" s="196" t="s">
        <v>169</v>
      </c>
      <c r="E282" s="240" t="s">
        <v>19</v>
      </c>
      <c r="F282" s="241" t="s">
        <v>182</v>
      </c>
      <c r="G282" s="218"/>
      <c r="H282" s="242">
        <v>292.60000000000002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169</v>
      </c>
      <c r="AU282" s="228" t="s">
        <v>81</v>
      </c>
      <c r="AV282" s="13" t="s">
        <v>167</v>
      </c>
      <c r="AW282" s="13" t="s">
        <v>35</v>
      </c>
      <c r="AX282" s="13" t="s">
        <v>78</v>
      </c>
      <c r="AY282" s="228" t="s">
        <v>160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186</v>
      </c>
      <c r="F283" s="180" t="s">
        <v>1439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SUM(P284:P451)</f>
        <v>0</v>
      </c>
      <c r="Q283" s="173"/>
      <c r="R283" s="174">
        <f>SUM(R284:R451)</f>
        <v>281.31227247999999</v>
      </c>
      <c r="S283" s="173"/>
      <c r="T283" s="175">
        <f>SUM(T284:T451)</f>
        <v>0</v>
      </c>
      <c r="AR283" s="176" t="s">
        <v>78</v>
      </c>
      <c r="AT283" s="177" t="s">
        <v>70</v>
      </c>
      <c r="AU283" s="177" t="s">
        <v>78</v>
      </c>
      <c r="AY283" s="176" t="s">
        <v>160</v>
      </c>
      <c r="BK283" s="178">
        <f>SUM(BK284:BK451)</f>
        <v>0</v>
      </c>
    </row>
    <row r="284" spans="2:65" s="1" customFormat="1" ht="31.5" customHeight="1" x14ac:dyDescent="0.3">
      <c r="B284" s="35"/>
      <c r="C284" s="182" t="s">
        <v>433</v>
      </c>
      <c r="D284" s="182" t="s">
        <v>162</v>
      </c>
      <c r="E284" s="183" t="s">
        <v>5446</v>
      </c>
      <c r="F284" s="184" t="s">
        <v>5447</v>
      </c>
      <c r="G284" s="185" t="s">
        <v>189</v>
      </c>
      <c r="H284" s="186">
        <v>33.6</v>
      </c>
      <c r="I284" s="187"/>
      <c r="J284" s="188">
        <f>ROUND(I284*H284,2)</f>
        <v>0</v>
      </c>
      <c r="K284" s="184" t="s">
        <v>19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0.26233200000000001</v>
      </c>
      <c r="R284" s="191">
        <f>Q284*H284</f>
        <v>8.8143552000000014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5448</v>
      </c>
    </row>
    <row r="285" spans="2:65" s="11" customFormat="1" x14ac:dyDescent="0.3">
      <c r="B285" s="194"/>
      <c r="C285" s="195"/>
      <c r="D285" s="196" t="s">
        <v>169</v>
      </c>
      <c r="E285" s="197" t="s">
        <v>19</v>
      </c>
      <c r="F285" s="198" t="s">
        <v>5336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x14ac:dyDescent="0.3">
      <c r="B286" s="206"/>
      <c r="C286" s="207"/>
      <c r="D286" s="196" t="s">
        <v>169</v>
      </c>
      <c r="E286" s="208" t="s">
        <v>19</v>
      </c>
      <c r="F286" s="209" t="s">
        <v>5449</v>
      </c>
      <c r="G286" s="207"/>
      <c r="H286" s="210">
        <v>1.05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4" customFormat="1" x14ac:dyDescent="0.3">
      <c r="B287" s="229"/>
      <c r="C287" s="230"/>
      <c r="D287" s="196" t="s">
        <v>169</v>
      </c>
      <c r="E287" s="231" t="s">
        <v>19</v>
      </c>
      <c r="F287" s="232" t="s">
        <v>234</v>
      </c>
      <c r="G287" s="230"/>
      <c r="H287" s="233">
        <v>1.05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169</v>
      </c>
      <c r="AU287" s="239" t="s">
        <v>81</v>
      </c>
      <c r="AV287" s="14" t="s">
        <v>186</v>
      </c>
      <c r="AW287" s="14" t="s">
        <v>35</v>
      </c>
      <c r="AX287" s="14" t="s">
        <v>71</v>
      </c>
      <c r="AY287" s="239" t="s">
        <v>160</v>
      </c>
    </row>
    <row r="288" spans="2:65" s="11" customFormat="1" x14ac:dyDescent="0.3">
      <c r="B288" s="194"/>
      <c r="C288" s="195"/>
      <c r="D288" s="196" t="s">
        <v>169</v>
      </c>
      <c r="E288" s="197" t="s">
        <v>19</v>
      </c>
      <c r="F288" s="198" t="s">
        <v>5360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169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160</v>
      </c>
    </row>
    <row r="289" spans="2:51" s="12" customFormat="1" x14ac:dyDescent="0.3">
      <c r="B289" s="206"/>
      <c r="C289" s="207"/>
      <c r="D289" s="196" t="s">
        <v>169</v>
      </c>
      <c r="E289" s="208" t="s">
        <v>19</v>
      </c>
      <c r="F289" s="209" t="s">
        <v>5450</v>
      </c>
      <c r="G289" s="207"/>
      <c r="H289" s="210">
        <v>1.575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51" s="12" customFormat="1" x14ac:dyDescent="0.3">
      <c r="B290" s="206"/>
      <c r="C290" s="207"/>
      <c r="D290" s="196" t="s">
        <v>169</v>
      </c>
      <c r="E290" s="208" t="s">
        <v>19</v>
      </c>
      <c r="F290" s="209" t="s">
        <v>5451</v>
      </c>
      <c r="G290" s="207"/>
      <c r="H290" s="210">
        <v>1.4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51" s="14" customFormat="1" x14ac:dyDescent="0.3">
      <c r="B291" s="229"/>
      <c r="C291" s="230"/>
      <c r="D291" s="196" t="s">
        <v>169</v>
      </c>
      <c r="E291" s="231" t="s">
        <v>19</v>
      </c>
      <c r="F291" s="232" t="s">
        <v>234</v>
      </c>
      <c r="G291" s="230"/>
      <c r="H291" s="233">
        <v>2.9750000000000001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169</v>
      </c>
      <c r="AU291" s="239" t="s">
        <v>81</v>
      </c>
      <c r="AV291" s="14" t="s">
        <v>186</v>
      </c>
      <c r="AW291" s="14" t="s">
        <v>35</v>
      </c>
      <c r="AX291" s="14" t="s">
        <v>71</v>
      </c>
      <c r="AY291" s="239" t="s">
        <v>160</v>
      </c>
    </row>
    <row r="292" spans="2:51" s="11" customFormat="1" x14ac:dyDescent="0.3">
      <c r="B292" s="194"/>
      <c r="C292" s="195"/>
      <c r="D292" s="196" t="s">
        <v>169</v>
      </c>
      <c r="E292" s="197" t="s">
        <v>19</v>
      </c>
      <c r="F292" s="198" t="s">
        <v>5338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169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160</v>
      </c>
    </row>
    <row r="293" spans="2:51" s="12" customFormat="1" x14ac:dyDescent="0.3">
      <c r="B293" s="206"/>
      <c r="C293" s="207"/>
      <c r="D293" s="196" t="s">
        <v>169</v>
      </c>
      <c r="E293" s="208" t="s">
        <v>19</v>
      </c>
      <c r="F293" s="209" t="s">
        <v>5452</v>
      </c>
      <c r="G293" s="207"/>
      <c r="H293" s="210">
        <v>0.52500000000000002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51" s="12" customFormat="1" x14ac:dyDescent="0.3">
      <c r="B294" s="206"/>
      <c r="C294" s="207"/>
      <c r="D294" s="196" t="s">
        <v>169</v>
      </c>
      <c r="E294" s="208" t="s">
        <v>19</v>
      </c>
      <c r="F294" s="209" t="s">
        <v>5453</v>
      </c>
      <c r="G294" s="207"/>
      <c r="H294" s="210">
        <v>0.7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51" s="12" customFormat="1" x14ac:dyDescent="0.3">
      <c r="B295" s="206"/>
      <c r="C295" s="207"/>
      <c r="D295" s="196" t="s">
        <v>169</v>
      </c>
      <c r="E295" s="208" t="s">
        <v>19</v>
      </c>
      <c r="F295" s="209" t="s">
        <v>5454</v>
      </c>
      <c r="G295" s="207"/>
      <c r="H295" s="210">
        <v>3.5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51" s="12" customFormat="1" x14ac:dyDescent="0.3">
      <c r="B296" s="206"/>
      <c r="C296" s="207"/>
      <c r="D296" s="196" t="s">
        <v>169</v>
      </c>
      <c r="E296" s="208" t="s">
        <v>19</v>
      </c>
      <c r="F296" s="209" t="s">
        <v>5455</v>
      </c>
      <c r="G296" s="207"/>
      <c r="H296" s="210">
        <v>15.75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51" s="12" customFormat="1" x14ac:dyDescent="0.3">
      <c r="B297" s="206"/>
      <c r="C297" s="207"/>
      <c r="D297" s="196" t="s">
        <v>169</v>
      </c>
      <c r="E297" s="208" t="s">
        <v>19</v>
      </c>
      <c r="F297" s="209" t="s">
        <v>5451</v>
      </c>
      <c r="G297" s="207"/>
      <c r="H297" s="210">
        <v>1.4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51" s="12" customFormat="1" x14ac:dyDescent="0.3">
      <c r="B298" s="206"/>
      <c r="C298" s="207"/>
      <c r="D298" s="196" t="s">
        <v>169</v>
      </c>
      <c r="E298" s="208" t="s">
        <v>19</v>
      </c>
      <c r="F298" s="209" t="s">
        <v>5456</v>
      </c>
      <c r="G298" s="207"/>
      <c r="H298" s="210">
        <v>1.925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51" s="12" customFormat="1" x14ac:dyDescent="0.3">
      <c r="B299" s="206"/>
      <c r="C299" s="207"/>
      <c r="D299" s="196" t="s">
        <v>169</v>
      </c>
      <c r="E299" s="208" t="s">
        <v>19</v>
      </c>
      <c r="F299" s="209" t="s">
        <v>5457</v>
      </c>
      <c r="G299" s="207"/>
      <c r="H299" s="210">
        <v>2.9750000000000001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51" s="14" customFormat="1" x14ac:dyDescent="0.3">
      <c r="B300" s="229"/>
      <c r="C300" s="230"/>
      <c r="D300" s="196" t="s">
        <v>169</v>
      </c>
      <c r="E300" s="231" t="s">
        <v>19</v>
      </c>
      <c r="F300" s="232" t="s">
        <v>234</v>
      </c>
      <c r="G300" s="230"/>
      <c r="H300" s="233">
        <v>26.774999999999999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169</v>
      </c>
      <c r="AU300" s="239" t="s">
        <v>81</v>
      </c>
      <c r="AV300" s="14" t="s">
        <v>186</v>
      </c>
      <c r="AW300" s="14" t="s">
        <v>35</v>
      </c>
      <c r="AX300" s="14" t="s">
        <v>71</v>
      </c>
      <c r="AY300" s="239" t="s">
        <v>160</v>
      </c>
    </row>
    <row r="301" spans="2:51" s="11" customFormat="1" x14ac:dyDescent="0.3">
      <c r="B301" s="194"/>
      <c r="C301" s="195"/>
      <c r="D301" s="196" t="s">
        <v>169</v>
      </c>
      <c r="E301" s="197" t="s">
        <v>19</v>
      </c>
      <c r="F301" s="198" t="s">
        <v>5362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169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160</v>
      </c>
    </row>
    <row r="302" spans="2:51" s="12" customFormat="1" x14ac:dyDescent="0.3">
      <c r="B302" s="206"/>
      <c r="C302" s="207"/>
      <c r="D302" s="196" t="s">
        <v>169</v>
      </c>
      <c r="E302" s="208" t="s">
        <v>19</v>
      </c>
      <c r="F302" s="209" t="s">
        <v>5449</v>
      </c>
      <c r="G302" s="207"/>
      <c r="H302" s="210">
        <v>1.05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51" s="14" customFormat="1" x14ac:dyDescent="0.3">
      <c r="B303" s="229"/>
      <c r="C303" s="230"/>
      <c r="D303" s="196" t="s">
        <v>169</v>
      </c>
      <c r="E303" s="231" t="s">
        <v>19</v>
      </c>
      <c r="F303" s="232" t="s">
        <v>234</v>
      </c>
      <c r="G303" s="230"/>
      <c r="H303" s="233">
        <v>1.05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169</v>
      </c>
      <c r="AU303" s="239" t="s">
        <v>81</v>
      </c>
      <c r="AV303" s="14" t="s">
        <v>186</v>
      </c>
      <c r="AW303" s="14" t="s">
        <v>35</v>
      </c>
      <c r="AX303" s="14" t="s">
        <v>71</v>
      </c>
      <c r="AY303" s="239" t="s">
        <v>160</v>
      </c>
    </row>
    <row r="304" spans="2:51" s="11" customFormat="1" x14ac:dyDescent="0.3">
      <c r="B304" s="194"/>
      <c r="C304" s="195"/>
      <c r="D304" s="196" t="s">
        <v>169</v>
      </c>
      <c r="E304" s="197" t="s">
        <v>19</v>
      </c>
      <c r="F304" s="198" t="s">
        <v>5340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x14ac:dyDescent="0.3">
      <c r="B305" s="206"/>
      <c r="C305" s="207"/>
      <c r="D305" s="196" t="s">
        <v>169</v>
      </c>
      <c r="E305" s="208" t="s">
        <v>19</v>
      </c>
      <c r="F305" s="209" t="s">
        <v>5452</v>
      </c>
      <c r="G305" s="207"/>
      <c r="H305" s="210">
        <v>0.52500000000000002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x14ac:dyDescent="0.3">
      <c r="B306" s="206"/>
      <c r="C306" s="207"/>
      <c r="D306" s="196" t="s">
        <v>169</v>
      </c>
      <c r="E306" s="208" t="s">
        <v>19</v>
      </c>
      <c r="F306" s="209" t="s">
        <v>5458</v>
      </c>
      <c r="G306" s="207"/>
      <c r="H306" s="210">
        <v>1.2250000000000001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4" customFormat="1" x14ac:dyDescent="0.3">
      <c r="B307" s="229"/>
      <c r="C307" s="230"/>
      <c r="D307" s="196" t="s">
        <v>169</v>
      </c>
      <c r="E307" s="231" t="s">
        <v>19</v>
      </c>
      <c r="F307" s="232" t="s">
        <v>234</v>
      </c>
      <c r="G307" s="230"/>
      <c r="H307" s="233">
        <v>1.75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169</v>
      </c>
      <c r="AU307" s="239" t="s">
        <v>81</v>
      </c>
      <c r="AV307" s="14" t="s">
        <v>186</v>
      </c>
      <c r="AW307" s="14" t="s">
        <v>35</v>
      </c>
      <c r="AX307" s="14" t="s">
        <v>71</v>
      </c>
      <c r="AY307" s="239" t="s">
        <v>160</v>
      </c>
    </row>
    <row r="308" spans="2:65" s="13" customFormat="1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33.6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22.5" customHeight="1" x14ac:dyDescent="0.3">
      <c r="B309" s="35"/>
      <c r="C309" s="247" t="s">
        <v>437</v>
      </c>
      <c r="D309" s="247" t="s">
        <v>548</v>
      </c>
      <c r="E309" s="248" t="s">
        <v>5459</v>
      </c>
      <c r="F309" s="249" t="s">
        <v>5460</v>
      </c>
      <c r="G309" s="250" t="s">
        <v>165</v>
      </c>
      <c r="H309" s="251">
        <v>23.23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3.6499999999999998E-2</v>
      </c>
      <c r="R309" s="191">
        <f>Q309*H309</f>
        <v>0.84789499999999995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5461</v>
      </c>
    </row>
    <row r="310" spans="2:65" s="11" customFormat="1" x14ac:dyDescent="0.3">
      <c r="B310" s="194"/>
      <c r="C310" s="195"/>
      <c r="D310" s="196" t="s">
        <v>169</v>
      </c>
      <c r="E310" s="197" t="s">
        <v>19</v>
      </c>
      <c r="F310" s="198" t="s">
        <v>5336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x14ac:dyDescent="0.3">
      <c r="B311" s="206"/>
      <c r="C311" s="207"/>
      <c r="D311" s="196" t="s">
        <v>169</v>
      </c>
      <c r="E311" s="208" t="s">
        <v>19</v>
      </c>
      <c r="F311" s="209" t="s">
        <v>5462</v>
      </c>
      <c r="G311" s="207"/>
      <c r="H311" s="210">
        <v>6.06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4" customFormat="1" x14ac:dyDescent="0.3">
      <c r="B312" s="229"/>
      <c r="C312" s="230"/>
      <c r="D312" s="196" t="s">
        <v>169</v>
      </c>
      <c r="E312" s="231" t="s">
        <v>19</v>
      </c>
      <c r="F312" s="232" t="s">
        <v>234</v>
      </c>
      <c r="G312" s="230"/>
      <c r="H312" s="233">
        <v>6.06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169</v>
      </c>
      <c r="AU312" s="239" t="s">
        <v>81</v>
      </c>
      <c r="AV312" s="14" t="s">
        <v>186</v>
      </c>
      <c r="AW312" s="14" t="s">
        <v>35</v>
      </c>
      <c r="AX312" s="14" t="s">
        <v>71</v>
      </c>
      <c r="AY312" s="239" t="s">
        <v>160</v>
      </c>
    </row>
    <row r="313" spans="2:65" s="11" customFormat="1" x14ac:dyDescent="0.3">
      <c r="B313" s="194"/>
      <c r="C313" s="195"/>
      <c r="D313" s="196" t="s">
        <v>169</v>
      </c>
      <c r="E313" s="197" t="s">
        <v>19</v>
      </c>
      <c r="F313" s="198" t="s">
        <v>5360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5463</v>
      </c>
      <c r="G314" s="207"/>
      <c r="H314" s="210">
        <v>9.09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x14ac:dyDescent="0.3">
      <c r="B315" s="206"/>
      <c r="C315" s="207"/>
      <c r="D315" s="196" t="s">
        <v>169</v>
      </c>
      <c r="E315" s="208" t="s">
        <v>19</v>
      </c>
      <c r="F315" s="209" t="s">
        <v>5464</v>
      </c>
      <c r="G315" s="207"/>
      <c r="H315" s="210">
        <v>8.08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4" customFormat="1" x14ac:dyDescent="0.3">
      <c r="B316" s="229"/>
      <c r="C316" s="230"/>
      <c r="D316" s="196" t="s">
        <v>169</v>
      </c>
      <c r="E316" s="231" t="s">
        <v>19</v>
      </c>
      <c r="F316" s="232" t="s">
        <v>234</v>
      </c>
      <c r="G316" s="230"/>
      <c r="H316" s="233">
        <v>17.170000000000002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169</v>
      </c>
      <c r="AU316" s="239" t="s">
        <v>81</v>
      </c>
      <c r="AV316" s="14" t="s">
        <v>186</v>
      </c>
      <c r="AW316" s="14" t="s">
        <v>35</v>
      </c>
      <c r="AX316" s="14" t="s">
        <v>71</v>
      </c>
      <c r="AY316" s="239" t="s">
        <v>160</v>
      </c>
    </row>
    <row r="317" spans="2:65" s="13" customFormat="1" x14ac:dyDescent="0.3">
      <c r="B317" s="217"/>
      <c r="C317" s="218"/>
      <c r="D317" s="219" t="s">
        <v>169</v>
      </c>
      <c r="E317" s="220" t="s">
        <v>19</v>
      </c>
      <c r="F317" s="221" t="s">
        <v>182</v>
      </c>
      <c r="G317" s="218"/>
      <c r="H317" s="222">
        <v>23.23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" customFormat="1" ht="22.5" customHeight="1" x14ac:dyDescent="0.3">
      <c r="B318" s="35"/>
      <c r="C318" s="247" t="s">
        <v>443</v>
      </c>
      <c r="D318" s="247" t="s">
        <v>548</v>
      </c>
      <c r="E318" s="248" t="s">
        <v>5465</v>
      </c>
      <c r="F318" s="249" t="s">
        <v>5466</v>
      </c>
      <c r="G318" s="250" t="s">
        <v>165</v>
      </c>
      <c r="H318" s="251">
        <v>160.59</v>
      </c>
      <c r="I318" s="252"/>
      <c r="J318" s="253">
        <f>ROUND(I318*H318,2)</f>
        <v>0</v>
      </c>
      <c r="K318" s="249" t="s">
        <v>19</v>
      </c>
      <c r="L318" s="254"/>
      <c r="M318" s="255" t="s">
        <v>19</v>
      </c>
      <c r="N318" s="256" t="s">
        <v>42</v>
      </c>
      <c r="O318" s="36"/>
      <c r="P318" s="191">
        <f>O318*H318</f>
        <v>0</v>
      </c>
      <c r="Q318" s="191">
        <v>5.0500000000000003E-2</v>
      </c>
      <c r="R318" s="191">
        <f>Q318*H318</f>
        <v>8.1097950000000001</v>
      </c>
      <c r="S318" s="191">
        <v>0</v>
      </c>
      <c r="T318" s="192">
        <f>S318*H318</f>
        <v>0</v>
      </c>
      <c r="AR318" s="18" t="s">
        <v>235</v>
      </c>
      <c r="AT318" s="18" t="s">
        <v>548</v>
      </c>
      <c r="AU318" s="18" t="s">
        <v>81</v>
      </c>
      <c r="AY318" s="18" t="s">
        <v>160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167</v>
      </c>
      <c r="BM318" s="18" t="s">
        <v>5467</v>
      </c>
    </row>
    <row r="319" spans="2:65" s="11" customFormat="1" x14ac:dyDescent="0.3">
      <c r="B319" s="194"/>
      <c r="C319" s="195"/>
      <c r="D319" s="196" t="s">
        <v>169</v>
      </c>
      <c r="E319" s="197" t="s">
        <v>19</v>
      </c>
      <c r="F319" s="198" t="s">
        <v>5338</v>
      </c>
      <c r="G319" s="195"/>
      <c r="H319" s="199" t="s">
        <v>19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169</v>
      </c>
      <c r="AU319" s="205" t="s">
        <v>81</v>
      </c>
      <c r="AV319" s="11" t="s">
        <v>78</v>
      </c>
      <c r="AW319" s="11" t="s">
        <v>35</v>
      </c>
      <c r="AX319" s="11" t="s">
        <v>71</v>
      </c>
      <c r="AY319" s="205" t="s">
        <v>160</v>
      </c>
    </row>
    <row r="320" spans="2:65" s="12" customFormat="1" x14ac:dyDescent="0.3">
      <c r="B320" s="206"/>
      <c r="C320" s="207"/>
      <c r="D320" s="196" t="s">
        <v>169</v>
      </c>
      <c r="E320" s="208" t="s">
        <v>19</v>
      </c>
      <c r="F320" s="209" t="s">
        <v>5468</v>
      </c>
      <c r="G320" s="207"/>
      <c r="H320" s="210">
        <v>3.03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5469</v>
      </c>
      <c r="G321" s="207"/>
      <c r="H321" s="210">
        <v>4.04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x14ac:dyDescent="0.3">
      <c r="B322" s="206"/>
      <c r="C322" s="207"/>
      <c r="D322" s="196" t="s">
        <v>169</v>
      </c>
      <c r="E322" s="208" t="s">
        <v>19</v>
      </c>
      <c r="F322" s="209" t="s">
        <v>5470</v>
      </c>
      <c r="G322" s="207"/>
      <c r="H322" s="210">
        <v>20.2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2" customFormat="1" x14ac:dyDescent="0.3">
      <c r="B323" s="206"/>
      <c r="C323" s="207"/>
      <c r="D323" s="196" t="s">
        <v>169</v>
      </c>
      <c r="E323" s="208" t="s">
        <v>19</v>
      </c>
      <c r="F323" s="209" t="s">
        <v>5471</v>
      </c>
      <c r="G323" s="207"/>
      <c r="H323" s="210">
        <v>90.9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2" customFormat="1" x14ac:dyDescent="0.3">
      <c r="B324" s="206"/>
      <c r="C324" s="207"/>
      <c r="D324" s="196" t="s">
        <v>169</v>
      </c>
      <c r="E324" s="208" t="s">
        <v>19</v>
      </c>
      <c r="F324" s="209" t="s">
        <v>5464</v>
      </c>
      <c r="G324" s="207"/>
      <c r="H324" s="210">
        <v>8.08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2" customFormat="1" x14ac:dyDescent="0.3">
      <c r="B325" s="206"/>
      <c r="C325" s="207"/>
      <c r="D325" s="196" t="s">
        <v>169</v>
      </c>
      <c r="E325" s="208" t="s">
        <v>19</v>
      </c>
      <c r="F325" s="209" t="s">
        <v>5472</v>
      </c>
      <c r="G325" s="207"/>
      <c r="H325" s="210">
        <v>11.11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2" customFormat="1" x14ac:dyDescent="0.3">
      <c r="B326" s="206"/>
      <c r="C326" s="207"/>
      <c r="D326" s="196" t="s">
        <v>169</v>
      </c>
      <c r="E326" s="208" t="s">
        <v>19</v>
      </c>
      <c r="F326" s="209" t="s">
        <v>5473</v>
      </c>
      <c r="G326" s="207"/>
      <c r="H326" s="210">
        <v>17.170000000000002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154.53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1" customFormat="1" x14ac:dyDescent="0.3">
      <c r="B328" s="194"/>
      <c r="C328" s="195"/>
      <c r="D328" s="196" t="s">
        <v>169</v>
      </c>
      <c r="E328" s="197" t="s">
        <v>19</v>
      </c>
      <c r="F328" s="198" t="s">
        <v>5362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x14ac:dyDescent="0.3">
      <c r="B329" s="206"/>
      <c r="C329" s="207"/>
      <c r="D329" s="196" t="s">
        <v>169</v>
      </c>
      <c r="E329" s="208" t="s">
        <v>19</v>
      </c>
      <c r="F329" s="209" t="s">
        <v>5462</v>
      </c>
      <c r="G329" s="207"/>
      <c r="H329" s="210">
        <v>6.06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4" customFormat="1" x14ac:dyDescent="0.3">
      <c r="B330" s="229"/>
      <c r="C330" s="230"/>
      <c r="D330" s="196" t="s">
        <v>169</v>
      </c>
      <c r="E330" s="231" t="s">
        <v>19</v>
      </c>
      <c r="F330" s="232" t="s">
        <v>234</v>
      </c>
      <c r="G330" s="230"/>
      <c r="H330" s="233">
        <v>6.06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169</v>
      </c>
      <c r="AU330" s="239" t="s">
        <v>81</v>
      </c>
      <c r="AV330" s="14" t="s">
        <v>186</v>
      </c>
      <c r="AW330" s="14" t="s">
        <v>35</v>
      </c>
      <c r="AX330" s="14" t="s">
        <v>71</v>
      </c>
      <c r="AY330" s="239" t="s">
        <v>160</v>
      </c>
    </row>
    <row r="331" spans="2:65" s="13" customFormat="1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160.59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247" t="s">
        <v>7</v>
      </c>
      <c r="D332" s="247" t="s">
        <v>548</v>
      </c>
      <c r="E332" s="248" t="s">
        <v>5474</v>
      </c>
      <c r="F332" s="249" t="s">
        <v>5475</v>
      </c>
      <c r="G332" s="250" t="s">
        <v>165</v>
      </c>
      <c r="H332" s="251">
        <v>10.1</v>
      </c>
      <c r="I332" s="252"/>
      <c r="J332" s="253">
        <f>ROUND(I332*H332,2)</f>
        <v>0</v>
      </c>
      <c r="K332" s="249" t="s">
        <v>19</v>
      </c>
      <c r="L332" s="254"/>
      <c r="M332" s="255" t="s">
        <v>19</v>
      </c>
      <c r="N332" s="256" t="s">
        <v>42</v>
      </c>
      <c r="O332" s="36"/>
      <c r="P332" s="191">
        <f>O332*H332</f>
        <v>0</v>
      </c>
      <c r="Q332" s="191">
        <v>6.1499999999999999E-2</v>
      </c>
      <c r="R332" s="191">
        <f>Q332*H332</f>
        <v>0.62114999999999998</v>
      </c>
      <c r="S332" s="191">
        <v>0</v>
      </c>
      <c r="T332" s="192">
        <f>S332*H332</f>
        <v>0</v>
      </c>
      <c r="AR332" s="18" t="s">
        <v>235</v>
      </c>
      <c r="AT332" s="18" t="s">
        <v>548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5476</v>
      </c>
    </row>
    <row r="333" spans="2:65" s="11" customFormat="1" x14ac:dyDescent="0.3">
      <c r="B333" s="194"/>
      <c r="C333" s="195"/>
      <c r="D333" s="196" t="s">
        <v>169</v>
      </c>
      <c r="E333" s="197" t="s">
        <v>19</v>
      </c>
      <c r="F333" s="198" t="s">
        <v>5340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x14ac:dyDescent="0.3">
      <c r="B334" s="206"/>
      <c r="C334" s="207"/>
      <c r="D334" s="196" t="s">
        <v>169</v>
      </c>
      <c r="E334" s="208" t="s">
        <v>19</v>
      </c>
      <c r="F334" s="209" t="s">
        <v>5468</v>
      </c>
      <c r="G334" s="207"/>
      <c r="H334" s="210">
        <v>3.03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5477</v>
      </c>
      <c r="G335" s="207"/>
      <c r="H335" s="210">
        <v>7.07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4" customFormat="1" x14ac:dyDescent="0.3">
      <c r="B336" s="229"/>
      <c r="C336" s="230"/>
      <c r="D336" s="196" t="s">
        <v>169</v>
      </c>
      <c r="E336" s="231" t="s">
        <v>19</v>
      </c>
      <c r="F336" s="232" t="s">
        <v>234</v>
      </c>
      <c r="G336" s="230"/>
      <c r="H336" s="233">
        <v>10.1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169</v>
      </c>
      <c r="AU336" s="239" t="s">
        <v>81</v>
      </c>
      <c r="AV336" s="14" t="s">
        <v>186</v>
      </c>
      <c r="AW336" s="14" t="s">
        <v>35</v>
      </c>
      <c r="AX336" s="14" t="s">
        <v>71</v>
      </c>
      <c r="AY336" s="239" t="s">
        <v>160</v>
      </c>
    </row>
    <row r="337" spans="2:65" s="13" customFormat="1" x14ac:dyDescent="0.3">
      <c r="B337" s="217"/>
      <c r="C337" s="218"/>
      <c r="D337" s="219" t="s">
        <v>169</v>
      </c>
      <c r="E337" s="220" t="s">
        <v>19</v>
      </c>
      <c r="F337" s="221" t="s">
        <v>182</v>
      </c>
      <c r="G337" s="218"/>
      <c r="H337" s="222">
        <v>10.1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169</v>
      </c>
      <c r="AU337" s="228" t="s">
        <v>81</v>
      </c>
      <c r="AV337" s="13" t="s">
        <v>167</v>
      </c>
      <c r="AW337" s="13" t="s">
        <v>35</v>
      </c>
      <c r="AX337" s="13" t="s">
        <v>78</v>
      </c>
      <c r="AY337" s="228" t="s">
        <v>160</v>
      </c>
    </row>
    <row r="338" spans="2:65" s="1" customFormat="1" ht="31.5" customHeight="1" x14ac:dyDescent="0.3">
      <c r="B338" s="35"/>
      <c r="C338" s="182" t="s">
        <v>456</v>
      </c>
      <c r="D338" s="182" t="s">
        <v>162</v>
      </c>
      <c r="E338" s="183" t="s">
        <v>5478</v>
      </c>
      <c r="F338" s="184" t="s">
        <v>5479</v>
      </c>
      <c r="G338" s="185" t="s">
        <v>189</v>
      </c>
      <c r="H338" s="186">
        <v>37.1</v>
      </c>
      <c r="I338" s="187"/>
      <c r="J338" s="188">
        <f>ROUND(I338*H338,2)</f>
        <v>0</v>
      </c>
      <c r="K338" s="184" t="s">
        <v>19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0.32354280000000002</v>
      </c>
      <c r="R338" s="191">
        <f>Q338*H338</f>
        <v>12.003437880000002</v>
      </c>
      <c r="S338" s="191">
        <v>0</v>
      </c>
      <c r="T338" s="192">
        <f>S338*H338</f>
        <v>0</v>
      </c>
      <c r="AR338" s="18" t="s">
        <v>167</v>
      </c>
      <c r="AT338" s="18" t="s">
        <v>162</v>
      </c>
      <c r="AU338" s="18" t="s">
        <v>81</v>
      </c>
      <c r="AY338" s="18" t="s">
        <v>160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167</v>
      </c>
      <c r="BM338" s="18" t="s">
        <v>5480</v>
      </c>
    </row>
    <row r="339" spans="2:65" s="11" customFormat="1" x14ac:dyDescent="0.3">
      <c r="B339" s="194"/>
      <c r="C339" s="195"/>
      <c r="D339" s="196" t="s">
        <v>169</v>
      </c>
      <c r="E339" s="197" t="s">
        <v>19</v>
      </c>
      <c r="F339" s="198" t="s">
        <v>5342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x14ac:dyDescent="0.3">
      <c r="B340" s="206"/>
      <c r="C340" s="207"/>
      <c r="D340" s="196" t="s">
        <v>169</v>
      </c>
      <c r="E340" s="208" t="s">
        <v>19</v>
      </c>
      <c r="F340" s="209" t="s">
        <v>5481</v>
      </c>
      <c r="G340" s="207"/>
      <c r="H340" s="210">
        <v>3.15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x14ac:dyDescent="0.3">
      <c r="B341" s="206"/>
      <c r="C341" s="207"/>
      <c r="D341" s="196" t="s">
        <v>169</v>
      </c>
      <c r="E341" s="208" t="s">
        <v>19</v>
      </c>
      <c r="F341" s="209" t="s">
        <v>5482</v>
      </c>
      <c r="G341" s="207"/>
      <c r="H341" s="210">
        <v>1.75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x14ac:dyDescent="0.3">
      <c r="B342" s="206"/>
      <c r="C342" s="207"/>
      <c r="D342" s="196" t="s">
        <v>169</v>
      </c>
      <c r="E342" s="208" t="s">
        <v>19</v>
      </c>
      <c r="F342" s="209" t="s">
        <v>5483</v>
      </c>
      <c r="G342" s="207"/>
      <c r="H342" s="210">
        <v>11.55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2" customFormat="1" x14ac:dyDescent="0.3">
      <c r="B343" s="206"/>
      <c r="C343" s="207"/>
      <c r="D343" s="196" t="s">
        <v>169</v>
      </c>
      <c r="E343" s="208" t="s">
        <v>19</v>
      </c>
      <c r="F343" s="209" t="s">
        <v>5484</v>
      </c>
      <c r="G343" s="207"/>
      <c r="H343" s="210">
        <v>2.1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4" customFormat="1" x14ac:dyDescent="0.3">
      <c r="B344" s="229"/>
      <c r="C344" s="230"/>
      <c r="D344" s="196" t="s">
        <v>169</v>
      </c>
      <c r="E344" s="231" t="s">
        <v>19</v>
      </c>
      <c r="F344" s="232" t="s">
        <v>234</v>
      </c>
      <c r="G344" s="230"/>
      <c r="H344" s="233">
        <v>18.55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169</v>
      </c>
      <c r="AU344" s="239" t="s">
        <v>81</v>
      </c>
      <c r="AV344" s="14" t="s">
        <v>186</v>
      </c>
      <c r="AW344" s="14" t="s">
        <v>35</v>
      </c>
      <c r="AX344" s="14" t="s">
        <v>71</v>
      </c>
      <c r="AY344" s="239" t="s">
        <v>160</v>
      </c>
    </row>
    <row r="345" spans="2:65" s="11" customFormat="1" x14ac:dyDescent="0.3">
      <c r="B345" s="194"/>
      <c r="C345" s="195"/>
      <c r="D345" s="196" t="s">
        <v>169</v>
      </c>
      <c r="E345" s="197" t="s">
        <v>19</v>
      </c>
      <c r="F345" s="198" t="s">
        <v>5351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x14ac:dyDescent="0.3">
      <c r="B346" s="206"/>
      <c r="C346" s="207"/>
      <c r="D346" s="196" t="s">
        <v>169</v>
      </c>
      <c r="E346" s="208" t="s">
        <v>19</v>
      </c>
      <c r="F346" s="209" t="s">
        <v>5453</v>
      </c>
      <c r="G346" s="207"/>
      <c r="H346" s="210">
        <v>0.7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4" customFormat="1" x14ac:dyDescent="0.3">
      <c r="B347" s="229"/>
      <c r="C347" s="230"/>
      <c r="D347" s="196" t="s">
        <v>169</v>
      </c>
      <c r="E347" s="231" t="s">
        <v>19</v>
      </c>
      <c r="F347" s="232" t="s">
        <v>234</v>
      </c>
      <c r="G347" s="230"/>
      <c r="H347" s="233">
        <v>0.7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169</v>
      </c>
      <c r="AU347" s="239" t="s">
        <v>81</v>
      </c>
      <c r="AV347" s="14" t="s">
        <v>186</v>
      </c>
      <c r="AW347" s="14" t="s">
        <v>35</v>
      </c>
      <c r="AX347" s="14" t="s">
        <v>71</v>
      </c>
      <c r="AY347" s="239" t="s">
        <v>160</v>
      </c>
    </row>
    <row r="348" spans="2:65" s="11" customFormat="1" x14ac:dyDescent="0.3">
      <c r="B348" s="194"/>
      <c r="C348" s="195"/>
      <c r="D348" s="196" t="s">
        <v>169</v>
      </c>
      <c r="E348" s="197" t="s">
        <v>19</v>
      </c>
      <c r="F348" s="198" t="s">
        <v>5363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169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160</v>
      </c>
    </row>
    <row r="349" spans="2:65" s="12" customFormat="1" x14ac:dyDescent="0.3">
      <c r="B349" s="206"/>
      <c r="C349" s="207"/>
      <c r="D349" s="196" t="s">
        <v>169</v>
      </c>
      <c r="E349" s="208" t="s">
        <v>19</v>
      </c>
      <c r="F349" s="209" t="s">
        <v>5449</v>
      </c>
      <c r="G349" s="207"/>
      <c r="H349" s="210">
        <v>1.05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2" customFormat="1" x14ac:dyDescent="0.3">
      <c r="B350" s="206"/>
      <c r="C350" s="207"/>
      <c r="D350" s="196" t="s">
        <v>169</v>
      </c>
      <c r="E350" s="208" t="s">
        <v>19</v>
      </c>
      <c r="F350" s="209" t="s">
        <v>5485</v>
      </c>
      <c r="G350" s="207"/>
      <c r="H350" s="210">
        <v>0.875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x14ac:dyDescent="0.3">
      <c r="B351" s="206"/>
      <c r="C351" s="207"/>
      <c r="D351" s="196" t="s">
        <v>169</v>
      </c>
      <c r="E351" s="208" t="s">
        <v>19</v>
      </c>
      <c r="F351" s="209" t="s">
        <v>5486</v>
      </c>
      <c r="G351" s="207"/>
      <c r="H351" s="210">
        <v>1.05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2" customFormat="1" x14ac:dyDescent="0.3">
      <c r="B352" s="206"/>
      <c r="C352" s="207"/>
      <c r="D352" s="196" t="s">
        <v>169</v>
      </c>
      <c r="E352" s="208" t="s">
        <v>19</v>
      </c>
      <c r="F352" s="209" t="s">
        <v>5458</v>
      </c>
      <c r="G352" s="207"/>
      <c r="H352" s="210">
        <v>1.2250000000000001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51" s="12" customFormat="1" x14ac:dyDescent="0.3">
      <c r="B353" s="206"/>
      <c r="C353" s="207"/>
      <c r="D353" s="196" t="s">
        <v>169</v>
      </c>
      <c r="E353" s="208" t="s">
        <v>19</v>
      </c>
      <c r="F353" s="209" t="s">
        <v>5487</v>
      </c>
      <c r="G353" s="207"/>
      <c r="H353" s="210">
        <v>1.75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51" s="12" customFormat="1" x14ac:dyDescent="0.3">
      <c r="B354" s="206"/>
      <c r="C354" s="207"/>
      <c r="D354" s="196" t="s">
        <v>169</v>
      </c>
      <c r="E354" s="208" t="s">
        <v>19</v>
      </c>
      <c r="F354" s="209" t="s">
        <v>5456</v>
      </c>
      <c r="G354" s="207"/>
      <c r="H354" s="210">
        <v>1.925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51" s="14" customFormat="1" x14ac:dyDescent="0.3">
      <c r="B355" s="229"/>
      <c r="C355" s="230"/>
      <c r="D355" s="196" t="s">
        <v>169</v>
      </c>
      <c r="E355" s="231" t="s">
        <v>19</v>
      </c>
      <c r="F355" s="232" t="s">
        <v>234</v>
      </c>
      <c r="G355" s="230"/>
      <c r="H355" s="233">
        <v>7.875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169</v>
      </c>
      <c r="AU355" s="239" t="s">
        <v>81</v>
      </c>
      <c r="AV355" s="14" t="s">
        <v>186</v>
      </c>
      <c r="AW355" s="14" t="s">
        <v>35</v>
      </c>
      <c r="AX355" s="14" t="s">
        <v>71</v>
      </c>
      <c r="AY355" s="239" t="s">
        <v>160</v>
      </c>
    </row>
    <row r="356" spans="2:51" s="11" customFormat="1" x14ac:dyDescent="0.3">
      <c r="B356" s="194"/>
      <c r="C356" s="195"/>
      <c r="D356" s="196" t="s">
        <v>169</v>
      </c>
      <c r="E356" s="197" t="s">
        <v>19</v>
      </c>
      <c r="F356" s="198" t="s">
        <v>5344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51" s="12" customFormat="1" x14ac:dyDescent="0.3">
      <c r="B357" s="206"/>
      <c r="C357" s="207"/>
      <c r="D357" s="196" t="s">
        <v>169</v>
      </c>
      <c r="E357" s="208" t="s">
        <v>19</v>
      </c>
      <c r="F357" s="209" t="s">
        <v>5488</v>
      </c>
      <c r="G357" s="207"/>
      <c r="H357" s="210">
        <v>2.1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51" s="14" customFormat="1" x14ac:dyDescent="0.3">
      <c r="B358" s="229"/>
      <c r="C358" s="230"/>
      <c r="D358" s="196" t="s">
        <v>169</v>
      </c>
      <c r="E358" s="231" t="s">
        <v>19</v>
      </c>
      <c r="F358" s="232" t="s">
        <v>234</v>
      </c>
      <c r="G358" s="230"/>
      <c r="H358" s="233">
        <v>2.1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169</v>
      </c>
      <c r="AU358" s="239" t="s">
        <v>81</v>
      </c>
      <c r="AV358" s="14" t="s">
        <v>186</v>
      </c>
      <c r="AW358" s="14" t="s">
        <v>35</v>
      </c>
      <c r="AX358" s="14" t="s">
        <v>71</v>
      </c>
      <c r="AY358" s="239" t="s">
        <v>160</v>
      </c>
    </row>
    <row r="359" spans="2:51" s="11" customFormat="1" x14ac:dyDescent="0.3">
      <c r="B359" s="194"/>
      <c r="C359" s="195"/>
      <c r="D359" s="196" t="s">
        <v>169</v>
      </c>
      <c r="E359" s="197" t="s">
        <v>19</v>
      </c>
      <c r="F359" s="198" t="s">
        <v>5353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51" s="12" customFormat="1" x14ac:dyDescent="0.3">
      <c r="B360" s="206"/>
      <c r="C360" s="207"/>
      <c r="D360" s="196" t="s">
        <v>169</v>
      </c>
      <c r="E360" s="208" t="s">
        <v>19</v>
      </c>
      <c r="F360" s="209" t="s">
        <v>5486</v>
      </c>
      <c r="G360" s="207"/>
      <c r="H360" s="210">
        <v>1.05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51" s="14" customFormat="1" x14ac:dyDescent="0.3">
      <c r="B361" s="229"/>
      <c r="C361" s="230"/>
      <c r="D361" s="196" t="s">
        <v>169</v>
      </c>
      <c r="E361" s="231" t="s">
        <v>19</v>
      </c>
      <c r="F361" s="232" t="s">
        <v>234</v>
      </c>
      <c r="G361" s="230"/>
      <c r="H361" s="233">
        <v>1.05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169</v>
      </c>
      <c r="AU361" s="239" t="s">
        <v>81</v>
      </c>
      <c r="AV361" s="14" t="s">
        <v>186</v>
      </c>
      <c r="AW361" s="14" t="s">
        <v>35</v>
      </c>
      <c r="AX361" s="14" t="s">
        <v>71</v>
      </c>
      <c r="AY361" s="239" t="s">
        <v>160</v>
      </c>
    </row>
    <row r="362" spans="2:51" s="11" customFormat="1" x14ac:dyDescent="0.3">
      <c r="B362" s="194"/>
      <c r="C362" s="195"/>
      <c r="D362" s="196" t="s">
        <v>169</v>
      </c>
      <c r="E362" s="197" t="s">
        <v>19</v>
      </c>
      <c r="F362" s="198" t="s">
        <v>5365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51" s="12" customFormat="1" x14ac:dyDescent="0.3">
      <c r="B363" s="206"/>
      <c r="C363" s="207"/>
      <c r="D363" s="196" t="s">
        <v>169</v>
      </c>
      <c r="E363" s="208" t="s">
        <v>19</v>
      </c>
      <c r="F363" s="209" t="s">
        <v>5450</v>
      </c>
      <c r="G363" s="207"/>
      <c r="H363" s="210">
        <v>1.575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51" s="12" customFormat="1" x14ac:dyDescent="0.3">
      <c r="B364" s="206"/>
      <c r="C364" s="207"/>
      <c r="D364" s="196" t="s">
        <v>169</v>
      </c>
      <c r="E364" s="208" t="s">
        <v>19</v>
      </c>
      <c r="F364" s="209" t="s">
        <v>5489</v>
      </c>
      <c r="G364" s="207"/>
      <c r="H364" s="210">
        <v>1.4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51" s="12" customFormat="1" x14ac:dyDescent="0.3">
      <c r="B365" s="206"/>
      <c r="C365" s="207"/>
      <c r="D365" s="196" t="s">
        <v>169</v>
      </c>
      <c r="E365" s="208" t="s">
        <v>19</v>
      </c>
      <c r="F365" s="209" t="s">
        <v>5485</v>
      </c>
      <c r="G365" s="207"/>
      <c r="H365" s="210">
        <v>0.875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51" s="12" customFormat="1" x14ac:dyDescent="0.3">
      <c r="B366" s="206"/>
      <c r="C366" s="207"/>
      <c r="D366" s="196" t="s">
        <v>169</v>
      </c>
      <c r="E366" s="208" t="s">
        <v>19</v>
      </c>
      <c r="F366" s="209" t="s">
        <v>5457</v>
      </c>
      <c r="G366" s="207"/>
      <c r="H366" s="210">
        <v>2.9750000000000001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51" s="14" customFormat="1" x14ac:dyDescent="0.3">
      <c r="B367" s="229"/>
      <c r="C367" s="230"/>
      <c r="D367" s="196" t="s">
        <v>169</v>
      </c>
      <c r="E367" s="231" t="s">
        <v>19</v>
      </c>
      <c r="F367" s="232" t="s">
        <v>234</v>
      </c>
      <c r="G367" s="230"/>
      <c r="H367" s="233">
        <v>6.8250000000000002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169</v>
      </c>
      <c r="AU367" s="239" t="s">
        <v>81</v>
      </c>
      <c r="AV367" s="14" t="s">
        <v>186</v>
      </c>
      <c r="AW367" s="14" t="s">
        <v>35</v>
      </c>
      <c r="AX367" s="14" t="s">
        <v>71</v>
      </c>
      <c r="AY367" s="239" t="s">
        <v>160</v>
      </c>
    </row>
    <row r="368" spans="2:51" s="13" customFormat="1" x14ac:dyDescent="0.3">
      <c r="B368" s="217"/>
      <c r="C368" s="218"/>
      <c r="D368" s="219" t="s">
        <v>169</v>
      </c>
      <c r="E368" s="220" t="s">
        <v>19</v>
      </c>
      <c r="F368" s="221" t="s">
        <v>182</v>
      </c>
      <c r="G368" s="218"/>
      <c r="H368" s="222">
        <v>37.1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169</v>
      </c>
      <c r="AU368" s="228" t="s">
        <v>81</v>
      </c>
      <c r="AV368" s="13" t="s">
        <v>167</v>
      </c>
      <c r="AW368" s="13" t="s">
        <v>35</v>
      </c>
      <c r="AX368" s="13" t="s">
        <v>78</v>
      </c>
      <c r="AY368" s="228" t="s">
        <v>160</v>
      </c>
    </row>
    <row r="369" spans="2:65" s="1" customFormat="1" ht="22.5" customHeight="1" x14ac:dyDescent="0.3">
      <c r="B369" s="35"/>
      <c r="C369" s="247" t="s">
        <v>460</v>
      </c>
      <c r="D369" s="247" t="s">
        <v>548</v>
      </c>
      <c r="E369" s="248" t="s">
        <v>5490</v>
      </c>
      <c r="F369" s="249" t="s">
        <v>5491</v>
      </c>
      <c r="G369" s="250" t="s">
        <v>165</v>
      </c>
      <c r="H369" s="251">
        <v>156.55000000000001</v>
      </c>
      <c r="I369" s="252"/>
      <c r="J369" s="253">
        <f>ROUND(I369*H369,2)</f>
        <v>0</v>
      </c>
      <c r="K369" s="249" t="s">
        <v>19</v>
      </c>
      <c r="L369" s="254"/>
      <c r="M369" s="255" t="s">
        <v>19</v>
      </c>
      <c r="N369" s="256" t="s">
        <v>42</v>
      </c>
      <c r="O369" s="36"/>
      <c r="P369" s="191">
        <f>O369*H369</f>
        <v>0</v>
      </c>
      <c r="Q369" s="191">
        <v>7.1999999999999995E-2</v>
      </c>
      <c r="R369" s="191">
        <f>Q369*H369</f>
        <v>11.271599999999999</v>
      </c>
      <c r="S369" s="191">
        <v>0</v>
      </c>
      <c r="T369" s="192">
        <f>S369*H369</f>
        <v>0</v>
      </c>
      <c r="AR369" s="18" t="s">
        <v>235</v>
      </c>
      <c r="AT369" s="18" t="s">
        <v>548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5492</v>
      </c>
    </row>
    <row r="370" spans="2:65" s="11" customFormat="1" x14ac:dyDescent="0.3">
      <c r="B370" s="194"/>
      <c r="C370" s="195"/>
      <c r="D370" s="196" t="s">
        <v>169</v>
      </c>
      <c r="E370" s="197" t="s">
        <v>19</v>
      </c>
      <c r="F370" s="198" t="s">
        <v>5342</v>
      </c>
      <c r="G370" s="195"/>
      <c r="H370" s="199" t="s">
        <v>19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169</v>
      </c>
      <c r="AU370" s="205" t="s">
        <v>81</v>
      </c>
      <c r="AV370" s="11" t="s">
        <v>78</v>
      </c>
      <c r="AW370" s="11" t="s">
        <v>35</v>
      </c>
      <c r="AX370" s="11" t="s">
        <v>71</v>
      </c>
      <c r="AY370" s="205" t="s">
        <v>160</v>
      </c>
    </row>
    <row r="371" spans="2:65" s="12" customFormat="1" x14ac:dyDescent="0.3">
      <c r="B371" s="206"/>
      <c r="C371" s="207"/>
      <c r="D371" s="196" t="s">
        <v>169</v>
      </c>
      <c r="E371" s="208" t="s">
        <v>19</v>
      </c>
      <c r="F371" s="209" t="s">
        <v>5493</v>
      </c>
      <c r="G371" s="207"/>
      <c r="H371" s="210">
        <v>18.18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x14ac:dyDescent="0.3">
      <c r="B372" s="206"/>
      <c r="C372" s="207"/>
      <c r="D372" s="196" t="s">
        <v>169</v>
      </c>
      <c r="E372" s="208" t="s">
        <v>19</v>
      </c>
      <c r="F372" s="209" t="s">
        <v>5494</v>
      </c>
      <c r="G372" s="207"/>
      <c r="H372" s="210">
        <v>10.1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x14ac:dyDescent="0.3">
      <c r="B373" s="206"/>
      <c r="C373" s="207"/>
      <c r="D373" s="196" t="s">
        <v>169</v>
      </c>
      <c r="E373" s="208" t="s">
        <v>19</v>
      </c>
      <c r="F373" s="209" t="s">
        <v>5495</v>
      </c>
      <c r="G373" s="207"/>
      <c r="H373" s="210">
        <v>66.66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x14ac:dyDescent="0.3">
      <c r="B374" s="206"/>
      <c r="C374" s="207"/>
      <c r="D374" s="196" t="s">
        <v>169</v>
      </c>
      <c r="E374" s="208" t="s">
        <v>19</v>
      </c>
      <c r="F374" s="209" t="s">
        <v>5496</v>
      </c>
      <c r="G374" s="207"/>
      <c r="H374" s="210">
        <v>12.12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4" customFormat="1" x14ac:dyDescent="0.3">
      <c r="B375" s="229"/>
      <c r="C375" s="230"/>
      <c r="D375" s="196" t="s">
        <v>169</v>
      </c>
      <c r="E375" s="231" t="s">
        <v>19</v>
      </c>
      <c r="F375" s="232" t="s">
        <v>234</v>
      </c>
      <c r="G375" s="230"/>
      <c r="H375" s="233">
        <v>107.06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169</v>
      </c>
      <c r="AU375" s="239" t="s">
        <v>81</v>
      </c>
      <c r="AV375" s="14" t="s">
        <v>186</v>
      </c>
      <c r="AW375" s="14" t="s">
        <v>35</v>
      </c>
      <c r="AX375" s="14" t="s">
        <v>71</v>
      </c>
      <c r="AY375" s="239" t="s">
        <v>160</v>
      </c>
    </row>
    <row r="376" spans="2:65" s="11" customFormat="1" x14ac:dyDescent="0.3">
      <c r="B376" s="194"/>
      <c r="C376" s="195"/>
      <c r="D376" s="196" t="s">
        <v>169</v>
      </c>
      <c r="E376" s="197" t="s">
        <v>19</v>
      </c>
      <c r="F376" s="198" t="s">
        <v>5351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169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160</v>
      </c>
    </row>
    <row r="377" spans="2:65" s="12" customFormat="1" x14ac:dyDescent="0.3">
      <c r="B377" s="206"/>
      <c r="C377" s="207"/>
      <c r="D377" s="196" t="s">
        <v>169</v>
      </c>
      <c r="E377" s="208" t="s">
        <v>19</v>
      </c>
      <c r="F377" s="209" t="s">
        <v>5469</v>
      </c>
      <c r="G377" s="207"/>
      <c r="H377" s="210">
        <v>4.04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4" customFormat="1" x14ac:dyDescent="0.3">
      <c r="B378" s="229"/>
      <c r="C378" s="230"/>
      <c r="D378" s="196" t="s">
        <v>169</v>
      </c>
      <c r="E378" s="231" t="s">
        <v>19</v>
      </c>
      <c r="F378" s="232" t="s">
        <v>234</v>
      </c>
      <c r="G378" s="230"/>
      <c r="H378" s="233">
        <v>4.04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169</v>
      </c>
      <c r="AU378" s="239" t="s">
        <v>81</v>
      </c>
      <c r="AV378" s="14" t="s">
        <v>186</v>
      </c>
      <c r="AW378" s="14" t="s">
        <v>35</v>
      </c>
      <c r="AX378" s="14" t="s">
        <v>71</v>
      </c>
      <c r="AY378" s="239" t="s">
        <v>160</v>
      </c>
    </row>
    <row r="379" spans="2:65" s="11" customFormat="1" x14ac:dyDescent="0.3">
      <c r="B379" s="194"/>
      <c r="C379" s="195"/>
      <c r="D379" s="196" t="s">
        <v>169</v>
      </c>
      <c r="E379" s="197" t="s">
        <v>19</v>
      </c>
      <c r="F379" s="198" t="s">
        <v>5363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169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160</v>
      </c>
    </row>
    <row r="380" spans="2:65" s="12" customFormat="1" x14ac:dyDescent="0.3">
      <c r="B380" s="206"/>
      <c r="C380" s="207"/>
      <c r="D380" s="196" t="s">
        <v>169</v>
      </c>
      <c r="E380" s="208" t="s">
        <v>19</v>
      </c>
      <c r="F380" s="209" t="s">
        <v>5462</v>
      </c>
      <c r="G380" s="207"/>
      <c r="H380" s="210">
        <v>6.06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2" customFormat="1" x14ac:dyDescent="0.3">
      <c r="B381" s="206"/>
      <c r="C381" s="207"/>
      <c r="D381" s="196" t="s">
        <v>169</v>
      </c>
      <c r="E381" s="208" t="s">
        <v>19</v>
      </c>
      <c r="F381" s="209" t="s">
        <v>5497</v>
      </c>
      <c r="G381" s="207"/>
      <c r="H381" s="210">
        <v>5.05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2" customFormat="1" x14ac:dyDescent="0.3">
      <c r="B382" s="206"/>
      <c r="C382" s="207"/>
      <c r="D382" s="196" t="s">
        <v>169</v>
      </c>
      <c r="E382" s="208" t="s">
        <v>19</v>
      </c>
      <c r="F382" s="209" t="s">
        <v>5498</v>
      </c>
      <c r="G382" s="207"/>
      <c r="H382" s="210">
        <v>6.06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65" s="12" customFormat="1" x14ac:dyDescent="0.3">
      <c r="B383" s="206"/>
      <c r="C383" s="207"/>
      <c r="D383" s="196" t="s">
        <v>169</v>
      </c>
      <c r="E383" s="208" t="s">
        <v>19</v>
      </c>
      <c r="F383" s="209" t="s">
        <v>5477</v>
      </c>
      <c r="G383" s="207"/>
      <c r="H383" s="210">
        <v>7.07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2" customFormat="1" x14ac:dyDescent="0.3">
      <c r="B384" s="206"/>
      <c r="C384" s="207"/>
      <c r="D384" s="196" t="s">
        <v>169</v>
      </c>
      <c r="E384" s="208" t="s">
        <v>19</v>
      </c>
      <c r="F384" s="209" t="s">
        <v>5499</v>
      </c>
      <c r="G384" s="207"/>
      <c r="H384" s="210">
        <v>10.1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x14ac:dyDescent="0.3">
      <c r="B385" s="206"/>
      <c r="C385" s="207"/>
      <c r="D385" s="196" t="s">
        <v>169</v>
      </c>
      <c r="E385" s="208" t="s">
        <v>19</v>
      </c>
      <c r="F385" s="209" t="s">
        <v>5472</v>
      </c>
      <c r="G385" s="207"/>
      <c r="H385" s="210">
        <v>11.11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4" customFormat="1" x14ac:dyDescent="0.3">
      <c r="B386" s="229"/>
      <c r="C386" s="230"/>
      <c r="D386" s="196" t="s">
        <v>169</v>
      </c>
      <c r="E386" s="231" t="s">
        <v>19</v>
      </c>
      <c r="F386" s="232" t="s">
        <v>234</v>
      </c>
      <c r="G386" s="230"/>
      <c r="H386" s="233">
        <v>45.45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169</v>
      </c>
      <c r="AU386" s="239" t="s">
        <v>81</v>
      </c>
      <c r="AV386" s="14" t="s">
        <v>186</v>
      </c>
      <c r="AW386" s="14" t="s">
        <v>35</v>
      </c>
      <c r="AX386" s="14" t="s">
        <v>71</v>
      </c>
      <c r="AY386" s="239" t="s">
        <v>160</v>
      </c>
    </row>
    <row r="387" spans="2:65" s="13" customFormat="1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156.55000000000001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247" t="s">
        <v>468</v>
      </c>
      <c r="D388" s="247" t="s">
        <v>548</v>
      </c>
      <c r="E388" s="248" t="s">
        <v>5500</v>
      </c>
      <c r="F388" s="249" t="s">
        <v>5501</v>
      </c>
      <c r="G388" s="250" t="s">
        <v>165</v>
      </c>
      <c r="H388" s="251">
        <v>57.57</v>
      </c>
      <c r="I388" s="252"/>
      <c r="J388" s="253">
        <f>ROUND(I388*H388,2)</f>
        <v>0</v>
      </c>
      <c r="K388" s="249" t="s">
        <v>19</v>
      </c>
      <c r="L388" s="254"/>
      <c r="M388" s="255" t="s">
        <v>19</v>
      </c>
      <c r="N388" s="256" t="s">
        <v>42</v>
      </c>
      <c r="O388" s="36"/>
      <c r="P388" s="191">
        <f>O388*H388</f>
        <v>0</v>
      </c>
      <c r="Q388" s="191">
        <v>0.10050000000000001</v>
      </c>
      <c r="R388" s="191">
        <f>Q388*H388</f>
        <v>5.7857850000000006</v>
      </c>
      <c r="S388" s="191">
        <v>0</v>
      </c>
      <c r="T388" s="192">
        <f>S388*H388</f>
        <v>0</v>
      </c>
      <c r="AR388" s="18" t="s">
        <v>235</v>
      </c>
      <c r="AT388" s="18" t="s">
        <v>548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5502</v>
      </c>
    </row>
    <row r="389" spans="2:65" s="11" customFormat="1" x14ac:dyDescent="0.3">
      <c r="B389" s="194"/>
      <c r="C389" s="195"/>
      <c r="D389" s="196" t="s">
        <v>169</v>
      </c>
      <c r="E389" s="197" t="s">
        <v>19</v>
      </c>
      <c r="F389" s="198" t="s">
        <v>5344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x14ac:dyDescent="0.3">
      <c r="B390" s="206"/>
      <c r="C390" s="207"/>
      <c r="D390" s="196" t="s">
        <v>169</v>
      </c>
      <c r="E390" s="208" t="s">
        <v>19</v>
      </c>
      <c r="F390" s="209" t="s">
        <v>5503</v>
      </c>
      <c r="G390" s="207"/>
      <c r="H390" s="210">
        <v>12.12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4" customFormat="1" x14ac:dyDescent="0.3">
      <c r="B391" s="229"/>
      <c r="C391" s="230"/>
      <c r="D391" s="196" t="s">
        <v>169</v>
      </c>
      <c r="E391" s="231" t="s">
        <v>19</v>
      </c>
      <c r="F391" s="232" t="s">
        <v>234</v>
      </c>
      <c r="G391" s="230"/>
      <c r="H391" s="233">
        <v>12.12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169</v>
      </c>
      <c r="AU391" s="239" t="s">
        <v>81</v>
      </c>
      <c r="AV391" s="14" t="s">
        <v>186</v>
      </c>
      <c r="AW391" s="14" t="s">
        <v>35</v>
      </c>
      <c r="AX391" s="14" t="s">
        <v>71</v>
      </c>
      <c r="AY391" s="239" t="s">
        <v>160</v>
      </c>
    </row>
    <row r="392" spans="2:65" s="11" customFormat="1" x14ac:dyDescent="0.3">
      <c r="B392" s="194"/>
      <c r="C392" s="195"/>
      <c r="D392" s="196" t="s">
        <v>169</v>
      </c>
      <c r="E392" s="197" t="s">
        <v>19</v>
      </c>
      <c r="F392" s="198" t="s">
        <v>5353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x14ac:dyDescent="0.3">
      <c r="B393" s="206"/>
      <c r="C393" s="207"/>
      <c r="D393" s="196" t="s">
        <v>169</v>
      </c>
      <c r="E393" s="208" t="s">
        <v>19</v>
      </c>
      <c r="F393" s="209" t="s">
        <v>5498</v>
      </c>
      <c r="G393" s="207"/>
      <c r="H393" s="210">
        <v>6.06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4" customFormat="1" x14ac:dyDescent="0.3">
      <c r="B394" s="229"/>
      <c r="C394" s="230"/>
      <c r="D394" s="196" t="s">
        <v>169</v>
      </c>
      <c r="E394" s="231" t="s">
        <v>19</v>
      </c>
      <c r="F394" s="232" t="s">
        <v>234</v>
      </c>
      <c r="G394" s="230"/>
      <c r="H394" s="233">
        <v>6.06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169</v>
      </c>
      <c r="AU394" s="239" t="s">
        <v>81</v>
      </c>
      <c r="AV394" s="14" t="s">
        <v>186</v>
      </c>
      <c r="AW394" s="14" t="s">
        <v>35</v>
      </c>
      <c r="AX394" s="14" t="s">
        <v>71</v>
      </c>
      <c r="AY394" s="239" t="s">
        <v>160</v>
      </c>
    </row>
    <row r="395" spans="2:65" s="11" customFormat="1" x14ac:dyDescent="0.3">
      <c r="B395" s="194"/>
      <c r="C395" s="195"/>
      <c r="D395" s="196" t="s">
        <v>169</v>
      </c>
      <c r="E395" s="197" t="s">
        <v>19</v>
      </c>
      <c r="F395" s="198" t="s">
        <v>5365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169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160</v>
      </c>
    </row>
    <row r="396" spans="2:65" s="12" customFormat="1" x14ac:dyDescent="0.3">
      <c r="B396" s="206"/>
      <c r="C396" s="207"/>
      <c r="D396" s="196" t="s">
        <v>169</v>
      </c>
      <c r="E396" s="208" t="s">
        <v>19</v>
      </c>
      <c r="F396" s="209" t="s">
        <v>5463</v>
      </c>
      <c r="G396" s="207"/>
      <c r="H396" s="210">
        <v>9.09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2" customFormat="1" x14ac:dyDescent="0.3">
      <c r="B397" s="206"/>
      <c r="C397" s="207"/>
      <c r="D397" s="196" t="s">
        <v>169</v>
      </c>
      <c r="E397" s="208" t="s">
        <v>19</v>
      </c>
      <c r="F397" s="209" t="s">
        <v>5504</v>
      </c>
      <c r="G397" s="207"/>
      <c r="H397" s="210">
        <v>8.08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2" customFormat="1" x14ac:dyDescent="0.3">
      <c r="B398" s="206"/>
      <c r="C398" s="207"/>
      <c r="D398" s="196" t="s">
        <v>169</v>
      </c>
      <c r="E398" s="208" t="s">
        <v>19</v>
      </c>
      <c r="F398" s="209" t="s">
        <v>5497</v>
      </c>
      <c r="G398" s="207"/>
      <c r="H398" s="210">
        <v>5.05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2" customFormat="1" x14ac:dyDescent="0.3">
      <c r="B399" s="206"/>
      <c r="C399" s="207"/>
      <c r="D399" s="196" t="s">
        <v>169</v>
      </c>
      <c r="E399" s="208" t="s">
        <v>19</v>
      </c>
      <c r="F399" s="209" t="s">
        <v>5473</v>
      </c>
      <c r="G399" s="207"/>
      <c r="H399" s="210">
        <v>17.170000000000002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65" s="14" customFormat="1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39.39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65" s="13" customFormat="1" x14ac:dyDescent="0.3">
      <c r="B401" s="217"/>
      <c r="C401" s="218"/>
      <c r="D401" s="219" t="s">
        <v>169</v>
      </c>
      <c r="E401" s="220" t="s">
        <v>19</v>
      </c>
      <c r="F401" s="221" t="s">
        <v>182</v>
      </c>
      <c r="G401" s="218"/>
      <c r="H401" s="222">
        <v>57.57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169</v>
      </c>
      <c r="AU401" s="228" t="s">
        <v>81</v>
      </c>
      <c r="AV401" s="13" t="s">
        <v>167</v>
      </c>
      <c r="AW401" s="13" t="s">
        <v>35</v>
      </c>
      <c r="AX401" s="13" t="s">
        <v>78</v>
      </c>
      <c r="AY401" s="228" t="s">
        <v>160</v>
      </c>
    </row>
    <row r="402" spans="2:65" s="1" customFormat="1" ht="31.5" customHeight="1" x14ac:dyDescent="0.3">
      <c r="B402" s="35"/>
      <c r="C402" s="182" t="s">
        <v>472</v>
      </c>
      <c r="D402" s="182" t="s">
        <v>162</v>
      </c>
      <c r="E402" s="183" t="s">
        <v>5505</v>
      </c>
      <c r="F402" s="184" t="s">
        <v>5506</v>
      </c>
      <c r="G402" s="185" t="s">
        <v>189</v>
      </c>
      <c r="H402" s="186">
        <v>221.9</v>
      </c>
      <c r="I402" s="187"/>
      <c r="J402" s="188">
        <f>ROUND(I402*H402,2)</f>
        <v>0</v>
      </c>
      <c r="K402" s="184" t="s">
        <v>19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0.34977599999999998</v>
      </c>
      <c r="R402" s="191">
        <f>Q402*H402</f>
        <v>77.615294399999996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5507</v>
      </c>
    </row>
    <row r="403" spans="2:65" s="11" customFormat="1" x14ac:dyDescent="0.3">
      <c r="B403" s="194"/>
      <c r="C403" s="195"/>
      <c r="D403" s="196" t="s">
        <v>169</v>
      </c>
      <c r="E403" s="197" t="s">
        <v>19</v>
      </c>
      <c r="F403" s="198" t="s">
        <v>5346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169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160</v>
      </c>
    </row>
    <row r="404" spans="2:65" s="12" customFormat="1" x14ac:dyDescent="0.3">
      <c r="B404" s="206"/>
      <c r="C404" s="207"/>
      <c r="D404" s="196" t="s">
        <v>169</v>
      </c>
      <c r="E404" s="208" t="s">
        <v>19</v>
      </c>
      <c r="F404" s="209" t="s">
        <v>5508</v>
      </c>
      <c r="G404" s="207"/>
      <c r="H404" s="210">
        <v>4.2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2" customFormat="1" x14ac:dyDescent="0.3">
      <c r="B405" s="206"/>
      <c r="C405" s="207"/>
      <c r="D405" s="196" t="s">
        <v>169</v>
      </c>
      <c r="E405" s="208" t="s">
        <v>19</v>
      </c>
      <c r="F405" s="209" t="s">
        <v>5509</v>
      </c>
      <c r="G405" s="207"/>
      <c r="H405" s="210">
        <v>54.6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65" s="12" customFormat="1" x14ac:dyDescent="0.3">
      <c r="B406" s="206"/>
      <c r="C406" s="207"/>
      <c r="D406" s="196" t="s">
        <v>169</v>
      </c>
      <c r="E406" s="208" t="s">
        <v>19</v>
      </c>
      <c r="F406" s="209" t="s">
        <v>5510</v>
      </c>
      <c r="G406" s="207"/>
      <c r="H406" s="210">
        <v>61.25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2" customFormat="1" x14ac:dyDescent="0.3">
      <c r="B407" s="206"/>
      <c r="C407" s="207"/>
      <c r="D407" s="196" t="s">
        <v>169</v>
      </c>
      <c r="E407" s="208" t="s">
        <v>19</v>
      </c>
      <c r="F407" s="209" t="s">
        <v>5511</v>
      </c>
      <c r="G407" s="207"/>
      <c r="H407" s="210">
        <v>4.0250000000000004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65" s="14" customFormat="1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124.075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65" s="11" customFormat="1" x14ac:dyDescent="0.3">
      <c r="B409" s="194"/>
      <c r="C409" s="195"/>
      <c r="D409" s="196" t="s">
        <v>169</v>
      </c>
      <c r="E409" s="197" t="s">
        <v>19</v>
      </c>
      <c r="F409" s="198" t="s">
        <v>5355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x14ac:dyDescent="0.3">
      <c r="B410" s="206"/>
      <c r="C410" s="207"/>
      <c r="D410" s="196" t="s">
        <v>169</v>
      </c>
      <c r="E410" s="208" t="s">
        <v>19</v>
      </c>
      <c r="F410" s="209" t="s">
        <v>5512</v>
      </c>
      <c r="G410" s="207"/>
      <c r="H410" s="210">
        <v>15.75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x14ac:dyDescent="0.3">
      <c r="B411" s="206"/>
      <c r="C411" s="207"/>
      <c r="D411" s="196" t="s">
        <v>169</v>
      </c>
      <c r="E411" s="208" t="s">
        <v>19</v>
      </c>
      <c r="F411" s="209" t="s">
        <v>5513</v>
      </c>
      <c r="G411" s="207"/>
      <c r="H411" s="210">
        <v>47.25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2" customFormat="1" x14ac:dyDescent="0.3">
      <c r="B412" s="206"/>
      <c r="C412" s="207"/>
      <c r="D412" s="196" t="s">
        <v>169</v>
      </c>
      <c r="E412" s="208" t="s">
        <v>19</v>
      </c>
      <c r="F412" s="209" t="s">
        <v>5458</v>
      </c>
      <c r="G412" s="207"/>
      <c r="H412" s="210">
        <v>1.2250000000000001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65" s="12" customFormat="1" x14ac:dyDescent="0.3">
      <c r="B413" s="206"/>
      <c r="C413" s="207"/>
      <c r="D413" s="196" t="s">
        <v>169</v>
      </c>
      <c r="E413" s="208" t="s">
        <v>19</v>
      </c>
      <c r="F413" s="209" t="s">
        <v>5451</v>
      </c>
      <c r="G413" s="207"/>
      <c r="H413" s="210">
        <v>1.4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65" s="12" customFormat="1" x14ac:dyDescent="0.3">
      <c r="B414" s="206"/>
      <c r="C414" s="207"/>
      <c r="D414" s="196" t="s">
        <v>169</v>
      </c>
      <c r="E414" s="208" t="s">
        <v>19</v>
      </c>
      <c r="F414" s="209" t="s">
        <v>5514</v>
      </c>
      <c r="G414" s="207"/>
      <c r="H414" s="210">
        <v>3.15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2" customFormat="1" x14ac:dyDescent="0.3">
      <c r="B415" s="206"/>
      <c r="C415" s="207"/>
      <c r="D415" s="196" t="s">
        <v>169</v>
      </c>
      <c r="E415" s="208" t="s">
        <v>19</v>
      </c>
      <c r="F415" s="209" t="s">
        <v>5457</v>
      </c>
      <c r="G415" s="207"/>
      <c r="H415" s="210">
        <v>2.9750000000000001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4" customFormat="1" x14ac:dyDescent="0.3">
      <c r="B416" s="229"/>
      <c r="C416" s="230"/>
      <c r="D416" s="196" t="s">
        <v>169</v>
      </c>
      <c r="E416" s="231" t="s">
        <v>19</v>
      </c>
      <c r="F416" s="232" t="s">
        <v>234</v>
      </c>
      <c r="G416" s="230"/>
      <c r="H416" s="233">
        <v>71.75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169</v>
      </c>
      <c r="AU416" s="239" t="s">
        <v>81</v>
      </c>
      <c r="AV416" s="14" t="s">
        <v>186</v>
      </c>
      <c r="AW416" s="14" t="s">
        <v>35</v>
      </c>
      <c r="AX416" s="14" t="s">
        <v>71</v>
      </c>
      <c r="AY416" s="239" t="s">
        <v>160</v>
      </c>
    </row>
    <row r="417" spans="2:65" s="11" customFormat="1" x14ac:dyDescent="0.3">
      <c r="B417" s="194"/>
      <c r="C417" s="195"/>
      <c r="D417" s="196" t="s">
        <v>169</v>
      </c>
      <c r="E417" s="197" t="s">
        <v>19</v>
      </c>
      <c r="F417" s="198" t="s">
        <v>5367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169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160</v>
      </c>
    </row>
    <row r="418" spans="2:65" s="12" customFormat="1" x14ac:dyDescent="0.3">
      <c r="B418" s="206"/>
      <c r="C418" s="207"/>
      <c r="D418" s="196" t="s">
        <v>169</v>
      </c>
      <c r="E418" s="208" t="s">
        <v>19</v>
      </c>
      <c r="F418" s="209" t="s">
        <v>5515</v>
      </c>
      <c r="G418" s="207"/>
      <c r="H418" s="210">
        <v>0.35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2" customFormat="1" x14ac:dyDescent="0.3">
      <c r="B419" s="206"/>
      <c r="C419" s="207"/>
      <c r="D419" s="196" t="s">
        <v>169</v>
      </c>
      <c r="E419" s="208" t="s">
        <v>19</v>
      </c>
      <c r="F419" s="209" t="s">
        <v>5450</v>
      </c>
      <c r="G419" s="207"/>
      <c r="H419" s="210">
        <v>1.575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2" customFormat="1" x14ac:dyDescent="0.3">
      <c r="B420" s="206"/>
      <c r="C420" s="207"/>
      <c r="D420" s="196" t="s">
        <v>169</v>
      </c>
      <c r="E420" s="208" t="s">
        <v>19</v>
      </c>
      <c r="F420" s="209" t="s">
        <v>5516</v>
      </c>
      <c r="G420" s="207"/>
      <c r="H420" s="210">
        <v>4.2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169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160</v>
      </c>
    </row>
    <row r="421" spans="2:65" s="12" customFormat="1" x14ac:dyDescent="0.3">
      <c r="B421" s="206"/>
      <c r="C421" s="207"/>
      <c r="D421" s="196" t="s">
        <v>169</v>
      </c>
      <c r="E421" s="208" t="s">
        <v>19</v>
      </c>
      <c r="F421" s="209" t="s">
        <v>5517</v>
      </c>
      <c r="G421" s="207"/>
      <c r="H421" s="210">
        <v>4.375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2" customFormat="1" x14ac:dyDescent="0.3">
      <c r="B422" s="206"/>
      <c r="C422" s="207"/>
      <c r="D422" s="196" t="s">
        <v>169</v>
      </c>
      <c r="E422" s="208" t="s">
        <v>19</v>
      </c>
      <c r="F422" s="209" t="s">
        <v>5518</v>
      </c>
      <c r="G422" s="207"/>
      <c r="H422" s="210">
        <v>7.35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2" customFormat="1" x14ac:dyDescent="0.3">
      <c r="B423" s="206"/>
      <c r="C423" s="207"/>
      <c r="D423" s="196" t="s">
        <v>169</v>
      </c>
      <c r="E423" s="208" t="s">
        <v>19</v>
      </c>
      <c r="F423" s="209" t="s">
        <v>5519</v>
      </c>
      <c r="G423" s="207"/>
      <c r="H423" s="210">
        <v>2.4500000000000002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2" customFormat="1" x14ac:dyDescent="0.3">
      <c r="B424" s="206"/>
      <c r="C424" s="207"/>
      <c r="D424" s="196" t="s">
        <v>169</v>
      </c>
      <c r="E424" s="208" t="s">
        <v>19</v>
      </c>
      <c r="F424" s="209" t="s">
        <v>5520</v>
      </c>
      <c r="G424" s="207"/>
      <c r="H424" s="210">
        <v>5.7750000000000004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169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160</v>
      </c>
    </row>
    <row r="425" spans="2:65" s="14" customFormat="1" x14ac:dyDescent="0.3">
      <c r="B425" s="229"/>
      <c r="C425" s="230"/>
      <c r="D425" s="196" t="s">
        <v>169</v>
      </c>
      <c r="E425" s="231" t="s">
        <v>19</v>
      </c>
      <c r="F425" s="232" t="s">
        <v>234</v>
      </c>
      <c r="G425" s="230"/>
      <c r="H425" s="233">
        <v>26.074999999999999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169</v>
      </c>
      <c r="AU425" s="239" t="s">
        <v>81</v>
      </c>
      <c r="AV425" s="14" t="s">
        <v>186</v>
      </c>
      <c r="AW425" s="14" t="s">
        <v>35</v>
      </c>
      <c r="AX425" s="14" t="s">
        <v>71</v>
      </c>
      <c r="AY425" s="239" t="s">
        <v>160</v>
      </c>
    </row>
    <row r="426" spans="2:65" s="13" customFormat="1" x14ac:dyDescent="0.3">
      <c r="B426" s="217"/>
      <c r="C426" s="218"/>
      <c r="D426" s="219" t="s">
        <v>169</v>
      </c>
      <c r="E426" s="220" t="s">
        <v>19</v>
      </c>
      <c r="F426" s="221" t="s">
        <v>182</v>
      </c>
      <c r="G426" s="218"/>
      <c r="H426" s="222">
        <v>221.9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169</v>
      </c>
      <c r="AU426" s="228" t="s">
        <v>81</v>
      </c>
      <c r="AV426" s="13" t="s">
        <v>167</v>
      </c>
      <c r="AW426" s="13" t="s">
        <v>35</v>
      </c>
      <c r="AX426" s="13" t="s">
        <v>78</v>
      </c>
      <c r="AY426" s="228" t="s">
        <v>160</v>
      </c>
    </row>
    <row r="427" spans="2:65" s="1" customFormat="1" ht="22.5" customHeight="1" x14ac:dyDescent="0.3">
      <c r="B427" s="35"/>
      <c r="C427" s="247" t="s">
        <v>480</v>
      </c>
      <c r="D427" s="247" t="s">
        <v>548</v>
      </c>
      <c r="E427" s="248" t="s">
        <v>5521</v>
      </c>
      <c r="F427" s="249" t="s">
        <v>5522</v>
      </c>
      <c r="G427" s="250" t="s">
        <v>165</v>
      </c>
      <c r="H427" s="251">
        <v>1280.68</v>
      </c>
      <c r="I427" s="252"/>
      <c r="J427" s="253">
        <f>ROUND(I427*H427,2)</f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>O427*H427</f>
        <v>0</v>
      </c>
      <c r="Q427" s="191">
        <v>0.122</v>
      </c>
      <c r="R427" s="191">
        <f>Q427*H427</f>
        <v>156.24296000000001</v>
      </c>
      <c r="S427" s="191">
        <v>0</v>
      </c>
      <c r="T427" s="192">
        <f>S427*H427</f>
        <v>0</v>
      </c>
      <c r="AR427" s="18" t="s">
        <v>235</v>
      </c>
      <c r="AT427" s="18" t="s">
        <v>548</v>
      </c>
      <c r="AU427" s="18" t="s">
        <v>81</v>
      </c>
      <c r="AY427" s="18" t="s">
        <v>160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78</v>
      </c>
      <c r="BK427" s="193">
        <f>ROUND(I427*H427,2)</f>
        <v>0</v>
      </c>
      <c r="BL427" s="18" t="s">
        <v>167</v>
      </c>
      <c r="BM427" s="18" t="s">
        <v>5523</v>
      </c>
    </row>
    <row r="428" spans="2:65" s="11" customFormat="1" x14ac:dyDescent="0.3">
      <c r="B428" s="194"/>
      <c r="C428" s="195"/>
      <c r="D428" s="196" t="s">
        <v>169</v>
      </c>
      <c r="E428" s="197" t="s">
        <v>19</v>
      </c>
      <c r="F428" s="198" t="s">
        <v>5346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x14ac:dyDescent="0.3">
      <c r="B429" s="206"/>
      <c r="C429" s="207"/>
      <c r="D429" s="196" t="s">
        <v>169</v>
      </c>
      <c r="E429" s="208" t="s">
        <v>19</v>
      </c>
      <c r="F429" s="209" t="s">
        <v>5524</v>
      </c>
      <c r="G429" s="207"/>
      <c r="H429" s="210">
        <v>24.24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x14ac:dyDescent="0.3">
      <c r="B430" s="206"/>
      <c r="C430" s="207"/>
      <c r="D430" s="196" t="s">
        <v>169</v>
      </c>
      <c r="E430" s="208" t="s">
        <v>19</v>
      </c>
      <c r="F430" s="209" t="s">
        <v>5525</v>
      </c>
      <c r="G430" s="207"/>
      <c r="H430" s="210">
        <v>315.12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2" customFormat="1" x14ac:dyDescent="0.3">
      <c r="B431" s="206"/>
      <c r="C431" s="207"/>
      <c r="D431" s="196" t="s">
        <v>169</v>
      </c>
      <c r="E431" s="208" t="s">
        <v>19</v>
      </c>
      <c r="F431" s="209" t="s">
        <v>5526</v>
      </c>
      <c r="G431" s="207"/>
      <c r="H431" s="210">
        <v>353.5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2" customFormat="1" x14ac:dyDescent="0.3">
      <c r="B432" s="206"/>
      <c r="C432" s="207"/>
      <c r="D432" s="196" t="s">
        <v>169</v>
      </c>
      <c r="E432" s="208" t="s">
        <v>19</v>
      </c>
      <c r="F432" s="209" t="s">
        <v>5527</v>
      </c>
      <c r="G432" s="207"/>
      <c r="H432" s="210">
        <v>23.23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51" s="14" customFormat="1" x14ac:dyDescent="0.3">
      <c r="B433" s="229"/>
      <c r="C433" s="230"/>
      <c r="D433" s="196" t="s">
        <v>169</v>
      </c>
      <c r="E433" s="231" t="s">
        <v>19</v>
      </c>
      <c r="F433" s="232" t="s">
        <v>234</v>
      </c>
      <c r="G433" s="230"/>
      <c r="H433" s="233">
        <v>716.09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169</v>
      </c>
      <c r="AU433" s="239" t="s">
        <v>81</v>
      </c>
      <c r="AV433" s="14" t="s">
        <v>186</v>
      </c>
      <c r="AW433" s="14" t="s">
        <v>35</v>
      </c>
      <c r="AX433" s="14" t="s">
        <v>71</v>
      </c>
      <c r="AY433" s="239" t="s">
        <v>160</v>
      </c>
    </row>
    <row r="434" spans="2:51" s="11" customFormat="1" x14ac:dyDescent="0.3">
      <c r="B434" s="194"/>
      <c r="C434" s="195"/>
      <c r="D434" s="196" t="s">
        <v>169</v>
      </c>
      <c r="E434" s="197" t="s">
        <v>19</v>
      </c>
      <c r="F434" s="198" t="s">
        <v>5355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169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160</v>
      </c>
    </row>
    <row r="435" spans="2:51" s="12" customFormat="1" x14ac:dyDescent="0.3">
      <c r="B435" s="206"/>
      <c r="C435" s="207"/>
      <c r="D435" s="196" t="s">
        <v>169</v>
      </c>
      <c r="E435" s="208" t="s">
        <v>19</v>
      </c>
      <c r="F435" s="209" t="s">
        <v>5528</v>
      </c>
      <c r="G435" s="207"/>
      <c r="H435" s="210">
        <v>90.9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51" s="12" customFormat="1" x14ac:dyDescent="0.3">
      <c r="B436" s="206"/>
      <c r="C436" s="207"/>
      <c r="D436" s="196" t="s">
        <v>169</v>
      </c>
      <c r="E436" s="208" t="s">
        <v>19</v>
      </c>
      <c r="F436" s="209" t="s">
        <v>5529</v>
      </c>
      <c r="G436" s="207"/>
      <c r="H436" s="210">
        <v>272.7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51" s="12" customFormat="1" x14ac:dyDescent="0.3">
      <c r="B437" s="206"/>
      <c r="C437" s="207"/>
      <c r="D437" s="196" t="s">
        <v>169</v>
      </c>
      <c r="E437" s="208" t="s">
        <v>19</v>
      </c>
      <c r="F437" s="209" t="s">
        <v>5477</v>
      </c>
      <c r="G437" s="207"/>
      <c r="H437" s="210">
        <v>7.07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51" s="12" customFormat="1" x14ac:dyDescent="0.3">
      <c r="B438" s="206"/>
      <c r="C438" s="207"/>
      <c r="D438" s="196" t="s">
        <v>169</v>
      </c>
      <c r="E438" s="208" t="s">
        <v>19</v>
      </c>
      <c r="F438" s="209" t="s">
        <v>5464</v>
      </c>
      <c r="G438" s="207"/>
      <c r="H438" s="210">
        <v>8.08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51" s="12" customFormat="1" x14ac:dyDescent="0.3">
      <c r="B439" s="206"/>
      <c r="C439" s="207"/>
      <c r="D439" s="196" t="s">
        <v>169</v>
      </c>
      <c r="E439" s="208" t="s">
        <v>19</v>
      </c>
      <c r="F439" s="209" t="s">
        <v>5530</v>
      </c>
      <c r="G439" s="207"/>
      <c r="H439" s="210">
        <v>18.18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51" s="12" customFormat="1" x14ac:dyDescent="0.3">
      <c r="B440" s="206"/>
      <c r="C440" s="207"/>
      <c r="D440" s="196" t="s">
        <v>169</v>
      </c>
      <c r="E440" s="208" t="s">
        <v>19</v>
      </c>
      <c r="F440" s="209" t="s">
        <v>5473</v>
      </c>
      <c r="G440" s="207"/>
      <c r="H440" s="210">
        <v>17.170000000000002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169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160</v>
      </c>
    </row>
    <row r="441" spans="2:51" s="14" customFormat="1" x14ac:dyDescent="0.3">
      <c r="B441" s="229"/>
      <c r="C441" s="230"/>
      <c r="D441" s="196" t="s">
        <v>169</v>
      </c>
      <c r="E441" s="231" t="s">
        <v>19</v>
      </c>
      <c r="F441" s="232" t="s">
        <v>234</v>
      </c>
      <c r="G441" s="230"/>
      <c r="H441" s="233">
        <v>414.1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169</v>
      </c>
      <c r="AU441" s="239" t="s">
        <v>81</v>
      </c>
      <c r="AV441" s="14" t="s">
        <v>186</v>
      </c>
      <c r="AW441" s="14" t="s">
        <v>35</v>
      </c>
      <c r="AX441" s="14" t="s">
        <v>71</v>
      </c>
      <c r="AY441" s="239" t="s">
        <v>160</v>
      </c>
    </row>
    <row r="442" spans="2:51" s="11" customFormat="1" x14ac:dyDescent="0.3">
      <c r="B442" s="194"/>
      <c r="C442" s="195"/>
      <c r="D442" s="196" t="s">
        <v>169</v>
      </c>
      <c r="E442" s="197" t="s">
        <v>19</v>
      </c>
      <c r="F442" s="198" t="s">
        <v>5367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51" s="12" customFormat="1" x14ac:dyDescent="0.3">
      <c r="B443" s="206"/>
      <c r="C443" s="207"/>
      <c r="D443" s="196" t="s">
        <v>169</v>
      </c>
      <c r="E443" s="208" t="s">
        <v>19</v>
      </c>
      <c r="F443" s="209" t="s">
        <v>5531</v>
      </c>
      <c r="G443" s="207"/>
      <c r="H443" s="210">
        <v>2.02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51" s="12" customFormat="1" x14ac:dyDescent="0.3">
      <c r="B444" s="206"/>
      <c r="C444" s="207"/>
      <c r="D444" s="196" t="s">
        <v>169</v>
      </c>
      <c r="E444" s="208" t="s">
        <v>19</v>
      </c>
      <c r="F444" s="209" t="s">
        <v>5463</v>
      </c>
      <c r="G444" s="207"/>
      <c r="H444" s="210">
        <v>9.09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169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160</v>
      </c>
    </row>
    <row r="445" spans="2:51" s="12" customFormat="1" x14ac:dyDescent="0.3">
      <c r="B445" s="206"/>
      <c r="C445" s="207"/>
      <c r="D445" s="196" t="s">
        <v>169</v>
      </c>
      <c r="E445" s="208" t="s">
        <v>19</v>
      </c>
      <c r="F445" s="209" t="s">
        <v>5532</v>
      </c>
      <c r="G445" s="207"/>
      <c r="H445" s="210">
        <v>24.24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51" s="12" customFormat="1" x14ac:dyDescent="0.3">
      <c r="B446" s="206"/>
      <c r="C446" s="207"/>
      <c r="D446" s="196" t="s">
        <v>169</v>
      </c>
      <c r="E446" s="208" t="s">
        <v>19</v>
      </c>
      <c r="F446" s="209" t="s">
        <v>5533</v>
      </c>
      <c r="G446" s="207"/>
      <c r="H446" s="210">
        <v>25.25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51" s="12" customFormat="1" x14ac:dyDescent="0.3">
      <c r="B447" s="206"/>
      <c r="C447" s="207"/>
      <c r="D447" s="196" t="s">
        <v>169</v>
      </c>
      <c r="E447" s="208" t="s">
        <v>19</v>
      </c>
      <c r="F447" s="209" t="s">
        <v>5534</v>
      </c>
      <c r="G447" s="207"/>
      <c r="H447" s="210">
        <v>42.42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51" s="12" customFormat="1" x14ac:dyDescent="0.3">
      <c r="B448" s="206"/>
      <c r="C448" s="207"/>
      <c r="D448" s="196" t="s">
        <v>169</v>
      </c>
      <c r="E448" s="208" t="s">
        <v>19</v>
      </c>
      <c r="F448" s="209" t="s">
        <v>5535</v>
      </c>
      <c r="G448" s="207"/>
      <c r="H448" s="210">
        <v>14.14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x14ac:dyDescent="0.3">
      <c r="B449" s="206"/>
      <c r="C449" s="207"/>
      <c r="D449" s="196" t="s">
        <v>169</v>
      </c>
      <c r="E449" s="208" t="s">
        <v>19</v>
      </c>
      <c r="F449" s="209" t="s">
        <v>5536</v>
      </c>
      <c r="G449" s="207"/>
      <c r="H449" s="210">
        <v>33.33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150.49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3" customFormat="1" x14ac:dyDescent="0.3">
      <c r="B451" s="217"/>
      <c r="C451" s="218"/>
      <c r="D451" s="196" t="s">
        <v>169</v>
      </c>
      <c r="E451" s="240" t="s">
        <v>19</v>
      </c>
      <c r="F451" s="241" t="s">
        <v>182</v>
      </c>
      <c r="G451" s="218"/>
      <c r="H451" s="242">
        <v>1280.68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169</v>
      </c>
      <c r="AU451" s="228" t="s">
        <v>81</v>
      </c>
      <c r="AV451" s="13" t="s">
        <v>167</v>
      </c>
      <c r="AW451" s="13" t="s">
        <v>35</v>
      </c>
      <c r="AX451" s="13" t="s">
        <v>78</v>
      </c>
      <c r="AY451" s="228" t="s">
        <v>160</v>
      </c>
    </row>
    <row r="452" spans="2:65" s="10" customFormat="1" ht="29.85" customHeight="1" x14ac:dyDescent="0.3">
      <c r="B452" s="165"/>
      <c r="C452" s="166"/>
      <c r="D452" s="179" t="s">
        <v>70</v>
      </c>
      <c r="E452" s="180" t="s">
        <v>167</v>
      </c>
      <c r="F452" s="180" t="s">
        <v>689</v>
      </c>
      <c r="G452" s="166"/>
      <c r="H452" s="166"/>
      <c r="I452" s="169"/>
      <c r="J452" s="181">
        <f>BK452</f>
        <v>0</v>
      </c>
      <c r="K452" s="166"/>
      <c r="L452" s="171"/>
      <c r="M452" s="172"/>
      <c r="N452" s="173"/>
      <c r="O452" s="173"/>
      <c r="P452" s="174">
        <f>SUM(P453:P456)</f>
        <v>0</v>
      </c>
      <c r="Q452" s="173"/>
      <c r="R452" s="174">
        <f>SUM(R453:R456)</f>
        <v>1.7095255999999999</v>
      </c>
      <c r="S452" s="173"/>
      <c r="T452" s="175">
        <f>SUM(T453:T456)</f>
        <v>0</v>
      </c>
      <c r="AR452" s="176" t="s">
        <v>78</v>
      </c>
      <c r="AT452" s="177" t="s">
        <v>70</v>
      </c>
      <c r="AU452" s="177" t="s">
        <v>78</v>
      </c>
      <c r="AY452" s="176" t="s">
        <v>160</v>
      </c>
      <c r="BK452" s="178">
        <f>SUM(BK453:BK456)</f>
        <v>0</v>
      </c>
    </row>
    <row r="453" spans="2:65" s="1" customFormat="1" ht="22.5" customHeight="1" x14ac:dyDescent="0.3">
      <c r="B453" s="35"/>
      <c r="C453" s="182" t="s">
        <v>489</v>
      </c>
      <c r="D453" s="182" t="s">
        <v>162</v>
      </c>
      <c r="E453" s="183" t="s">
        <v>4271</v>
      </c>
      <c r="F453" s="184" t="s">
        <v>4272</v>
      </c>
      <c r="G453" s="185" t="s">
        <v>248</v>
      </c>
      <c r="H453" s="186">
        <v>2.2999999999999998</v>
      </c>
      <c r="I453" s="187"/>
      <c r="J453" s="188">
        <f>ROUND(I453*H453,2)</f>
        <v>0</v>
      </c>
      <c r="K453" s="184" t="s">
        <v>19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167</v>
      </c>
      <c r="AT453" s="18" t="s">
        <v>162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5537</v>
      </c>
    </row>
    <row r="454" spans="2:65" s="1" customFormat="1" ht="22.5" customHeight="1" x14ac:dyDescent="0.3">
      <c r="B454" s="35"/>
      <c r="C454" s="182" t="s">
        <v>493</v>
      </c>
      <c r="D454" s="182" t="s">
        <v>162</v>
      </c>
      <c r="E454" s="183" t="s">
        <v>4313</v>
      </c>
      <c r="F454" s="184" t="s">
        <v>4314</v>
      </c>
      <c r="G454" s="185" t="s">
        <v>248</v>
      </c>
      <c r="H454" s="186">
        <v>2.2999999999999998</v>
      </c>
      <c r="I454" s="187"/>
      <c r="J454" s="188">
        <f>ROUND(I454*H454,2)</f>
        <v>0</v>
      </c>
      <c r="K454" s="184" t="s">
        <v>166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0.74327200000000004</v>
      </c>
      <c r="R454" s="191">
        <f>Q454*H454</f>
        <v>1.7095255999999999</v>
      </c>
      <c r="S454" s="191">
        <v>0</v>
      </c>
      <c r="T454" s="192">
        <f>S454*H454</f>
        <v>0</v>
      </c>
      <c r="AR454" s="18" t="s">
        <v>167</v>
      </c>
      <c r="AT454" s="18" t="s">
        <v>162</v>
      </c>
      <c r="AU454" s="18" t="s">
        <v>81</v>
      </c>
      <c r="AY454" s="18" t="s">
        <v>160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167</v>
      </c>
      <c r="BM454" s="18" t="s">
        <v>5538</v>
      </c>
    </row>
    <row r="455" spans="2:65" s="12" customFormat="1" x14ac:dyDescent="0.3">
      <c r="B455" s="206"/>
      <c r="C455" s="207"/>
      <c r="D455" s="196" t="s">
        <v>169</v>
      </c>
      <c r="E455" s="208" t="s">
        <v>19</v>
      </c>
      <c r="F455" s="209" t="s">
        <v>5539</v>
      </c>
      <c r="G455" s="207"/>
      <c r="H455" s="210">
        <v>2.2999999999999998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3" customFormat="1" x14ac:dyDescent="0.3">
      <c r="B456" s="217"/>
      <c r="C456" s="218"/>
      <c r="D456" s="196" t="s">
        <v>169</v>
      </c>
      <c r="E456" s="240" t="s">
        <v>19</v>
      </c>
      <c r="F456" s="241" t="s">
        <v>182</v>
      </c>
      <c r="G456" s="218"/>
      <c r="H456" s="242">
        <v>2.2999999999999998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169</v>
      </c>
      <c r="AU456" s="228" t="s">
        <v>81</v>
      </c>
      <c r="AV456" s="13" t="s">
        <v>167</v>
      </c>
      <c r="AW456" s="13" t="s">
        <v>35</v>
      </c>
      <c r="AX456" s="13" t="s">
        <v>78</v>
      </c>
      <c r="AY456" s="228" t="s">
        <v>160</v>
      </c>
    </row>
    <row r="457" spans="2:65" s="10" customFormat="1" ht="29.85" customHeight="1" x14ac:dyDescent="0.3">
      <c r="B457" s="165"/>
      <c r="C457" s="166"/>
      <c r="D457" s="179" t="s">
        <v>70</v>
      </c>
      <c r="E457" s="180" t="s">
        <v>201</v>
      </c>
      <c r="F457" s="180" t="s">
        <v>699</v>
      </c>
      <c r="G457" s="166"/>
      <c r="H457" s="166"/>
      <c r="I457" s="169"/>
      <c r="J457" s="181">
        <f>BK457</f>
        <v>0</v>
      </c>
      <c r="K457" s="166"/>
      <c r="L457" s="171"/>
      <c r="M457" s="172"/>
      <c r="N457" s="173"/>
      <c r="O457" s="173"/>
      <c r="P457" s="174">
        <f>SUM(P458:P466)</f>
        <v>0</v>
      </c>
      <c r="Q457" s="173"/>
      <c r="R457" s="174">
        <f>SUM(R458:R466)</f>
        <v>23.946384000000002</v>
      </c>
      <c r="S457" s="173"/>
      <c r="T457" s="175">
        <f>SUM(T458:T466)</f>
        <v>0</v>
      </c>
      <c r="AR457" s="176" t="s">
        <v>78</v>
      </c>
      <c r="AT457" s="177" t="s">
        <v>70</v>
      </c>
      <c r="AU457" s="177" t="s">
        <v>78</v>
      </c>
      <c r="AY457" s="176" t="s">
        <v>160</v>
      </c>
      <c r="BK457" s="178">
        <f>SUM(BK458:BK466)</f>
        <v>0</v>
      </c>
    </row>
    <row r="458" spans="2:65" s="1" customFormat="1" ht="22.5" customHeight="1" x14ac:dyDescent="0.3">
      <c r="B458" s="35"/>
      <c r="C458" s="182" t="s">
        <v>497</v>
      </c>
      <c r="D458" s="182" t="s">
        <v>162</v>
      </c>
      <c r="E458" s="183" t="s">
        <v>5540</v>
      </c>
      <c r="F458" s="184" t="s">
        <v>5541</v>
      </c>
      <c r="G458" s="185" t="s">
        <v>248</v>
      </c>
      <c r="H458" s="186">
        <v>234.08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0.1023</v>
      </c>
      <c r="R458" s="191">
        <f>Q458*H458</f>
        <v>23.946384000000002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5542</v>
      </c>
    </row>
    <row r="459" spans="2:65" s="11" customFormat="1" x14ac:dyDescent="0.3">
      <c r="B459" s="194"/>
      <c r="C459" s="195"/>
      <c r="D459" s="196" t="s">
        <v>169</v>
      </c>
      <c r="E459" s="197" t="s">
        <v>19</v>
      </c>
      <c r="F459" s="198" t="s">
        <v>5543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169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160</v>
      </c>
    </row>
    <row r="460" spans="2:65" s="11" customFormat="1" x14ac:dyDescent="0.3">
      <c r="B460" s="194"/>
      <c r="C460" s="195"/>
      <c r="D460" s="196" t="s">
        <v>169</v>
      </c>
      <c r="E460" s="197" t="s">
        <v>19</v>
      </c>
      <c r="F460" s="198" t="s">
        <v>5333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x14ac:dyDescent="0.3">
      <c r="B461" s="206"/>
      <c r="C461" s="207"/>
      <c r="D461" s="196" t="s">
        <v>169</v>
      </c>
      <c r="E461" s="208" t="s">
        <v>19</v>
      </c>
      <c r="F461" s="209" t="s">
        <v>5544</v>
      </c>
      <c r="G461" s="207"/>
      <c r="H461" s="210">
        <v>139.44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1" customFormat="1" x14ac:dyDescent="0.3">
      <c r="B462" s="194"/>
      <c r="C462" s="195"/>
      <c r="D462" s="196" t="s">
        <v>169</v>
      </c>
      <c r="E462" s="197" t="s">
        <v>19</v>
      </c>
      <c r="F462" s="198" t="s">
        <v>5348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169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160</v>
      </c>
    </row>
    <row r="463" spans="2:65" s="12" customFormat="1" x14ac:dyDescent="0.3">
      <c r="B463" s="206"/>
      <c r="C463" s="207"/>
      <c r="D463" s="196" t="s">
        <v>169</v>
      </c>
      <c r="E463" s="208" t="s">
        <v>19</v>
      </c>
      <c r="F463" s="209" t="s">
        <v>5545</v>
      </c>
      <c r="G463" s="207"/>
      <c r="H463" s="210">
        <v>58.8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65" s="11" customFormat="1" x14ac:dyDescent="0.3">
      <c r="B464" s="194"/>
      <c r="C464" s="195"/>
      <c r="D464" s="196" t="s">
        <v>169</v>
      </c>
      <c r="E464" s="197" t="s">
        <v>19</v>
      </c>
      <c r="F464" s="198" t="s">
        <v>5357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65" s="12" customFormat="1" x14ac:dyDescent="0.3">
      <c r="B465" s="206"/>
      <c r="C465" s="207"/>
      <c r="D465" s="196" t="s">
        <v>169</v>
      </c>
      <c r="E465" s="208" t="s">
        <v>19</v>
      </c>
      <c r="F465" s="209" t="s">
        <v>5546</v>
      </c>
      <c r="G465" s="207"/>
      <c r="H465" s="210">
        <v>35.840000000000003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x14ac:dyDescent="0.3">
      <c r="B466" s="217"/>
      <c r="C466" s="218"/>
      <c r="D466" s="196" t="s">
        <v>169</v>
      </c>
      <c r="E466" s="240" t="s">
        <v>19</v>
      </c>
      <c r="F466" s="241" t="s">
        <v>182</v>
      </c>
      <c r="G466" s="218"/>
      <c r="H466" s="242">
        <v>234.08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241</v>
      </c>
      <c r="F467" s="180" t="s">
        <v>4615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SUM(P468:P476)</f>
        <v>0</v>
      </c>
      <c r="Q467" s="173"/>
      <c r="R467" s="174">
        <f>SUM(R468:R476)</f>
        <v>0.1094324</v>
      </c>
      <c r="S467" s="173"/>
      <c r="T467" s="175">
        <f>SUM(T468:T476)</f>
        <v>0</v>
      </c>
      <c r="AR467" s="176" t="s">
        <v>78</v>
      </c>
      <c r="AT467" s="177" t="s">
        <v>70</v>
      </c>
      <c r="AU467" s="177" t="s">
        <v>78</v>
      </c>
      <c r="AY467" s="176" t="s">
        <v>160</v>
      </c>
      <c r="BK467" s="178">
        <f>SUM(BK468:BK476)</f>
        <v>0</v>
      </c>
    </row>
    <row r="468" spans="2:65" s="1" customFormat="1" ht="22.5" customHeight="1" x14ac:dyDescent="0.3">
      <c r="B468" s="35"/>
      <c r="C468" s="182" t="s">
        <v>501</v>
      </c>
      <c r="D468" s="182" t="s">
        <v>162</v>
      </c>
      <c r="E468" s="183" t="s">
        <v>5547</v>
      </c>
      <c r="F468" s="184" t="s">
        <v>5548</v>
      </c>
      <c r="G468" s="185" t="s">
        <v>248</v>
      </c>
      <c r="H468" s="186">
        <v>234.08</v>
      </c>
      <c r="I468" s="187"/>
      <c r="J468" s="188">
        <f>ROUND(I468*H468,2)</f>
        <v>0</v>
      </c>
      <c r="K468" s="184" t="s">
        <v>166</v>
      </c>
      <c r="L468" s="55"/>
      <c r="M468" s="189" t="s">
        <v>19</v>
      </c>
      <c r="N468" s="190" t="s">
        <v>42</v>
      </c>
      <c r="O468" s="36"/>
      <c r="P468" s="191">
        <f>O468*H468</f>
        <v>0</v>
      </c>
      <c r="Q468" s="191">
        <v>4.6749999999999998E-4</v>
      </c>
      <c r="R468" s="191">
        <f>Q468*H468</f>
        <v>0.1094324</v>
      </c>
      <c r="S468" s="191">
        <v>0</v>
      </c>
      <c r="T468" s="192">
        <f>S468*H468</f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167</v>
      </c>
      <c r="BM468" s="18" t="s">
        <v>5549</v>
      </c>
    </row>
    <row r="469" spans="2:65" s="11" customFormat="1" x14ac:dyDescent="0.3">
      <c r="B469" s="194"/>
      <c r="C469" s="195"/>
      <c r="D469" s="196" t="s">
        <v>169</v>
      </c>
      <c r="E469" s="197" t="s">
        <v>19</v>
      </c>
      <c r="F469" s="198" t="s">
        <v>5550</v>
      </c>
      <c r="G469" s="195"/>
      <c r="H469" s="199" t="s">
        <v>19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169</v>
      </c>
      <c r="AU469" s="205" t="s">
        <v>81</v>
      </c>
      <c r="AV469" s="11" t="s">
        <v>78</v>
      </c>
      <c r="AW469" s="11" t="s">
        <v>35</v>
      </c>
      <c r="AX469" s="11" t="s">
        <v>71</v>
      </c>
      <c r="AY469" s="205" t="s">
        <v>160</v>
      </c>
    </row>
    <row r="470" spans="2:65" s="11" customFormat="1" x14ac:dyDescent="0.3">
      <c r="B470" s="194"/>
      <c r="C470" s="195"/>
      <c r="D470" s="196" t="s">
        <v>169</v>
      </c>
      <c r="E470" s="197" t="s">
        <v>19</v>
      </c>
      <c r="F470" s="198" t="s">
        <v>5333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x14ac:dyDescent="0.3">
      <c r="B471" s="206"/>
      <c r="C471" s="207"/>
      <c r="D471" s="196" t="s">
        <v>169</v>
      </c>
      <c r="E471" s="208" t="s">
        <v>19</v>
      </c>
      <c r="F471" s="209" t="s">
        <v>5544</v>
      </c>
      <c r="G471" s="207"/>
      <c r="H471" s="210">
        <v>139.44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1" customFormat="1" x14ac:dyDescent="0.3">
      <c r="B472" s="194"/>
      <c r="C472" s="195"/>
      <c r="D472" s="196" t="s">
        <v>169</v>
      </c>
      <c r="E472" s="197" t="s">
        <v>19</v>
      </c>
      <c r="F472" s="198" t="s">
        <v>5348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x14ac:dyDescent="0.3">
      <c r="B473" s="206"/>
      <c r="C473" s="207"/>
      <c r="D473" s="196" t="s">
        <v>169</v>
      </c>
      <c r="E473" s="208" t="s">
        <v>19</v>
      </c>
      <c r="F473" s="209" t="s">
        <v>5545</v>
      </c>
      <c r="G473" s="207"/>
      <c r="H473" s="210">
        <v>58.8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1" customFormat="1" x14ac:dyDescent="0.3">
      <c r="B474" s="194"/>
      <c r="C474" s="195"/>
      <c r="D474" s="196" t="s">
        <v>169</v>
      </c>
      <c r="E474" s="197" t="s">
        <v>19</v>
      </c>
      <c r="F474" s="198" t="s">
        <v>5357</v>
      </c>
      <c r="G474" s="195"/>
      <c r="H474" s="199" t="s">
        <v>19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169</v>
      </c>
      <c r="AU474" s="205" t="s">
        <v>81</v>
      </c>
      <c r="AV474" s="11" t="s">
        <v>78</v>
      </c>
      <c r="AW474" s="11" t="s">
        <v>35</v>
      </c>
      <c r="AX474" s="11" t="s">
        <v>71</v>
      </c>
      <c r="AY474" s="205" t="s">
        <v>160</v>
      </c>
    </row>
    <row r="475" spans="2:65" s="12" customFormat="1" x14ac:dyDescent="0.3">
      <c r="B475" s="206"/>
      <c r="C475" s="207"/>
      <c r="D475" s="196" t="s">
        <v>169</v>
      </c>
      <c r="E475" s="208" t="s">
        <v>19</v>
      </c>
      <c r="F475" s="209" t="s">
        <v>5546</v>
      </c>
      <c r="G475" s="207"/>
      <c r="H475" s="210">
        <v>35.840000000000003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65" s="13" customFormat="1" x14ac:dyDescent="0.3">
      <c r="B476" s="217"/>
      <c r="C476" s="218"/>
      <c r="D476" s="196" t="s">
        <v>169</v>
      </c>
      <c r="E476" s="240" t="s">
        <v>19</v>
      </c>
      <c r="F476" s="241" t="s">
        <v>182</v>
      </c>
      <c r="G476" s="218"/>
      <c r="H476" s="242">
        <v>234.08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169</v>
      </c>
      <c r="AU476" s="228" t="s">
        <v>81</v>
      </c>
      <c r="AV476" s="13" t="s">
        <v>167</v>
      </c>
      <c r="AW476" s="13" t="s">
        <v>35</v>
      </c>
      <c r="AX476" s="13" t="s">
        <v>78</v>
      </c>
      <c r="AY476" s="228" t="s">
        <v>160</v>
      </c>
    </row>
    <row r="477" spans="2:65" s="10" customFormat="1" ht="29.85" customHeight="1" x14ac:dyDescent="0.3">
      <c r="B477" s="165"/>
      <c r="C477" s="166"/>
      <c r="D477" s="179" t="s">
        <v>70</v>
      </c>
      <c r="E477" s="180" t="s">
        <v>260</v>
      </c>
      <c r="F477" s="180" t="s">
        <v>261</v>
      </c>
      <c r="G477" s="166"/>
      <c r="H477" s="166"/>
      <c r="I477" s="169"/>
      <c r="J477" s="181">
        <f>BK477</f>
        <v>0</v>
      </c>
      <c r="K477" s="166"/>
      <c r="L477" s="171"/>
      <c r="M477" s="172"/>
      <c r="N477" s="173"/>
      <c r="O477" s="173"/>
      <c r="P477" s="174">
        <f>P478</f>
        <v>0</v>
      </c>
      <c r="Q477" s="173"/>
      <c r="R477" s="174">
        <f>R478</f>
        <v>0</v>
      </c>
      <c r="S477" s="173"/>
      <c r="T477" s="175">
        <f>T478</f>
        <v>0</v>
      </c>
      <c r="AR477" s="176" t="s">
        <v>78</v>
      </c>
      <c r="AT477" s="177" t="s">
        <v>70</v>
      </c>
      <c r="AU477" s="177" t="s">
        <v>78</v>
      </c>
      <c r="AY477" s="176" t="s">
        <v>160</v>
      </c>
      <c r="BK477" s="178">
        <f>BK478</f>
        <v>0</v>
      </c>
    </row>
    <row r="478" spans="2:65" s="1" customFormat="1" ht="22.5" customHeight="1" x14ac:dyDescent="0.3">
      <c r="B478" s="35"/>
      <c r="C478" s="182" t="s">
        <v>505</v>
      </c>
      <c r="D478" s="182" t="s">
        <v>162</v>
      </c>
      <c r="E478" s="183" t="s">
        <v>5551</v>
      </c>
      <c r="F478" s="184" t="s">
        <v>5552</v>
      </c>
      <c r="G478" s="185" t="s">
        <v>265</v>
      </c>
      <c r="H478" s="186">
        <v>720.33600000000001</v>
      </c>
      <c r="I478" s="187"/>
      <c r="J478" s="188">
        <f>ROUND(I478*H478,2)</f>
        <v>0</v>
      </c>
      <c r="K478" s="184" t="s">
        <v>166</v>
      </c>
      <c r="L478" s="55"/>
      <c r="M478" s="189" t="s">
        <v>19</v>
      </c>
      <c r="N478" s="190" t="s">
        <v>42</v>
      </c>
      <c r="O478" s="36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AR478" s="18" t="s">
        <v>167</v>
      </c>
      <c r="AT478" s="18" t="s">
        <v>162</v>
      </c>
      <c r="AU478" s="18" t="s">
        <v>81</v>
      </c>
      <c r="AY478" s="18" t="s">
        <v>160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18" t="s">
        <v>78</v>
      </c>
      <c r="BK478" s="193">
        <f>ROUND(I478*H478,2)</f>
        <v>0</v>
      </c>
      <c r="BL478" s="18" t="s">
        <v>167</v>
      </c>
      <c r="BM478" s="18" t="s">
        <v>5553</v>
      </c>
    </row>
    <row r="479" spans="2:65" s="10" customFormat="1" ht="37.35" customHeight="1" x14ac:dyDescent="0.35">
      <c r="B479" s="165"/>
      <c r="C479" s="166"/>
      <c r="D479" s="167" t="s">
        <v>70</v>
      </c>
      <c r="E479" s="168" t="s">
        <v>5554</v>
      </c>
      <c r="F479" s="168" t="s">
        <v>5555</v>
      </c>
      <c r="G479" s="166"/>
      <c r="H479" s="166"/>
      <c r="I479" s="169"/>
      <c r="J479" s="170">
        <f>BK479</f>
        <v>0</v>
      </c>
      <c r="K479" s="166"/>
      <c r="L479" s="171"/>
      <c r="M479" s="172"/>
      <c r="N479" s="173"/>
      <c r="O479" s="173"/>
      <c r="P479" s="174">
        <f>P480</f>
        <v>0</v>
      </c>
      <c r="Q479" s="173"/>
      <c r="R479" s="174">
        <f>R480</f>
        <v>0.33314971500000001</v>
      </c>
      <c r="S479" s="173"/>
      <c r="T479" s="175">
        <f>T480</f>
        <v>0</v>
      </c>
      <c r="AR479" s="176" t="s">
        <v>81</v>
      </c>
      <c r="AT479" s="177" t="s">
        <v>70</v>
      </c>
      <c r="AU479" s="177" t="s">
        <v>71</v>
      </c>
      <c r="AY479" s="176" t="s">
        <v>160</v>
      </c>
      <c r="BK479" s="178">
        <f>BK480</f>
        <v>0</v>
      </c>
    </row>
    <row r="480" spans="2:65" s="10" customFormat="1" ht="19.899999999999999" customHeight="1" x14ac:dyDescent="0.3">
      <c r="B480" s="165"/>
      <c r="C480" s="166"/>
      <c r="D480" s="179" t="s">
        <v>70</v>
      </c>
      <c r="E480" s="180" t="s">
        <v>5556</v>
      </c>
      <c r="F480" s="180" t="s">
        <v>5557</v>
      </c>
      <c r="G480" s="166"/>
      <c r="H480" s="166"/>
      <c r="I480" s="169"/>
      <c r="J480" s="181">
        <f>BK480</f>
        <v>0</v>
      </c>
      <c r="K480" s="166"/>
      <c r="L480" s="171"/>
      <c r="M480" s="172"/>
      <c r="N480" s="173"/>
      <c r="O480" s="173"/>
      <c r="P480" s="174">
        <f>SUM(P481:P517)</f>
        <v>0</v>
      </c>
      <c r="Q480" s="173"/>
      <c r="R480" s="174">
        <f>SUM(R481:R517)</f>
        <v>0.33314971500000001</v>
      </c>
      <c r="S480" s="173"/>
      <c r="T480" s="175">
        <f>SUM(T481:T517)</f>
        <v>0</v>
      </c>
      <c r="AR480" s="176" t="s">
        <v>81</v>
      </c>
      <c r="AT480" s="177" t="s">
        <v>70</v>
      </c>
      <c r="AU480" s="177" t="s">
        <v>78</v>
      </c>
      <c r="AY480" s="176" t="s">
        <v>160</v>
      </c>
      <c r="BK480" s="178">
        <f>SUM(BK481:BK517)</f>
        <v>0</v>
      </c>
    </row>
    <row r="481" spans="2:65" s="1" customFormat="1" ht="31.5" customHeight="1" x14ac:dyDescent="0.3">
      <c r="B481" s="35"/>
      <c r="C481" s="182" t="s">
        <v>510</v>
      </c>
      <c r="D481" s="182" t="s">
        <v>162</v>
      </c>
      <c r="E481" s="183" t="s">
        <v>5558</v>
      </c>
      <c r="F481" s="184" t="s">
        <v>5559</v>
      </c>
      <c r="G481" s="185" t="s">
        <v>248</v>
      </c>
      <c r="H481" s="186">
        <v>468.565</v>
      </c>
      <c r="I481" s="187"/>
      <c r="J481" s="188">
        <f>ROUND(I481*H481,2)</f>
        <v>0</v>
      </c>
      <c r="K481" s="184" t="s">
        <v>166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7.1100000000000004E-4</v>
      </c>
      <c r="R481" s="191">
        <f>Q481*H481</f>
        <v>0.33314971500000001</v>
      </c>
      <c r="S481" s="191">
        <v>0</v>
      </c>
      <c r="T481" s="192">
        <f>S481*H481</f>
        <v>0</v>
      </c>
      <c r="AR481" s="18" t="s">
        <v>319</v>
      </c>
      <c r="AT481" s="18" t="s">
        <v>162</v>
      </c>
      <c r="AU481" s="18" t="s">
        <v>81</v>
      </c>
      <c r="AY481" s="18" t="s">
        <v>160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319</v>
      </c>
      <c r="BM481" s="18" t="s">
        <v>5560</v>
      </c>
    </row>
    <row r="482" spans="2:65" s="11" customFormat="1" x14ac:dyDescent="0.3">
      <c r="B482" s="194"/>
      <c r="C482" s="195"/>
      <c r="D482" s="196" t="s">
        <v>169</v>
      </c>
      <c r="E482" s="197" t="s">
        <v>19</v>
      </c>
      <c r="F482" s="198" t="s">
        <v>5333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1" customFormat="1" x14ac:dyDescent="0.3">
      <c r="B483" s="194"/>
      <c r="C483" s="195"/>
      <c r="D483" s="196" t="s">
        <v>169</v>
      </c>
      <c r="E483" s="197" t="s">
        <v>19</v>
      </c>
      <c r="F483" s="198" t="s">
        <v>5336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169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160</v>
      </c>
    </row>
    <row r="484" spans="2:65" s="12" customFormat="1" x14ac:dyDescent="0.3">
      <c r="B484" s="206"/>
      <c r="C484" s="207"/>
      <c r="D484" s="196" t="s">
        <v>169</v>
      </c>
      <c r="E484" s="208" t="s">
        <v>19</v>
      </c>
      <c r="F484" s="209" t="s">
        <v>5561</v>
      </c>
      <c r="G484" s="207"/>
      <c r="H484" s="210">
        <v>0.89300000000000002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1" customFormat="1" x14ac:dyDescent="0.3">
      <c r="B485" s="194"/>
      <c r="C485" s="195"/>
      <c r="D485" s="196" t="s">
        <v>169</v>
      </c>
      <c r="E485" s="197" t="s">
        <v>19</v>
      </c>
      <c r="F485" s="198" t="s">
        <v>5338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169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160</v>
      </c>
    </row>
    <row r="486" spans="2:65" s="12" customFormat="1" x14ac:dyDescent="0.3">
      <c r="B486" s="206"/>
      <c r="C486" s="207"/>
      <c r="D486" s="196" t="s">
        <v>169</v>
      </c>
      <c r="E486" s="208" t="s">
        <v>19</v>
      </c>
      <c r="F486" s="209" t="s">
        <v>5562</v>
      </c>
      <c r="G486" s="207"/>
      <c r="H486" s="210">
        <v>25.436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1" customFormat="1" x14ac:dyDescent="0.3">
      <c r="B487" s="194"/>
      <c r="C487" s="195"/>
      <c r="D487" s="196" t="s">
        <v>169</v>
      </c>
      <c r="E487" s="197" t="s">
        <v>19</v>
      </c>
      <c r="F487" s="198" t="s">
        <v>5340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x14ac:dyDescent="0.3">
      <c r="B488" s="206"/>
      <c r="C488" s="207"/>
      <c r="D488" s="196" t="s">
        <v>169</v>
      </c>
      <c r="E488" s="208" t="s">
        <v>19</v>
      </c>
      <c r="F488" s="209" t="s">
        <v>5563</v>
      </c>
      <c r="G488" s="207"/>
      <c r="H488" s="210">
        <v>2.0129999999999999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1" customFormat="1" x14ac:dyDescent="0.3">
      <c r="B489" s="194"/>
      <c r="C489" s="195"/>
      <c r="D489" s="196" t="s">
        <v>169</v>
      </c>
      <c r="E489" s="197" t="s">
        <v>19</v>
      </c>
      <c r="F489" s="198" t="s">
        <v>5342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169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160</v>
      </c>
    </row>
    <row r="490" spans="2:65" s="12" customFormat="1" x14ac:dyDescent="0.3">
      <c r="B490" s="206"/>
      <c r="C490" s="207"/>
      <c r="D490" s="196" t="s">
        <v>169</v>
      </c>
      <c r="E490" s="208" t="s">
        <v>19</v>
      </c>
      <c r="F490" s="209" t="s">
        <v>5564</v>
      </c>
      <c r="G490" s="207"/>
      <c r="H490" s="210">
        <v>23.187999999999999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1" customFormat="1" x14ac:dyDescent="0.3">
      <c r="B491" s="194"/>
      <c r="C491" s="195"/>
      <c r="D491" s="196" t="s">
        <v>169</v>
      </c>
      <c r="E491" s="197" t="s">
        <v>19</v>
      </c>
      <c r="F491" s="198" t="s">
        <v>5344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x14ac:dyDescent="0.3">
      <c r="B492" s="206"/>
      <c r="C492" s="207"/>
      <c r="D492" s="196" t="s">
        <v>169</v>
      </c>
      <c r="E492" s="208" t="s">
        <v>19</v>
      </c>
      <c r="F492" s="209" t="s">
        <v>5565</v>
      </c>
      <c r="G492" s="207"/>
      <c r="H492" s="210">
        <v>3.0449999999999999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1" customFormat="1" x14ac:dyDescent="0.3">
      <c r="B493" s="194"/>
      <c r="C493" s="195"/>
      <c r="D493" s="196" t="s">
        <v>169</v>
      </c>
      <c r="E493" s="197" t="s">
        <v>19</v>
      </c>
      <c r="F493" s="198" t="s">
        <v>5346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169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160</v>
      </c>
    </row>
    <row r="494" spans="2:65" s="12" customFormat="1" x14ac:dyDescent="0.3">
      <c r="B494" s="206"/>
      <c r="C494" s="207"/>
      <c r="D494" s="196" t="s">
        <v>169</v>
      </c>
      <c r="E494" s="208" t="s">
        <v>19</v>
      </c>
      <c r="F494" s="209" t="s">
        <v>5566</v>
      </c>
      <c r="G494" s="207"/>
      <c r="H494" s="210">
        <v>217.131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4" customFormat="1" x14ac:dyDescent="0.3">
      <c r="B495" s="229"/>
      <c r="C495" s="230"/>
      <c r="D495" s="196" t="s">
        <v>169</v>
      </c>
      <c r="E495" s="231" t="s">
        <v>19</v>
      </c>
      <c r="F495" s="232" t="s">
        <v>234</v>
      </c>
      <c r="G495" s="230"/>
      <c r="H495" s="233">
        <v>271.70600000000002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169</v>
      </c>
      <c r="AU495" s="239" t="s">
        <v>81</v>
      </c>
      <c r="AV495" s="14" t="s">
        <v>186</v>
      </c>
      <c r="AW495" s="14" t="s">
        <v>35</v>
      </c>
      <c r="AX495" s="14" t="s">
        <v>71</v>
      </c>
      <c r="AY495" s="239" t="s">
        <v>160</v>
      </c>
    </row>
    <row r="496" spans="2:65" s="11" customFormat="1" x14ac:dyDescent="0.3">
      <c r="B496" s="194"/>
      <c r="C496" s="195"/>
      <c r="D496" s="196" t="s">
        <v>169</v>
      </c>
      <c r="E496" s="197" t="s">
        <v>19</v>
      </c>
      <c r="F496" s="198" t="s">
        <v>5348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51" s="11" customFormat="1" x14ac:dyDescent="0.3">
      <c r="B497" s="194"/>
      <c r="C497" s="195"/>
      <c r="D497" s="196" t="s">
        <v>169</v>
      </c>
      <c r="E497" s="197" t="s">
        <v>19</v>
      </c>
      <c r="F497" s="198" t="s">
        <v>5351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169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160</v>
      </c>
    </row>
    <row r="498" spans="2:51" s="12" customFormat="1" x14ac:dyDescent="0.3">
      <c r="B498" s="206"/>
      <c r="C498" s="207"/>
      <c r="D498" s="196" t="s">
        <v>169</v>
      </c>
      <c r="E498" s="208" t="s">
        <v>19</v>
      </c>
      <c r="F498" s="209" t="s">
        <v>5567</v>
      </c>
      <c r="G498" s="207"/>
      <c r="H498" s="210">
        <v>0.875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51" s="11" customFormat="1" x14ac:dyDescent="0.3">
      <c r="B499" s="194"/>
      <c r="C499" s="195"/>
      <c r="D499" s="196" t="s">
        <v>169</v>
      </c>
      <c r="E499" s="197" t="s">
        <v>19</v>
      </c>
      <c r="F499" s="198" t="s">
        <v>5353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169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160</v>
      </c>
    </row>
    <row r="500" spans="2:51" s="12" customFormat="1" x14ac:dyDescent="0.3">
      <c r="B500" s="206"/>
      <c r="C500" s="207"/>
      <c r="D500" s="196" t="s">
        <v>169</v>
      </c>
      <c r="E500" s="208" t="s">
        <v>19</v>
      </c>
      <c r="F500" s="209" t="s">
        <v>5568</v>
      </c>
      <c r="G500" s="207"/>
      <c r="H500" s="210">
        <v>1.5229999999999999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51" s="11" customFormat="1" x14ac:dyDescent="0.3">
      <c r="B501" s="194"/>
      <c r="C501" s="195"/>
      <c r="D501" s="196" t="s">
        <v>169</v>
      </c>
      <c r="E501" s="197" t="s">
        <v>19</v>
      </c>
      <c r="F501" s="198" t="s">
        <v>5355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169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160</v>
      </c>
    </row>
    <row r="502" spans="2:51" s="12" customFormat="1" x14ac:dyDescent="0.3">
      <c r="B502" s="206"/>
      <c r="C502" s="207"/>
      <c r="D502" s="196" t="s">
        <v>169</v>
      </c>
      <c r="E502" s="208" t="s">
        <v>19</v>
      </c>
      <c r="F502" s="209" t="s">
        <v>5569</v>
      </c>
      <c r="G502" s="207"/>
      <c r="H502" s="210">
        <v>125.563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51" s="14" customFormat="1" x14ac:dyDescent="0.3">
      <c r="B503" s="229"/>
      <c r="C503" s="230"/>
      <c r="D503" s="196" t="s">
        <v>169</v>
      </c>
      <c r="E503" s="231" t="s">
        <v>19</v>
      </c>
      <c r="F503" s="232" t="s">
        <v>234</v>
      </c>
      <c r="G503" s="230"/>
      <c r="H503" s="233">
        <v>127.961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169</v>
      </c>
      <c r="AU503" s="239" t="s">
        <v>81</v>
      </c>
      <c r="AV503" s="14" t="s">
        <v>186</v>
      </c>
      <c r="AW503" s="14" t="s">
        <v>35</v>
      </c>
      <c r="AX503" s="14" t="s">
        <v>71</v>
      </c>
      <c r="AY503" s="239" t="s">
        <v>160</v>
      </c>
    </row>
    <row r="504" spans="2:51" s="11" customFormat="1" x14ac:dyDescent="0.3">
      <c r="B504" s="194"/>
      <c r="C504" s="195"/>
      <c r="D504" s="196" t="s">
        <v>169</v>
      </c>
      <c r="E504" s="197" t="s">
        <v>19</v>
      </c>
      <c r="F504" s="198" t="s">
        <v>5357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169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160</v>
      </c>
    </row>
    <row r="505" spans="2:51" s="11" customFormat="1" x14ac:dyDescent="0.3">
      <c r="B505" s="194"/>
      <c r="C505" s="195"/>
      <c r="D505" s="196" t="s">
        <v>169</v>
      </c>
      <c r="E505" s="197" t="s">
        <v>19</v>
      </c>
      <c r="F505" s="198" t="s">
        <v>5360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169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160</v>
      </c>
    </row>
    <row r="506" spans="2:51" s="12" customFormat="1" x14ac:dyDescent="0.3">
      <c r="B506" s="206"/>
      <c r="C506" s="207"/>
      <c r="D506" s="196" t="s">
        <v>169</v>
      </c>
      <c r="E506" s="208" t="s">
        <v>19</v>
      </c>
      <c r="F506" s="209" t="s">
        <v>5570</v>
      </c>
      <c r="G506" s="207"/>
      <c r="H506" s="210">
        <v>2.5289999999999999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51" s="11" customFormat="1" x14ac:dyDescent="0.3">
      <c r="B507" s="194"/>
      <c r="C507" s="195"/>
      <c r="D507" s="196" t="s">
        <v>169</v>
      </c>
      <c r="E507" s="197" t="s">
        <v>19</v>
      </c>
      <c r="F507" s="198" t="s">
        <v>5362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169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160</v>
      </c>
    </row>
    <row r="508" spans="2:51" s="12" customFormat="1" x14ac:dyDescent="0.3">
      <c r="B508" s="206"/>
      <c r="C508" s="207"/>
      <c r="D508" s="196" t="s">
        <v>169</v>
      </c>
      <c r="E508" s="208" t="s">
        <v>19</v>
      </c>
      <c r="F508" s="209" t="s">
        <v>5571</v>
      </c>
      <c r="G508" s="207"/>
      <c r="H508" s="210">
        <v>0.998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51" s="11" customFormat="1" x14ac:dyDescent="0.3">
      <c r="B509" s="194"/>
      <c r="C509" s="195"/>
      <c r="D509" s="196" t="s">
        <v>169</v>
      </c>
      <c r="E509" s="197" t="s">
        <v>19</v>
      </c>
      <c r="F509" s="198" t="s">
        <v>5363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51" s="12" customFormat="1" x14ac:dyDescent="0.3">
      <c r="B510" s="206"/>
      <c r="C510" s="207"/>
      <c r="D510" s="196" t="s">
        <v>169</v>
      </c>
      <c r="E510" s="208" t="s">
        <v>19</v>
      </c>
      <c r="F510" s="209" t="s">
        <v>5572</v>
      </c>
      <c r="G510" s="207"/>
      <c r="H510" s="210">
        <v>9.8439999999999994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1" customFormat="1" x14ac:dyDescent="0.3">
      <c r="B511" s="194"/>
      <c r="C511" s="195"/>
      <c r="D511" s="196" t="s">
        <v>169</v>
      </c>
      <c r="E511" s="197" t="s">
        <v>19</v>
      </c>
      <c r="F511" s="198" t="s">
        <v>5365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51" s="12" customFormat="1" x14ac:dyDescent="0.3">
      <c r="B512" s="206"/>
      <c r="C512" s="207"/>
      <c r="D512" s="196" t="s">
        <v>169</v>
      </c>
      <c r="E512" s="208" t="s">
        <v>19</v>
      </c>
      <c r="F512" s="209" t="s">
        <v>5573</v>
      </c>
      <c r="G512" s="207"/>
      <c r="H512" s="210">
        <v>9.8960000000000008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1" customFormat="1" x14ac:dyDescent="0.3">
      <c r="B513" s="194"/>
      <c r="C513" s="195"/>
      <c r="D513" s="196" t="s">
        <v>169</v>
      </c>
      <c r="E513" s="197" t="s">
        <v>19</v>
      </c>
      <c r="F513" s="198" t="s">
        <v>5367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x14ac:dyDescent="0.3">
      <c r="B514" s="206"/>
      <c r="C514" s="207"/>
      <c r="D514" s="196" t="s">
        <v>169</v>
      </c>
      <c r="E514" s="208" t="s">
        <v>19</v>
      </c>
      <c r="F514" s="209" t="s">
        <v>5574</v>
      </c>
      <c r="G514" s="207"/>
      <c r="H514" s="210">
        <v>45.631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4" customFormat="1" x14ac:dyDescent="0.3">
      <c r="B515" s="229"/>
      <c r="C515" s="230"/>
      <c r="D515" s="196" t="s">
        <v>169</v>
      </c>
      <c r="E515" s="231" t="s">
        <v>19</v>
      </c>
      <c r="F515" s="232" t="s">
        <v>234</v>
      </c>
      <c r="G515" s="230"/>
      <c r="H515" s="233">
        <v>68.897999999999996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169</v>
      </c>
      <c r="AU515" s="239" t="s">
        <v>81</v>
      </c>
      <c r="AV515" s="14" t="s">
        <v>186</v>
      </c>
      <c r="AW515" s="14" t="s">
        <v>35</v>
      </c>
      <c r="AX515" s="14" t="s">
        <v>71</v>
      </c>
      <c r="AY515" s="239" t="s">
        <v>160</v>
      </c>
    </row>
    <row r="516" spans="2:65" s="13" customFormat="1" x14ac:dyDescent="0.3">
      <c r="B516" s="217"/>
      <c r="C516" s="218"/>
      <c r="D516" s="219" t="s">
        <v>169</v>
      </c>
      <c r="E516" s="220" t="s">
        <v>19</v>
      </c>
      <c r="F516" s="221" t="s">
        <v>182</v>
      </c>
      <c r="G516" s="218"/>
      <c r="H516" s="222">
        <v>468.565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169</v>
      </c>
      <c r="AU516" s="228" t="s">
        <v>81</v>
      </c>
      <c r="AV516" s="13" t="s">
        <v>167</v>
      </c>
      <c r="AW516" s="13" t="s">
        <v>35</v>
      </c>
      <c r="AX516" s="13" t="s">
        <v>78</v>
      </c>
      <c r="AY516" s="228" t="s">
        <v>160</v>
      </c>
    </row>
    <row r="517" spans="2:65" s="1" customFormat="1" ht="22.5" customHeight="1" x14ac:dyDescent="0.3">
      <c r="B517" s="35"/>
      <c r="C517" s="182" t="s">
        <v>515</v>
      </c>
      <c r="D517" s="182" t="s">
        <v>162</v>
      </c>
      <c r="E517" s="183" t="s">
        <v>5575</v>
      </c>
      <c r="F517" s="184" t="s">
        <v>5576</v>
      </c>
      <c r="G517" s="185" t="s">
        <v>265</v>
      </c>
      <c r="H517" s="186">
        <v>0.33300000000000002</v>
      </c>
      <c r="I517" s="187"/>
      <c r="J517" s="188">
        <f>ROUND(I517*H517,2)</f>
        <v>0</v>
      </c>
      <c r="K517" s="184" t="s">
        <v>166</v>
      </c>
      <c r="L517" s="55"/>
      <c r="M517" s="189" t="s">
        <v>19</v>
      </c>
      <c r="N517" s="243" t="s">
        <v>42</v>
      </c>
      <c r="O517" s="244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AR517" s="18" t="s">
        <v>319</v>
      </c>
      <c r="AT517" s="18" t="s">
        <v>162</v>
      </c>
      <c r="AU517" s="18" t="s">
        <v>81</v>
      </c>
      <c r="AY517" s="18" t="s">
        <v>160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319</v>
      </c>
      <c r="BM517" s="18" t="s">
        <v>5577</v>
      </c>
    </row>
    <row r="518" spans="2:65" s="1" customFormat="1" ht="6.95" customHeight="1" x14ac:dyDescent="0.3">
      <c r="B518" s="50"/>
      <c r="C518" s="51"/>
      <c r="D518" s="51"/>
      <c r="E518" s="51"/>
      <c r="F518" s="51"/>
      <c r="G518" s="51"/>
      <c r="H518" s="51"/>
      <c r="I518" s="128"/>
      <c r="J518" s="51"/>
      <c r="K518" s="51"/>
      <c r="L518" s="55"/>
    </row>
  </sheetData>
  <sheetProtection algorithmName="SHA-512" hashValue="tj1pKjjTWcmFqp5gE/KUwW6cK/Xq4VdNAjliF536BKemSJHzDh3ksdwoSjHtfK4hVfmZeUT1P6u0w9wWd7R00g==" saltValue="rJMIXPKXGWY6xkORZpzdJg==" spinCount="100000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128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5578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389" t="s">
        <v>19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ROUND(J82,2)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ROUND(SUM(BE82:BE390), 2)</f>
        <v>0</v>
      </c>
      <c r="G30" s="36"/>
      <c r="H30" s="36"/>
      <c r="I30" s="120">
        <v>0.21</v>
      </c>
      <c r="J30" s="119">
        <f>ROUND(ROUND((SUM(BE82:BE390)),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ROUND(SUM(BF82:BF390), 2)</f>
        <v>0</v>
      </c>
      <c r="G31" s="36"/>
      <c r="H31" s="36"/>
      <c r="I31" s="120">
        <v>0.15</v>
      </c>
      <c r="J31" s="119">
        <f>ROUND(ROUND((SUM(BF82:BF390)),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ROUND(SUM(BG82:BG390),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ROUND(SUM(BH82:BH390),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ROUND(SUM(BI82:BI390),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CITY042-15 - DIO - dopravně inženýrské opatření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J82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J83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J84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326</v>
      </c>
      <c r="E59" s="148"/>
      <c r="F59" s="148"/>
      <c r="G59" s="148"/>
      <c r="H59" s="148"/>
      <c r="I59" s="149"/>
      <c r="J59" s="150">
        <f>J99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328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329</v>
      </c>
      <c r="E61" s="148"/>
      <c r="F61" s="148"/>
      <c r="G61" s="148"/>
      <c r="H61" s="148"/>
      <c r="I61" s="149"/>
      <c r="J61" s="150">
        <f>J370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143</v>
      </c>
      <c r="E62" s="148"/>
      <c r="F62" s="148"/>
      <c r="G62" s="148"/>
      <c r="H62" s="148"/>
      <c r="I62" s="149"/>
      <c r="J62" s="150">
        <f>J389</f>
        <v>0</v>
      </c>
      <c r="K62" s="15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0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2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31"/>
      <c r="J68" s="54"/>
      <c r="K68" s="54"/>
      <c r="L68" s="55"/>
    </row>
    <row r="69" spans="2:12" s="1" customFormat="1" ht="36.950000000000003" customHeight="1" x14ac:dyDescent="0.3">
      <c r="B69" s="35"/>
      <c r="C69" s="56" t="s">
        <v>144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396" t="str">
        <f>E7</f>
        <v>II/115 Černošice, rekonstrukce silnice</v>
      </c>
      <c r="F72" s="370"/>
      <c r="G72" s="370"/>
      <c r="H72" s="370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134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3.25" customHeight="1" x14ac:dyDescent="0.3">
      <c r="B74" s="35"/>
      <c r="C74" s="57"/>
      <c r="D74" s="57"/>
      <c r="E74" s="367" t="str">
        <f>E9</f>
        <v>CITY042-15 - DIO - dopravně inženýrské opatření</v>
      </c>
      <c r="F74" s="370"/>
      <c r="G74" s="370"/>
      <c r="H74" s="370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8" customHeight="1" x14ac:dyDescent="0.3">
      <c r="B76" s="35"/>
      <c r="C76" s="59" t="s">
        <v>21</v>
      </c>
      <c r="D76" s="57"/>
      <c r="E76" s="57"/>
      <c r="F76" s="153" t="str">
        <f>F12</f>
        <v>Černošice</v>
      </c>
      <c r="G76" s="57"/>
      <c r="H76" s="57"/>
      <c r="I76" s="154" t="s">
        <v>23</v>
      </c>
      <c r="J76" s="67" t="str">
        <f>IF(J12="","",J12)</f>
        <v>1.3.2016</v>
      </c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5" x14ac:dyDescent="0.3">
      <c r="B78" s="35"/>
      <c r="C78" s="59" t="s">
        <v>25</v>
      </c>
      <c r="D78" s="57"/>
      <c r="E78" s="57"/>
      <c r="F78" s="153" t="str">
        <f>E15</f>
        <v>Středočeský kraj, Zborovská 11, Praha 5</v>
      </c>
      <c r="G78" s="57"/>
      <c r="H78" s="57"/>
      <c r="I78" s="154" t="s">
        <v>32</v>
      </c>
      <c r="J78" s="153" t="str">
        <f>E21</f>
        <v>AF-CityPlan s.r.o.,Magistrů 1275/13, 14000 Praha 4</v>
      </c>
      <c r="K78" s="57"/>
      <c r="L78" s="55"/>
    </row>
    <row r="79" spans="2:12" s="1" customFormat="1" ht="14.45" customHeight="1" x14ac:dyDescent="0.3">
      <c r="B79" s="35"/>
      <c r="C79" s="59" t="s">
        <v>30</v>
      </c>
      <c r="D79" s="57"/>
      <c r="E79" s="57"/>
      <c r="F79" s="153" t="str">
        <f>IF(E18="","",E18)</f>
        <v/>
      </c>
      <c r="G79" s="57"/>
      <c r="H79" s="57"/>
      <c r="I79" s="152"/>
      <c r="J79" s="57"/>
      <c r="K79" s="57"/>
      <c r="L79" s="55"/>
    </row>
    <row r="80" spans="2:12" s="1" customFormat="1" ht="10.3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9" customFormat="1" ht="29.25" customHeight="1" x14ac:dyDescent="0.3">
      <c r="B81" s="155"/>
      <c r="C81" s="156" t="s">
        <v>145</v>
      </c>
      <c r="D81" s="157" t="s">
        <v>56</v>
      </c>
      <c r="E81" s="157" t="s">
        <v>52</v>
      </c>
      <c r="F81" s="157" t="s">
        <v>146</v>
      </c>
      <c r="G81" s="157" t="s">
        <v>147</v>
      </c>
      <c r="H81" s="157" t="s">
        <v>148</v>
      </c>
      <c r="I81" s="158" t="s">
        <v>149</v>
      </c>
      <c r="J81" s="157" t="s">
        <v>138</v>
      </c>
      <c r="K81" s="159" t="s">
        <v>150</v>
      </c>
      <c r="L81" s="160"/>
      <c r="M81" s="75" t="s">
        <v>151</v>
      </c>
      <c r="N81" s="76" t="s">
        <v>41</v>
      </c>
      <c r="O81" s="76" t="s">
        <v>152</v>
      </c>
      <c r="P81" s="76" t="s">
        <v>153</v>
      </c>
      <c r="Q81" s="76" t="s">
        <v>154</v>
      </c>
      <c r="R81" s="76" t="s">
        <v>155</v>
      </c>
      <c r="S81" s="76" t="s">
        <v>156</v>
      </c>
      <c r="T81" s="77" t="s">
        <v>157</v>
      </c>
    </row>
    <row r="82" spans="2:65" s="1" customFormat="1" ht="29.25" customHeight="1" x14ac:dyDescent="0.35">
      <c r="B82" s="35"/>
      <c r="C82" s="81" t="s">
        <v>139</v>
      </c>
      <c r="D82" s="57"/>
      <c r="E82" s="57"/>
      <c r="F82" s="57"/>
      <c r="G82" s="57"/>
      <c r="H82" s="57"/>
      <c r="I82" s="152"/>
      <c r="J82" s="161">
        <f>BK82</f>
        <v>0</v>
      </c>
      <c r="K82" s="57"/>
      <c r="L82" s="55"/>
      <c r="M82" s="78"/>
      <c r="N82" s="79"/>
      <c r="O82" s="79"/>
      <c r="P82" s="162">
        <f>P83</f>
        <v>0</v>
      </c>
      <c r="Q82" s="79"/>
      <c r="R82" s="162">
        <f>R83</f>
        <v>28.14282</v>
      </c>
      <c r="S82" s="79"/>
      <c r="T82" s="163">
        <f>T83</f>
        <v>3.3559999999999999</v>
      </c>
      <c r="AT82" s="18" t="s">
        <v>70</v>
      </c>
      <c r="AU82" s="18" t="s">
        <v>140</v>
      </c>
      <c r="BK82" s="164">
        <f>BK83</f>
        <v>0</v>
      </c>
    </row>
    <row r="83" spans="2:65" s="10" customFormat="1" ht="37.35" customHeight="1" x14ac:dyDescent="0.35">
      <c r="B83" s="165"/>
      <c r="C83" s="166"/>
      <c r="D83" s="167" t="s">
        <v>70</v>
      </c>
      <c r="E83" s="168" t="s">
        <v>158</v>
      </c>
      <c r="F83" s="168" t="s">
        <v>159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P84+P99+P107+P370+P389</f>
        <v>0</v>
      </c>
      <c r="Q83" s="173"/>
      <c r="R83" s="174">
        <f>R84+R99+R107+R370+R389</f>
        <v>28.14282</v>
      </c>
      <c r="S83" s="173"/>
      <c r="T83" s="175">
        <f>T84+T99+T107+T370+T389</f>
        <v>3.3559999999999999</v>
      </c>
      <c r="AR83" s="176" t="s">
        <v>78</v>
      </c>
      <c r="AT83" s="177" t="s">
        <v>70</v>
      </c>
      <c r="AU83" s="177" t="s">
        <v>71</v>
      </c>
      <c r="AY83" s="176" t="s">
        <v>160</v>
      </c>
      <c r="BK83" s="178">
        <f>BK84+BK99+BK107+BK370+BK389</f>
        <v>0</v>
      </c>
    </row>
    <row r="84" spans="2:65" s="10" customFormat="1" ht="19.899999999999999" customHeight="1" x14ac:dyDescent="0.3">
      <c r="B84" s="165"/>
      <c r="C84" s="166"/>
      <c r="D84" s="179" t="s">
        <v>70</v>
      </c>
      <c r="E84" s="180" t="s">
        <v>78</v>
      </c>
      <c r="F84" s="180" t="s">
        <v>161</v>
      </c>
      <c r="G84" s="166"/>
      <c r="H84" s="166"/>
      <c r="I84" s="169"/>
      <c r="J84" s="181">
        <f>BK84</f>
        <v>0</v>
      </c>
      <c r="K84" s="166"/>
      <c r="L84" s="171"/>
      <c r="M84" s="172"/>
      <c r="N84" s="173"/>
      <c r="O84" s="173"/>
      <c r="P84" s="174">
        <f>SUM(P85:P98)</f>
        <v>0</v>
      </c>
      <c r="Q84" s="173"/>
      <c r="R84" s="174">
        <f>SUM(R85:R98)</f>
        <v>0</v>
      </c>
      <c r="S84" s="173"/>
      <c r="T84" s="175">
        <f>SUM(T85:T98)</f>
        <v>0</v>
      </c>
      <c r="AR84" s="176" t="s">
        <v>78</v>
      </c>
      <c r="AT84" s="177" t="s">
        <v>70</v>
      </c>
      <c r="AU84" s="177" t="s">
        <v>78</v>
      </c>
      <c r="AY84" s="176" t="s">
        <v>160</v>
      </c>
      <c r="BK84" s="178">
        <f>SUM(BK85:BK98)</f>
        <v>0</v>
      </c>
    </row>
    <row r="85" spans="2:65" s="1" customFormat="1" ht="22.5" customHeight="1" x14ac:dyDescent="0.3">
      <c r="B85" s="35"/>
      <c r="C85" s="182" t="s">
        <v>78</v>
      </c>
      <c r="D85" s="182" t="s">
        <v>162</v>
      </c>
      <c r="E85" s="183" t="s">
        <v>5579</v>
      </c>
      <c r="F85" s="184" t="s">
        <v>5580</v>
      </c>
      <c r="G85" s="185" t="s">
        <v>248</v>
      </c>
      <c r="H85" s="186">
        <v>60</v>
      </c>
      <c r="I85" s="187"/>
      <c r="J85" s="188">
        <f>ROUND(I85*H85,2)</f>
        <v>0</v>
      </c>
      <c r="K85" s="184" t="s">
        <v>166</v>
      </c>
      <c r="L85" s="55"/>
      <c r="M85" s="189" t="s">
        <v>19</v>
      </c>
      <c r="N85" s="190" t="s">
        <v>42</v>
      </c>
      <c r="O85" s="36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8" t="s">
        <v>167</v>
      </c>
      <c r="AT85" s="18" t="s">
        <v>162</v>
      </c>
      <c r="AU85" s="18" t="s">
        <v>81</v>
      </c>
      <c r="AY85" s="18" t="s">
        <v>160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8" t="s">
        <v>78</v>
      </c>
      <c r="BK85" s="193">
        <f>ROUND(I85*H85,2)</f>
        <v>0</v>
      </c>
      <c r="BL85" s="18" t="s">
        <v>167</v>
      </c>
      <c r="BM85" s="18" t="s">
        <v>5581</v>
      </c>
    </row>
    <row r="86" spans="2:65" s="12" customFormat="1" x14ac:dyDescent="0.3">
      <c r="B86" s="206"/>
      <c r="C86" s="207"/>
      <c r="D86" s="196" t="s">
        <v>169</v>
      </c>
      <c r="E86" s="208" t="s">
        <v>19</v>
      </c>
      <c r="F86" s="209" t="s">
        <v>5582</v>
      </c>
      <c r="G86" s="207"/>
      <c r="H86" s="210">
        <v>60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169</v>
      </c>
      <c r="AU86" s="216" t="s">
        <v>81</v>
      </c>
      <c r="AV86" s="12" t="s">
        <v>81</v>
      </c>
      <c r="AW86" s="12" t="s">
        <v>35</v>
      </c>
      <c r="AX86" s="12" t="s">
        <v>71</v>
      </c>
      <c r="AY86" s="216" t="s">
        <v>160</v>
      </c>
    </row>
    <row r="87" spans="2:65" s="13" customFormat="1" x14ac:dyDescent="0.3">
      <c r="B87" s="217"/>
      <c r="C87" s="218"/>
      <c r="D87" s="219" t="s">
        <v>169</v>
      </c>
      <c r="E87" s="220" t="s">
        <v>19</v>
      </c>
      <c r="F87" s="221" t="s">
        <v>182</v>
      </c>
      <c r="G87" s="218"/>
      <c r="H87" s="222">
        <v>60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169</v>
      </c>
      <c r="AU87" s="228" t="s">
        <v>81</v>
      </c>
      <c r="AV87" s="13" t="s">
        <v>167</v>
      </c>
      <c r="AW87" s="13" t="s">
        <v>35</v>
      </c>
      <c r="AX87" s="13" t="s">
        <v>78</v>
      </c>
      <c r="AY87" s="228" t="s">
        <v>160</v>
      </c>
    </row>
    <row r="88" spans="2:65" s="1" customFormat="1" ht="22.5" customHeight="1" x14ac:dyDescent="0.3">
      <c r="B88" s="35"/>
      <c r="C88" s="182" t="s">
        <v>81</v>
      </c>
      <c r="D88" s="182" t="s">
        <v>162</v>
      </c>
      <c r="E88" s="183" t="s">
        <v>461</v>
      </c>
      <c r="F88" s="184" t="s">
        <v>462</v>
      </c>
      <c r="G88" s="185" t="s">
        <v>212</v>
      </c>
      <c r="H88" s="186">
        <v>1.9</v>
      </c>
      <c r="I88" s="187"/>
      <c r="J88" s="188">
        <f>ROUND(I88*H88,2)</f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167</v>
      </c>
      <c r="AT88" s="18" t="s">
        <v>162</v>
      </c>
      <c r="AU88" s="18" t="s">
        <v>81</v>
      </c>
      <c r="AY88" s="18" t="s">
        <v>160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167</v>
      </c>
      <c r="BM88" s="18" t="s">
        <v>5583</v>
      </c>
    </row>
    <row r="89" spans="2:65" s="12" customFormat="1" x14ac:dyDescent="0.3">
      <c r="B89" s="206"/>
      <c r="C89" s="207"/>
      <c r="D89" s="196" t="s">
        <v>169</v>
      </c>
      <c r="E89" s="208" t="s">
        <v>19</v>
      </c>
      <c r="F89" s="209" t="s">
        <v>5584</v>
      </c>
      <c r="G89" s="207"/>
      <c r="H89" s="210">
        <v>1.9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3" customFormat="1" x14ac:dyDescent="0.3">
      <c r="B90" s="217"/>
      <c r="C90" s="218"/>
      <c r="D90" s="219" t="s">
        <v>169</v>
      </c>
      <c r="E90" s="220" t="s">
        <v>19</v>
      </c>
      <c r="F90" s="221" t="s">
        <v>182</v>
      </c>
      <c r="G90" s="218"/>
      <c r="H90" s="222">
        <v>1.9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169</v>
      </c>
      <c r="AU90" s="228" t="s">
        <v>81</v>
      </c>
      <c r="AV90" s="13" t="s">
        <v>167</v>
      </c>
      <c r="AW90" s="13" t="s">
        <v>35</v>
      </c>
      <c r="AX90" s="13" t="s">
        <v>78</v>
      </c>
      <c r="AY90" s="228" t="s">
        <v>160</v>
      </c>
    </row>
    <row r="91" spans="2:65" s="1" customFormat="1" ht="22.5" customHeight="1" x14ac:dyDescent="0.3">
      <c r="B91" s="35"/>
      <c r="C91" s="182" t="s">
        <v>186</v>
      </c>
      <c r="D91" s="182" t="s">
        <v>162</v>
      </c>
      <c r="E91" s="183" t="s">
        <v>469</v>
      </c>
      <c r="F91" s="184" t="s">
        <v>470</v>
      </c>
      <c r="G91" s="185" t="s">
        <v>212</v>
      </c>
      <c r="H91" s="186">
        <v>0.19</v>
      </c>
      <c r="I91" s="187"/>
      <c r="J91" s="188">
        <f>ROUND(I91*H91,2)</f>
        <v>0</v>
      </c>
      <c r="K91" s="184" t="s">
        <v>166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5585</v>
      </c>
    </row>
    <row r="92" spans="2:65" s="1" customFormat="1" ht="22.5" customHeight="1" x14ac:dyDescent="0.3">
      <c r="B92" s="35"/>
      <c r="C92" s="182" t="s">
        <v>167</v>
      </c>
      <c r="D92" s="182" t="s">
        <v>162</v>
      </c>
      <c r="E92" s="183" t="s">
        <v>506</v>
      </c>
      <c r="F92" s="184" t="s">
        <v>507</v>
      </c>
      <c r="G92" s="185" t="s">
        <v>212</v>
      </c>
      <c r="H92" s="186">
        <v>1.9</v>
      </c>
      <c r="I92" s="187"/>
      <c r="J92" s="188">
        <f>ROUND(I92*H92,2)</f>
        <v>0</v>
      </c>
      <c r="K92" s="184" t="s">
        <v>166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5586</v>
      </c>
    </row>
    <row r="93" spans="2:65" s="1" customFormat="1" ht="31.5" customHeight="1" x14ac:dyDescent="0.3">
      <c r="B93" s="35"/>
      <c r="C93" s="182" t="s">
        <v>201</v>
      </c>
      <c r="D93" s="182" t="s">
        <v>162</v>
      </c>
      <c r="E93" s="183" t="s">
        <v>511</v>
      </c>
      <c r="F93" s="184" t="s">
        <v>512</v>
      </c>
      <c r="G93" s="185" t="s">
        <v>212</v>
      </c>
      <c r="H93" s="186">
        <v>19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5587</v>
      </c>
    </row>
    <row r="94" spans="2:65" s="12" customFormat="1" x14ac:dyDescent="0.3">
      <c r="B94" s="206"/>
      <c r="C94" s="207"/>
      <c r="D94" s="196" t="s">
        <v>169</v>
      </c>
      <c r="E94" s="208" t="s">
        <v>19</v>
      </c>
      <c r="F94" s="209" t="s">
        <v>5588</v>
      </c>
      <c r="G94" s="207"/>
      <c r="H94" s="210">
        <v>19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3" customFormat="1" x14ac:dyDescent="0.3">
      <c r="B95" s="217"/>
      <c r="C95" s="218"/>
      <c r="D95" s="219" t="s">
        <v>169</v>
      </c>
      <c r="E95" s="220" t="s">
        <v>19</v>
      </c>
      <c r="F95" s="221" t="s">
        <v>182</v>
      </c>
      <c r="G95" s="218"/>
      <c r="H95" s="222">
        <v>19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169</v>
      </c>
      <c r="AU95" s="228" t="s">
        <v>81</v>
      </c>
      <c r="AV95" s="13" t="s">
        <v>167</v>
      </c>
      <c r="AW95" s="13" t="s">
        <v>35</v>
      </c>
      <c r="AX95" s="13" t="s">
        <v>78</v>
      </c>
      <c r="AY95" s="228" t="s">
        <v>160</v>
      </c>
    </row>
    <row r="96" spans="2:65" s="1" customFormat="1" ht="22.5" customHeight="1" x14ac:dyDescent="0.3">
      <c r="B96" s="35"/>
      <c r="C96" s="182" t="s">
        <v>205</v>
      </c>
      <c r="D96" s="182" t="s">
        <v>162</v>
      </c>
      <c r="E96" s="183" t="s">
        <v>532</v>
      </c>
      <c r="F96" s="184" t="s">
        <v>533</v>
      </c>
      <c r="G96" s="185" t="s">
        <v>265</v>
      </c>
      <c r="H96" s="186">
        <v>3.42</v>
      </c>
      <c r="I96" s="187"/>
      <c r="J96" s="188">
        <f>ROUND(I96*H96,2)</f>
        <v>0</v>
      </c>
      <c r="K96" s="184" t="s">
        <v>166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167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167</v>
      </c>
      <c r="BM96" s="18" t="s">
        <v>5589</v>
      </c>
    </row>
    <row r="97" spans="2:65" s="12" customFormat="1" x14ac:dyDescent="0.3">
      <c r="B97" s="206"/>
      <c r="C97" s="207"/>
      <c r="D97" s="196" t="s">
        <v>169</v>
      </c>
      <c r="E97" s="208" t="s">
        <v>19</v>
      </c>
      <c r="F97" s="209" t="s">
        <v>5590</v>
      </c>
      <c r="G97" s="207"/>
      <c r="H97" s="210">
        <v>3.42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3" customFormat="1" x14ac:dyDescent="0.3">
      <c r="B98" s="217"/>
      <c r="C98" s="218"/>
      <c r="D98" s="196" t="s">
        <v>169</v>
      </c>
      <c r="E98" s="240" t="s">
        <v>19</v>
      </c>
      <c r="F98" s="241" t="s">
        <v>182</v>
      </c>
      <c r="G98" s="218"/>
      <c r="H98" s="242">
        <v>3.42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169</v>
      </c>
      <c r="AU98" s="228" t="s">
        <v>81</v>
      </c>
      <c r="AV98" s="13" t="s">
        <v>167</v>
      </c>
      <c r="AW98" s="13" t="s">
        <v>35</v>
      </c>
      <c r="AX98" s="13" t="s">
        <v>78</v>
      </c>
      <c r="AY98" s="228" t="s">
        <v>160</v>
      </c>
    </row>
    <row r="99" spans="2:65" s="10" customFormat="1" ht="29.85" customHeight="1" x14ac:dyDescent="0.3">
      <c r="B99" s="165"/>
      <c r="C99" s="166"/>
      <c r="D99" s="179" t="s">
        <v>70</v>
      </c>
      <c r="E99" s="180" t="s">
        <v>201</v>
      </c>
      <c r="F99" s="180" t="s">
        <v>699</v>
      </c>
      <c r="G99" s="166"/>
      <c r="H99" s="166"/>
      <c r="I99" s="169"/>
      <c r="J99" s="181">
        <f>BK99</f>
        <v>0</v>
      </c>
      <c r="K99" s="166"/>
      <c r="L99" s="171"/>
      <c r="M99" s="172"/>
      <c r="N99" s="173"/>
      <c r="O99" s="173"/>
      <c r="P99" s="174">
        <f>SUM(P100:P106)</f>
        <v>0</v>
      </c>
      <c r="Q99" s="173"/>
      <c r="R99" s="174">
        <f>SUM(R100:R106)</f>
        <v>18.110000000000003</v>
      </c>
      <c r="S99" s="173"/>
      <c r="T99" s="175">
        <f>SUM(T100:T106)</f>
        <v>0</v>
      </c>
      <c r="AR99" s="176" t="s">
        <v>78</v>
      </c>
      <c r="AT99" s="177" t="s">
        <v>70</v>
      </c>
      <c r="AU99" s="177" t="s">
        <v>78</v>
      </c>
      <c r="AY99" s="176" t="s">
        <v>160</v>
      </c>
      <c r="BK99" s="178">
        <f>SUM(BK100:BK106)</f>
        <v>0</v>
      </c>
    </row>
    <row r="100" spans="2:65" s="1" customFormat="1" ht="22.5" customHeight="1" x14ac:dyDescent="0.3">
      <c r="B100" s="35"/>
      <c r="C100" s="182" t="s">
        <v>209</v>
      </c>
      <c r="D100" s="182" t="s">
        <v>162</v>
      </c>
      <c r="E100" s="183" t="s">
        <v>5591</v>
      </c>
      <c r="F100" s="184" t="s">
        <v>5592</v>
      </c>
      <c r="G100" s="185" t="s">
        <v>248</v>
      </c>
      <c r="H100" s="186">
        <v>60</v>
      </c>
      <c r="I100" s="187"/>
      <c r="J100" s="188">
        <f>ROUND(I100*H100,2)</f>
        <v>0</v>
      </c>
      <c r="K100" s="184" t="s">
        <v>166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8.3500000000000005E-2</v>
      </c>
      <c r="R100" s="191">
        <f>Q100*H100</f>
        <v>5.0100000000000007</v>
      </c>
      <c r="S100" s="191">
        <v>0</v>
      </c>
      <c r="T100" s="192">
        <f>S100*H100</f>
        <v>0</v>
      </c>
      <c r="AR100" s="18" t="s">
        <v>167</v>
      </c>
      <c r="AT100" s="18" t="s">
        <v>162</v>
      </c>
      <c r="AU100" s="18" t="s">
        <v>81</v>
      </c>
      <c r="AY100" s="18" t="s">
        <v>160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167</v>
      </c>
      <c r="BM100" s="18" t="s">
        <v>5593</v>
      </c>
    </row>
    <row r="101" spans="2:65" s="11" customFormat="1" x14ac:dyDescent="0.3">
      <c r="B101" s="194"/>
      <c r="C101" s="195"/>
      <c r="D101" s="196" t="s">
        <v>169</v>
      </c>
      <c r="E101" s="197" t="s">
        <v>19</v>
      </c>
      <c r="F101" s="198" t="s">
        <v>5594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x14ac:dyDescent="0.3">
      <c r="B102" s="206"/>
      <c r="C102" s="207"/>
      <c r="D102" s="196" t="s">
        <v>169</v>
      </c>
      <c r="E102" s="208" t="s">
        <v>19</v>
      </c>
      <c r="F102" s="209" t="s">
        <v>5595</v>
      </c>
      <c r="G102" s="207"/>
      <c r="H102" s="210">
        <v>15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x14ac:dyDescent="0.3">
      <c r="B103" s="206"/>
      <c r="C103" s="207"/>
      <c r="D103" s="196" t="s">
        <v>169</v>
      </c>
      <c r="E103" s="208" t="s">
        <v>19</v>
      </c>
      <c r="F103" s="209" t="s">
        <v>5596</v>
      </c>
      <c r="G103" s="207"/>
      <c r="H103" s="210">
        <v>30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2" customFormat="1" x14ac:dyDescent="0.3">
      <c r="B104" s="206"/>
      <c r="C104" s="207"/>
      <c r="D104" s="196" t="s">
        <v>169</v>
      </c>
      <c r="E104" s="208" t="s">
        <v>19</v>
      </c>
      <c r="F104" s="209" t="s">
        <v>5595</v>
      </c>
      <c r="G104" s="207"/>
      <c r="H104" s="210">
        <v>15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3" customFormat="1" x14ac:dyDescent="0.3">
      <c r="B105" s="217"/>
      <c r="C105" s="218"/>
      <c r="D105" s="219" t="s">
        <v>169</v>
      </c>
      <c r="E105" s="220" t="s">
        <v>19</v>
      </c>
      <c r="F105" s="221" t="s">
        <v>182</v>
      </c>
      <c r="G105" s="218"/>
      <c r="H105" s="222">
        <v>60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169</v>
      </c>
      <c r="AU105" s="228" t="s">
        <v>81</v>
      </c>
      <c r="AV105" s="13" t="s">
        <v>167</v>
      </c>
      <c r="AW105" s="13" t="s">
        <v>35</v>
      </c>
      <c r="AX105" s="13" t="s">
        <v>78</v>
      </c>
      <c r="AY105" s="228" t="s">
        <v>160</v>
      </c>
    </row>
    <row r="106" spans="2:65" s="1" customFormat="1" ht="22.5" customHeight="1" x14ac:dyDescent="0.3">
      <c r="B106" s="35"/>
      <c r="C106" s="247" t="s">
        <v>235</v>
      </c>
      <c r="D106" s="247" t="s">
        <v>548</v>
      </c>
      <c r="E106" s="248" t="s">
        <v>5597</v>
      </c>
      <c r="F106" s="249" t="s">
        <v>5598</v>
      </c>
      <c r="G106" s="250" t="s">
        <v>165</v>
      </c>
      <c r="H106" s="251">
        <v>10</v>
      </c>
      <c r="I106" s="252"/>
      <c r="J106" s="253">
        <f>ROUND(I106*H106,2)</f>
        <v>0</v>
      </c>
      <c r="K106" s="249" t="s">
        <v>166</v>
      </c>
      <c r="L106" s="254"/>
      <c r="M106" s="255" t="s">
        <v>19</v>
      </c>
      <c r="N106" s="256" t="s">
        <v>42</v>
      </c>
      <c r="O106" s="36"/>
      <c r="P106" s="191">
        <f>O106*H106</f>
        <v>0</v>
      </c>
      <c r="Q106" s="191">
        <v>1.31</v>
      </c>
      <c r="R106" s="191">
        <f>Q106*H106</f>
        <v>13.100000000000001</v>
      </c>
      <c r="S106" s="191">
        <v>0</v>
      </c>
      <c r="T106" s="192">
        <f>S106*H106</f>
        <v>0</v>
      </c>
      <c r="AR106" s="18" t="s">
        <v>235</v>
      </c>
      <c r="AT106" s="18" t="s">
        <v>548</v>
      </c>
      <c r="AU106" s="18" t="s">
        <v>81</v>
      </c>
      <c r="AY106" s="18" t="s">
        <v>160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78</v>
      </c>
      <c r="BK106" s="193">
        <f>ROUND(I106*H106,2)</f>
        <v>0</v>
      </c>
      <c r="BL106" s="18" t="s">
        <v>167</v>
      </c>
      <c r="BM106" s="18" t="s">
        <v>5599</v>
      </c>
    </row>
    <row r="107" spans="2:65" s="10" customFormat="1" ht="29.85" customHeight="1" x14ac:dyDescent="0.3">
      <c r="B107" s="165"/>
      <c r="C107" s="166"/>
      <c r="D107" s="179" t="s">
        <v>70</v>
      </c>
      <c r="E107" s="180" t="s">
        <v>241</v>
      </c>
      <c r="F107" s="180" t="s">
        <v>963</v>
      </c>
      <c r="G107" s="166"/>
      <c r="H107" s="166"/>
      <c r="I107" s="169"/>
      <c r="J107" s="181">
        <f>BK107</f>
        <v>0</v>
      </c>
      <c r="K107" s="166"/>
      <c r="L107" s="171"/>
      <c r="M107" s="172"/>
      <c r="N107" s="173"/>
      <c r="O107" s="173"/>
      <c r="P107" s="174">
        <f>SUM(P108:P369)</f>
        <v>0</v>
      </c>
      <c r="Q107" s="173"/>
      <c r="R107" s="174">
        <f>SUM(R108:R369)</f>
        <v>10.032819999999999</v>
      </c>
      <c r="S107" s="173"/>
      <c r="T107" s="175">
        <f>SUM(T108:T369)</f>
        <v>3.3559999999999999</v>
      </c>
      <c r="AR107" s="176" t="s">
        <v>78</v>
      </c>
      <c r="AT107" s="177" t="s">
        <v>70</v>
      </c>
      <c r="AU107" s="177" t="s">
        <v>78</v>
      </c>
      <c r="AY107" s="176" t="s">
        <v>160</v>
      </c>
      <c r="BK107" s="178">
        <f>SUM(BK108:BK369)</f>
        <v>0</v>
      </c>
    </row>
    <row r="108" spans="2:65" s="1" customFormat="1" ht="22.5" customHeight="1" x14ac:dyDescent="0.3">
      <c r="B108" s="35"/>
      <c r="C108" s="182" t="s">
        <v>241</v>
      </c>
      <c r="D108" s="182" t="s">
        <v>162</v>
      </c>
      <c r="E108" s="183" t="s">
        <v>5600</v>
      </c>
      <c r="F108" s="184" t="s">
        <v>5601</v>
      </c>
      <c r="G108" s="185" t="s">
        <v>189</v>
      </c>
      <c r="H108" s="186">
        <v>8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0.61265999999999998</v>
      </c>
      <c r="R108" s="191">
        <f>Q108*H108</f>
        <v>4.9012799999999999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5602</v>
      </c>
    </row>
    <row r="109" spans="2:65" s="1" customFormat="1" ht="22.5" customHeight="1" x14ac:dyDescent="0.3">
      <c r="B109" s="35"/>
      <c r="C109" s="182" t="s">
        <v>245</v>
      </c>
      <c r="D109" s="182" t="s">
        <v>162</v>
      </c>
      <c r="E109" s="183" t="s">
        <v>5603</v>
      </c>
      <c r="F109" s="184" t="s">
        <v>5604</v>
      </c>
      <c r="G109" s="185" t="s">
        <v>189</v>
      </c>
      <c r="H109" s="186">
        <v>8</v>
      </c>
      <c r="I109" s="187"/>
      <c r="J109" s="188">
        <f>ROUND(I109*H109,2)</f>
        <v>0</v>
      </c>
      <c r="K109" s="184" t="s">
        <v>166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5605</v>
      </c>
    </row>
    <row r="110" spans="2:65" s="1" customFormat="1" ht="22.5" customHeight="1" x14ac:dyDescent="0.3">
      <c r="B110" s="35"/>
      <c r="C110" s="182" t="s">
        <v>256</v>
      </c>
      <c r="D110" s="182" t="s">
        <v>162</v>
      </c>
      <c r="E110" s="183" t="s">
        <v>5606</v>
      </c>
      <c r="F110" s="184" t="s">
        <v>5607</v>
      </c>
      <c r="G110" s="185" t="s">
        <v>165</v>
      </c>
      <c r="H110" s="186">
        <v>38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5608</v>
      </c>
    </row>
    <row r="111" spans="2:65" s="11" customFormat="1" x14ac:dyDescent="0.3">
      <c r="B111" s="194"/>
      <c r="C111" s="195"/>
      <c r="D111" s="196" t="s">
        <v>169</v>
      </c>
      <c r="E111" s="197" t="s">
        <v>19</v>
      </c>
      <c r="F111" s="198" t="s">
        <v>5609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x14ac:dyDescent="0.3">
      <c r="B112" s="206"/>
      <c r="C112" s="207"/>
      <c r="D112" s="196" t="s">
        <v>169</v>
      </c>
      <c r="E112" s="208" t="s">
        <v>19</v>
      </c>
      <c r="F112" s="209" t="s">
        <v>5610</v>
      </c>
      <c r="G112" s="207"/>
      <c r="H112" s="210">
        <v>38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3" customFormat="1" x14ac:dyDescent="0.3">
      <c r="B113" s="217"/>
      <c r="C113" s="218"/>
      <c r="D113" s="219" t="s">
        <v>169</v>
      </c>
      <c r="E113" s="220" t="s">
        <v>19</v>
      </c>
      <c r="F113" s="221" t="s">
        <v>182</v>
      </c>
      <c r="G113" s="218"/>
      <c r="H113" s="222">
        <v>38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169</v>
      </c>
      <c r="AU113" s="228" t="s">
        <v>81</v>
      </c>
      <c r="AV113" s="13" t="s">
        <v>167</v>
      </c>
      <c r="AW113" s="13" t="s">
        <v>35</v>
      </c>
      <c r="AX113" s="13" t="s">
        <v>78</v>
      </c>
      <c r="AY113" s="228" t="s">
        <v>160</v>
      </c>
    </row>
    <row r="114" spans="2:65" s="1" customFormat="1" ht="22.5" customHeight="1" x14ac:dyDescent="0.3">
      <c r="B114" s="35"/>
      <c r="C114" s="182" t="s">
        <v>262</v>
      </c>
      <c r="D114" s="182" t="s">
        <v>162</v>
      </c>
      <c r="E114" s="183" t="s">
        <v>5611</v>
      </c>
      <c r="F114" s="184" t="s">
        <v>5612</v>
      </c>
      <c r="G114" s="185" t="s">
        <v>165</v>
      </c>
      <c r="H114" s="186">
        <v>2920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5613</v>
      </c>
    </row>
    <row r="115" spans="2:65" s="11" customFormat="1" x14ac:dyDescent="0.3">
      <c r="B115" s="194"/>
      <c r="C115" s="195"/>
      <c r="D115" s="196" t="s">
        <v>169</v>
      </c>
      <c r="E115" s="197" t="s">
        <v>19</v>
      </c>
      <c r="F115" s="198" t="s">
        <v>5614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x14ac:dyDescent="0.3">
      <c r="B116" s="206"/>
      <c r="C116" s="207"/>
      <c r="D116" s="196" t="s">
        <v>169</v>
      </c>
      <c r="E116" s="208" t="s">
        <v>19</v>
      </c>
      <c r="F116" s="209" t="s">
        <v>5615</v>
      </c>
      <c r="G116" s="207"/>
      <c r="H116" s="210">
        <v>2920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x14ac:dyDescent="0.3">
      <c r="B117" s="217"/>
      <c r="C117" s="218"/>
      <c r="D117" s="219" t="s">
        <v>169</v>
      </c>
      <c r="E117" s="220" t="s">
        <v>19</v>
      </c>
      <c r="F117" s="221" t="s">
        <v>182</v>
      </c>
      <c r="G117" s="218"/>
      <c r="H117" s="222">
        <v>2920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" customFormat="1" ht="22.5" customHeight="1" x14ac:dyDescent="0.3">
      <c r="B118" s="35"/>
      <c r="C118" s="182" t="s">
        <v>308</v>
      </c>
      <c r="D118" s="182" t="s">
        <v>162</v>
      </c>
      <c r="E118" s="183" t="s">
        <v>5616</v>
      </c>
      <c r="F118" s="184" t="s">
        <v>5617</v>
      </c>
      <c r="G118" s="185" t="s">
        <v>165</v>
      </c>
      <c r="H118" s="186">
        <v>318</v>
      </c>
      <c r="I118" s="187"/>
      <c r="J118" s="188">
        <f>ROUND(I118*H118,2)</f>
        <v>0</v>
      </c>
      <c r="K118" s="184" t="s">
        <v>166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167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167</v>
      </c>
      <c r="BM118" s="18" t="s">
        <v>5618</v>
      </c>
    </row>
    <row r="119" spans="2:65" s="11" customFormat="1" x14ac:dyDescent="0.3">
      <c r="B119" s="194"/>
      <c r="C119" s="195"/>
      <c r="D119" s="196" t="s">
        <v>169</v>
      </c>
      <c r="E119" s="197" t="s">
        <v>19</v>
      </c>
      <c r="F119" s="198" t="s">
        <v>5619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169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160</v>
      </c>
    </row>
    <row r="120" spans="2:65" s="12" customFormat="1" x14ac:dyDescent="0.3">
      <c r="B120" s="206"/>
      <c r="C120" s="207"/>
      <c r="D120" s="196" t="s">
        <v>169</v>
      </c>
      <c r="E120" s="208" t="s">
        <v>19</v>
      </c>
      <c r="F120" s="209" t="s">
        <v>5610</v>
      </c>
      <c r="G120" s="207"/>
      <c r="H120" s="210">
        <v>38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65" s="11" customFormat="1" x14ac:dyDescent="0.3">
      <c r="B121" s="194"/>
      <c r="C121" s="195"/>
      <c r="D121" s="196" t="s">
        <v>169</v>
      </c>
      <c r="E121" s="197" t="s">
        <v>19</v>
      </c>
      <c r="F121" s="198" t="s">
        <v>5620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65" s="12" customFormat="1" x14ac:dyDescent="0.3">
      <c r="B122" s="206"/>
      <c r="C122" s="207"/>
      <c r="D122" s="196" t="s">
        <v>169</v>
      </c>
      <c r="E122" s="208" t="s">
        <v>19</v>
      </c>
      <c r="F122" s="209" t="s">
        <v>5621</v>
      </c>
      <c r="G122" s="207"/>
      <c r="H122" s="210">
        <v>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1" customFormat="1" x14ac:dyDescent="0.3">
      <c r="B123" s="194"/>
      <c r="C123" s="195"/>
      <c r="D123" s="196" t="s">
        <v>169</v>
      </c>
      <c r="E123" s="197" t="s">
        <v>19</v>
      </c>
      <c r="F123" s="198" t="s">
        <v>5622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169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160</v>
      </c>
    </row>
    <row r="124" spans="2:65" s="12" customFormat="1" x14ac:dyDescent="0.3">
      <c r="B124" s="206"/>
      <c r="C124" s="207"/>
      <c r="D124" s="196" t="s">
        <v>169</v>
      </c>
      <c r="E124" s="208" t="s">
        <v>19</v>
      </c>
      <c r="F124" s="209" t="s">
        <v>5623</v>
      </c>
      <c r="G124" s="207"/>
      <c r="H124" s="210">
        <v>22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1" customFormat="1" x14ac:dyDescent="0.3">
      <c r="B125" s="194"/>
      <c r="C125" s="195"/>
      <c r="D125" s="196" t="s">
        <v>169</v>
      </c>
      <c r="E125" s="197" t="s">
        <v>19</v>
      </c>
      <c r="F125" s="198" t="s">
        <v>5624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2" customFormat="1" x14ac:dyDescent="0.3">
      <c r="B126" s="206"/>
      <c r="C126" s="207"/>
      <c r="D126" s="196" t="s">
        <v>169</v>
      </c>
      <c r="E126" s="208" t="s">
        <v>19</v>
      </c>
      <c r="F126" s="209" t="s">
        <v>5625</v>
      </c>
      <c r="G126" s="207"/>
      <c r="H126" s="210">
        <v>31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1" customFormat="1" x14ac:dyDescent="0.3">
      <c r="B127" s="194"/>
      <c r="C127" s="195"/>
      <c r="D127" s="196" t="s">
        <v>169</v>
      </c>
      <c r="E127" s="197" t="s">
        <v>19</v>
      </c>
      <c r="F127" s="198" t="s">
        <v>5626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x14ac:dyDescent="0.3">
      <c r="B128" s="206"/>
      <c r="C128" s="207"/>
      <c r="D128" s="196" t="s">
        <v>169</v>
      </c>
      <c r="E128" s="208" t="s">
        <v>19</v>
      </c>
      <c r="F128" s="209" t="s">
        <v>5627</v>
      </c>
      <c r="G128" s="207"/>
      <c r="H128" s="210">
        <v>11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51" s="11" customFormat="1" x14ac:dyDescent="0.3">
      <c r="B129" s="194"/>
      <c r="C129" s="195"/>
      <c r="D129" s="196" t="s">
        <v>169</v>
      </c>
      <c r="E129" s="197" t="s">
        <v>19</v>
      </c>
      <c r="F129" s="198" t="s">
        <v>5628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169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160</v>
      </c>
    </row>
    <row r="130" spans="2:51" s="12" customFormat="1" x14ac:dyDescent="0.3">
      <c r="B130" s="206"/>
      <c r="C130" s="207"/>
      <c r="D130" s="196" t="s">
        <v>169</v>
      </c>
      <c r="E130" s="208" t="s">
        <v>19</v>
      </c>
      <c r="F130" s="209" t="s">
        <v>5627</v>
      </c>
      <c r="G130" s="207"/>
      <c r="H130" s="210">
        <v>11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51" s="11" customFormat="1" x14ac:dyDescent="0.3">
      <c r="B131" s="194"/>
      <c r="C131" s="195"/>
      <c r="D131" s="196" t="s">
        <v>169</v>
      </c>
      <c r="E131" s="197" t="s">
        <v>19</v>
      </c>
      <c r="F131" s="198" t="s">
        <v>5629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169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160</v>
      </c>
    </row>
    <row r="132" spans="2:51" s="12" customFormat="1" x14ac:dyDescent="0.3">
      <c r="B132" s="206"/>
      <c r="C132" s="207"/>
      <c r="D132" s="196" t="s">
        <v>169</v>
      </c>
      <c r="E132" s="208" t="s">
        <v>19</v>
      </c>
      <c r="F132" s="209" t="s">
        <v>5630</v>
      </c>
      <c r="G132" s="207"/>
      <c r="H132" s="210">
        <v>96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51" s="11" customFormat="1" x14ac:dyDescent="0.3">
      <c r="B133" s="194"/>
      <c r="C133" s="195"/>
      <c r="D133" s="196" t="s">
        <v>169</v>
      </c>
      <c r="E133" s="197" t="s">
        <v>19</v>
      </c>
      <c r="F133" s="198" t="s">
        <v>5631</v>
      </c>
      <c r="G133" s="195"/>
      <c r="H133" s="199" t="s">
        <v>19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169</v>
      </c>
      <c r="AU133" s="205" t="s">
        <v>81</v>
      </c>
      <c r="AV133" s="11" t="s">
        <v>78</v>
      </c>
      <c r="AW133" s="11" t="s">
        <v>35</v>
      </c>
      <c r="AX133" s="11" t="s">
        <v>71</v>
      </c>
      <c r="AY133" s="205" t="s">
        <v>160</v>
      </c>
    </row>
    <row r="134" spans="2:51" s="12" customFormat="1" x14ac:dyDescent="0.3">
      <c r="B134" s="206"/>
      <c r="C134" s="207"/>
      <c r="D134" s="196" t="s">
        <v>169</v>
      </c>
      <c r="E134" s="208" t="s">
        <v>19</v>
      </c>
      <c r="F134" s="209" t="s">
        <v>205</v>
      </c>
      <c r="G134" s="207"/>
      <c r="H134" s="210">
        <v>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51" s="11" customFormat="1" x14ac:dyDescent="0.3">
      <c r="B135" s="194"/>
      <c r="C135" s="195"/>
      <c r="D135" s="196" t="s">
        <v>169</v>
      </c>
      <c r="E135" s="197" t="s">
        <v>19</v>
      </c>
      <c r="F135" s="198" t="s">
        <v>5632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51" s="12" customFormat="1" x14ac:dyDescent="0.3">
      <c r="B136" s="206"/>
      <c r="C136" s="207"/>
      <c r="D136" s="196" t="s">
        <v>169</v>
      </c>
      <c r="E136" s="208" t="s">
        <v>19</v>
      </c>
      <c r="F136" s="209" t="s">
        <v>81</v>
      </c>
      <c r="G136" s="207"/>
      <c r="H136" s="210">
        <v>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51" s="11" customFormat="1" x14ac:dyDescent="0.3">
      <c r="B137" s="194"/>
      <c r="C137" s="195"/>
      <c r="D137" s="196" t="s">
        <v>169</v>
      </c>
      <c r="E137" s="197" t="s">
        <v>19</v>
      </c>
      <c r="F137" s="198" t="s">
        <v>5633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169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160</v>
      </c>
    </row>
    <row r="138" spans="2:51" s="12" customFormat="1" x14ac:dyDescent="0.3">
      <c r="B138" s="206"/>
      <c r="C138" s="207"/>
      <c r="D138" s="196" t="s">
        <v>169</v>
      </c>
      <c r="E138" s="208" t="s">
        <v>19</v>
      </c>
      <c r="F138" s="209" t="s">
        <v>5634</v>
      </c>
      <c r="G138" s="207"/>
      <c r="H138" s="210">
        <v>14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51" s="11" customFormat="1" x14ac:dyDescent="0.3">
      <c r="B139" s="194"/>
      <c r="C139" s="195"/>
      <c r="D139" s="196" t="s">
        <v>169</v>
      </c>
      <c r="E139" s="197" t="s">
        <v>19</v>
      </c>
      <c r="F139" s="198" t="s">
        <v>5635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51" s="12" customFormat="1" x14ac:dyDescent="0.3">
      <c r="B140" s="206"/>
      <c r="C140" s="207"/>
      <c r="D140" s="196" t="s">
        <v>169</v>
      </c>
      <c r="E140" s="208" t="s">
        <v>19</v>
      </c>
      <c r="F140" s="209" t="s">
        <v>5634</v>
      </c>
      <c r="G140" s="207"/>
      <c r="H140" s="210">
        <v>14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51" s="11" customFormat="1" x14ac:dyDescent="0.3">
      <c r="B141" s="194"/>
      <c r="C141" s="195"/>
      <c r="D141" s="196" t="s">
        <v>169</v>
      </c>
      <c r="E141" s="197" t="s">
        <v>19</v>
      </c>
      <c r="F141" s="198" t="s">
        <v>5636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51" s="12" customFormat="1" x14ac:dyDescent="0.3">
      <c r="B142" s="206"/>
      <c r="C142" s="207"/>
      <c r="D142" s="196" t="s">
        <v>169</v>
      </c>
      <c r="E142" s="208" t="s">
        <v>19</v>
      </c>
      <c r="F142" s="209" t="s">
        <v>5637</v>
      </c>
      <c r="G142" s="207"/>
      <c r="H142" s="210">
        <v>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51" s="11" customFormat="1" x14ac:dyDescent="0.3">
      <c r="B143" s="194"/>
      <c r="C143" s="195"/>
      <c r="D143" s="196" t="s">
        <v>169</v>
      </c>
      <c r="E143" s="197" t="s">
        <v>19</v>
      </c>
      <c r="F143" s="198" t="s">
        <v>5638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51" s="12" customFormat="1" x14ac:dyDescent="0.3">
      <c r="B144" s="206"/>
      <c r="C144" s="207"/>
      <c r="D144" s="196" t="s">
        <v>169</v>
      </c>
      <c r="E144" s="208" t="s">
        <v>19</v>
      </c>
      <c r="F144" s="209" t="s">
        <v>5639</v>
      </c>
      <c r="G144" s="207"/>
      <c r="H144" s="210">
        <v>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1" customFormat="1" x14ac:dyDescent="0.3">
      <c r="B145" s="194"/>
      <c r="C145" s="195"/>
      <c r="D145" s="196" t="s">
        <v>169</v>
      </c>
      <c r="E145" s="197" t="s">
        <v>19</v>
      </c>
      <c r="F145" s="198" t="s">
        <v>5640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65" s="12" customFormat="1" x14ac:dyDescent="0.3">
      <c r="B146" s="206"/>
      <c r="C146" s="207"/>
      <c r="D146" s="196" t="s">
        <v>169</v>
      </c>
      <c r="E146" s="208" t="s">
        <v>19</v>
      </c>
      <c r="F146" s="209" t="s">
        <v>5641</v>
      </c>
      <c r="G146" s="207"/>
      <c r="H146" s="210">
        <v>12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65" s="11" customFormat="1" x14ac:dyDescent="0.3">
      <c r="B147" s="194"/>
      <c r="C147" s="195"/>
      <c r="D147" s="196" t="s">
        <v>169</v>
      </c>
      <c r="E147" s="197" t="s">
        <v>19</v>
      </c>
      <c r="F147" s="198" t="s">
        <v>5642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169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160</v>
      </c>
    </row>
    <row r="148" spans="2:65" s="12" customFormat="1" x14ac:dyDescent="0.3">
      <c r="B148" s="206"/>
      <c r="C148" s="207"/>
      <c r="D148" s="196" t="s">
        <v>169</v>
      </c>
      <c r="E148" s="208" t="s">
        <v>19</v>
      </c>
      <c r="F148" s="209" t="s">
        <v>5641</v>
      </c>
      <c r="G148" s="207"/>
      <c r="H148" s="210">
        <v>12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65" s="11" customFormat="1" x14ac:dyDescent="0.3">
      <c r="B149" s="194"/>
      <c r="C149" s="195"/>
      <c r="D149" s="196" t="s">
        <v>169</v>
      </c>
      <c r="E149" s="197" t="s">
        <v>19</v>
      </c>
      <c r="F149" s="198" t="s">
        <v>5643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x14ac:dyDescent="0.3">
      <c r="B150" s="206"/>
      <c r="C150" s="207"/>
      <c r="D150" s="196" t="s">
        <v>169</v>
      </c>
      <c r="E150" s="208" t="s">
        <v>19</v>
      </c>
      <c r="F150" s="209" t="s">
        <v>235</v>
      </c>
      <c r="G150" s="207"/>
      <c r="H150" s="210">
        <v>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1" customFormat="1" x14ac:dyDescent="0.3">
      <c r="B151" s="194"/>
      <c r="C151" s="195"/>
      <c r="D151" s="196" t="s">
        <v>169</v>
      </c>
      <c r="E151" s="197" t="s">
        <v>19</v>
      </c>
      <c r="F151" s="198" t="s">
        <v>5644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2" customFormat="1" x14ac:dyDescent="0.3">
      <c r="B152" s="206"/>
      <c r="C152" s="207"/>
      <c r="D152" s="196" t="s">
        <v>169</v>
      </c>
      <c r="E152" s="208" t="s">
        <v>19</v>
      </c>
      <c r="F152" s="209" t="s">
        <v>235</v>
      </c>
      <c r="G152" s="207"/>
      <c r="H152" s="210">
        <v>8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65" s="13" customFormat="1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318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312</v>
      </c>
      <c r="D154" s="182" t="s">
        <v>162</v>
      </c>
      <c r="E154" s="183" t="s">
        <v>5645</v>
      </c>
      <c r="F154" s="184" t="s">
        <v>5646</v>
      </c>
      <c r="G154" s="185" t="s">
        <v>165</v>
      </c>
      <c r="H154" s="186">
        <v>29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5647</v>
      </c>
    </row>
    <row r="155" spans="2:65" s="11" customFormat="1" x14ac:dyDescent="0.3">
      <c r="B155" s="194"/>
      <c r="C155" s="195"/>
      <c r="D155" s="196" t="s">
        <v>169</v>
      </c>
      <c r="E155" s="197" t="s">
        <v>19</v>
      </c>
      <c r="F155" s="198" t="s">
        <v>5648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x14ac:dyDescent="0.3">
      <c r="B156" s="206"/>
      <c r="C156" s="207"/>
      <c r="D156" s="196" t="s">
        <v>169</v>
      </c>
      <c r="E156" s="208" t="s">
        <v>19</v>
      </c>
      <c r="F156" s="209" t="s">
        <v>5649</v>
      </c>
      <c r="G156" s="207"/>
      <c r="H156" s="210">
        <v>22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1" customFormat="1" x14ac:dyDescent="0.3">
      <c r="B157" s="194"/>
      <c r="C157" s="195"/>
      <c r="D157" s="196" t="s">
        <v>169</v>
      </c>
      <c r="E157" s="197" t="s">
        <v>19</v>
      </c>
      <c r="F157" s="198" t="s">
        <v>5650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x14ac:dyDescent="0.3">
      <c r="B158" s="206"/>
      <c r="C158" s="207"/>
      <c r="D158" s="196" t="s">
        <v>169</v>
      </c>
      <c r="E158" s="208" t="s">
        <v>19</v>
      </c>
      <c r="F158" s="209" t="s">
        <v>5651</v>
      </c>
      <c r="G158" s="207"/>
      <c r="H158" s="210">
        <v>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29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31.5" customHeight="1" x14ac:dyDescent="0.3">
      <c r="B160" s="35"/>
      <c r="C160" s="247" t="s">
        <v>8</v>
      </c>
      <c r="D160" s="247" t="s">
        <v>548</v>
      </c>
      <c r="E160" s="248" t="s">
        <v>5652</v>
      </c>
      <c r="F160" s="249" t="s">
        <v>5653</v>
      </c>
      <c r="G160" s="250" t="s">
        <v>165</v>
      </c>
      <c r="H160" s="251">
        <v>1</v>
      </c>
      <c r="I160" s="252"/>
      <c r="J160" s="253">
        <f t="shared" ref="J160:J169" si="0">ROUND(I160*H160,2)</f>
        <v>0</v>
      </c>
      <c r="K160" s="249" t="s">
        <v>19</v>
      </c>
      <c r="L160" s="254"/>
      <c r="M160" s="255" t="s">
        <v>19</v>
      </c>
      <c r="N160" s="256" t="s">
        <v>42</v>
      </c>
      <c r="O160" s="36"/>
      <c r="P160" s="191">
        <f t="shared" ref="P160:P169" si="1">O160*H160</f>
        <v>0</v>
      </c>
      <c r="Q160" s="191">
        <v>8.0000000000000002E-3</v>
      </c>
      <c r="R160" s="191">
        <f t="shared" ref="R160:R169" si="2">Q160*H160</f>
        <v>8.0000000000000002E-3</v>
      </c>
      <c r="S160" s="191">
        <v>0</v>
      </c>
      <c r="T160" s="192">
        <f t="shared" ref="T160:T169" si="3">S160*H160</f>
        <v>0</v>
      </c>
      <c r="AR160" s="18" t="s">
        <v>235</v>
      </c>
      <c r="AT160" s="18" t="s">
        <v>548</v>
      </c>
      <c r="AU160" s="18" t="s">
        <v>81</v>
      </c>
      <c r="AY160" s="18" t="s">
        <v>160</v>
      </c>
      <c r="BE160" s="193">
        <f t="shared" ref="BE160:BE169" si="4">IF(N160="základní",J160,0)</f>
        <v>0</v>
      </c>
      <c r="BF160" s="193">
        <f t="shared" ref="BF160:BF169" si="5">IF(N160="snížená",J160,0)</f>
        <v>0</v>
      </c>
      <c r="BG160" s="193">
        <f t="shared" ref="BG160:BG169" si="6">IF(N160="zákl. přenesená",J160,0)</f>
        <v>0</v>
      </c>
      <c r="BH160" s="193">
        <f t="shared" ref="BH160:BH169" si="7">IF(N160="sníž. přenesená",J160,0)</f>
        <v>0</v>
      </c>
      <c r="BI160" s="193">
        <f t="shared" ref="BI160:BI169" si="8">IF(N160="nulová",J160,0)</f>
        <v>0</v>
      </c>
      <c r="BJ160" s="18" t="s">
        <v>78</v>
      </c>
      <c r="BK160" s="193">
        <f t="shared" ref="BK160:BK169" si="9">ROUND(I160*H160,2)</f>
        <v>0</v>
      </c>
      <c r="BL160" s="18" t="s">
        <v>167</v>
      </c>
      <c r="BM160" s="18" t="s">
        <v>5654</v>
      </c>
    </row>
    <row r="161" spans="2:65" s="1" customFormat="1" ht="31.5" customHeight="1" x14ac:dyDescent="0.3">
      <c r="B161" s="35"/>
      <c r="C161" s="247" t="s">
        <v>319</v>
      </c>
      <c r="D161" s="247" t="s">
        <v>548</v>
      </c>
      <c r="E161" s="248" t="s">
        <v>5655</v>
      </c>
      <c r="F161" s="249" t="s">
        <v>5656</v>
      </c>
      <c r="G161" s="250" t="s">
        <v>165</v>
      </c>
      <c r="H161" s="251">
        <v>2</v>
      </c>
      <c r="I161" s="252"/>
      <c r="J161" s="253">
        <f t="shared" si="0"/>
        <v>0</v>
      </c>
      <c r="K161" s="249" t="s">
        <v>19</v>
      </c>
      <c r="L161" s="254"/>
      <c r="M161" s="255" t="s">
        <v>19</v>
      </c>
      <c r="N161" s="256" t="s">
        <v>42</v>
      </c>
      <c r="O161" s="36"/>
      <c r="P161" s="191">
        <f t="shared" si="1"/>
        <v>0</v>
      </c>
      <c r="Q161" s="191">
        <v>8.0000000000000002E-3</v>
      </c>
      <c r="R161" s="191">
        <f t="shared" si="2"/>
        <v>1.6E-2</v>
      </c>
      <c r="S161" s="191">
        <v>0</v>
      </c>
      <c r="T161" s="192">
        <f t="shared" si="3"/>
        <v>0</v>
      </c>
      <c r="AR161" s="18" t="s">
        <v>235</v>
      </c>
      <c r="AT161" s="18" t="s">
        <v>548</v>
      </c>
      <c r="AU161" s="18" t="s">
        <v>81</v>
      </c>
      <c r="AY161" s="18" t="s">
        <v>160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78</v>
      </c>
      <c r="BK161" s="193">
        <f t="shared" si="9"/>
        <v>0</v>
      </c>
      <c r="BL161" s="18" t="s">
        <v>167</v>
      </c>
      <c r="BM161" s="18" t="s">
        <v>5657</v>
      </c>
    </row>
    <row r="162" spans="2:65" s="1" customFormat="1" ht="31.5" customHeight="1" x14ac:dyDescent="0.3">
      <c r="B162" s="35"/>
      <c r="C162" s="247" t="s">
        <v>429</v>
      </c>
      <c r="D162" s="247" t="s">
        <v>548</v>
      </c>
      <c r="E162" s="248" t="s">
        <v>5658</v>
      </c>
      <c r="F162" s="249" t="s">
        <v>5659</v>
      </c>
      <c r="G162" s="250" t="s">
        <v>165</v>
      </c>
      <c r="H162" s="251">
        <v>3</v>
      </c>
      <c r="I162" s="252"/>
      <c r="J162" s="253">
        <f t="shared" si="0"/>
        <v>0</v>
      </c>
      <c r="K162" s="249" t="s">
        <v>19</v>
      </c>
      <c r="L162" s="254"/>
      <c r="M162" s="255" t="s">
        <v>19</v>
      </c>
      <c r="N162" s="256" t="s">
        <v>42</v>
      </c>
      <c r="O162" s="36"/>
      <c r="P162" s="191">
        <f t="shared" si="1"/>
        <v>0</v>
      </c>
      <c r="Q162" s="191">
        <v>8.0000000000000002E-3</v>
      </c>
      <c r="R162" s="191">
        <f t="shared" si="2"/>
        <v>2.4E-2</v>
      </c>
      <c r="S162" s="191">
        <v>0</v>
      </c>
      <c r="T162" s="192">
        <f t="shared" si="3"/>
        <v>0</v>
      </c>
      <c r="AR162" s="18" t="s">
        <v>235</v>
      </c>
      <c r="AT162" s="18" t="s">
        <v>548</v>
      </c>
      <c r="AU162" s="18" t="s">
        <v>81</v>
      </c>
      <c r="AY162" s="18" t="s">
        <v>160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78</v>
      </c>
      <c r="BK162" s="193">
        <f t="shared" si="9"/>
        <v>0</v>
      </c>
      <c r="BL162" s="18" t="s">
        <v>167</v>
      </c>
      <c r="BM162" s="18" t="s">
        <v>5660</v>
      </c>
    </row>
    <row r="163" spans="2:65" s="1" customFormat="1" ht="31.5" customHeight="1" x14ac:dyDescent="0.3">
      <c r="B163" s="35"/>
      <c r="C163" s="247" t="s">
        <v>433</v>
      </c>
      <c r="D163" s="247" t="s">
        <v>548</v>
      </c>
      <c r="E163" s="248" t="s">
        <v>5661</v>
      </c>
      <c r="F163" s="249" t="s">
        <v>5662</v>
      </c>
      <c r="G163" s="250" t="s">
        <v>165</v>
      </c>
      <c r="H163" s="251">
        <v>4</v>
      </c>
      <c r="I163" s="252"/>
      <c r="J163" s="253">
        <f t="shared" si="0"/>
        <v>0</v>
      </c>
      <c r="K163" s="249" t="s">
        <v>19</v>
      </c>
      <c r="L163" s="254"/>
      <c r="M163" s="255" t="s">
        <v>19</v>
      </c>
      <c r="N163" s="256" t="s">
        <v>42</v>
      </c>
      <c r="O163" s="36"/>
      <c r="P163" s="191">
        <f t="shared" si="1"/>
        <v>0</v>
      </c>
      <c r="Q163" s="191">
        <v>8.0000000000000002E-3</v>
      </c>
      <c r="R163" s="191">
        <f t="shared" si="2"/>
        <v>3.2000000000000001E-2</v>
      </c>
      <c r="S163" s="191">
        <v>0</v>
      </c>
      <c r="T163" s="192">
        <f t="shared" si="3"/>
        <v>0</v>
      </c>
      <c r="AR163" s="18" t="s">
        <v>235</v>
      </c>
      <c r="AT163" s="18" t="s">
        <v>548</v>
      </c>
      <c r="AU163" s="18" t="s">
        <v>81</v>
      </c>
      <c r="AY163" s="18" t="s">
        <v>160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78</v>
      </c>
      <c r="BK163" s="193">
        <f t="shared" si="9"/>
        <v>0</v>
      </c>
      <c r="BL163" s="18" t="s">
        <v>167</v>
      </c>
      <c r="BM163" s="18" t="s">
        <v>5663</v>
      </c>
    </row>
    <row r="164" spans="2:65" s="1" customFormat="1" ht="31.5" customHeight="1" x14ac:dyDescent="0.3">
      <c r="B164" s="35"/>
      <c r="C164" s="247" t="s">
        <v>437</v>
      </c>
      <c r="D164" s="247" t="s">
        <v>548</v>
      </c>
      <c r="E164" s="248" t="s">
        <v>5664</v>
      </c>
      <c r="F164" s="249" t="s">
        <v>5665</v>
      </c>
      <c r="G164" s="250" t="s">
        <v>165</v>
      </c>
      <c r="H164" s="251">
        <v>3</v>
      </c>
      <c r="I164" s="252"/>
      <c r="J164" s="253">
        <f t="shared" si="0"/>
        <v>0</v>
      </c>
      <c r="K164" s="249" t="s">
        <v>19</v>
      </c>
      <c r="L164" s="254"/>
      <c r="M164" s="255" t="s">
        <v>19</v>
      </c>
      <c r="N164" s="256" t="s">
        <v>42</v>
      </c>
      <c r="O164" s="36"/>
      <c r="P164" s="191">
        <f t="shared" si="1"/>
        <v>0</v>
      </c>
      <c r="Q164" s="191">
        <v>8.0000000000000002E-3</v>
      </c>
      <c r="R164" s="191">
        <f t="shared" si="2"/>
        <v>2.4E-2</v>
      </c>
      <c r="S164" s="191">
        <v>0</v>
      </c>
      <c r="T164" s="192">
        <f t="shared" si="3"/>
        <v>0</v>
      </c>
      <c r="AR164" s="18" t="s">
        <v>235</v>
      </c>
      <c r="AT164" s="18" t="s">
        <v>548</v>
      </c>
      <c r="AU164" s="18" t="s">
        <v>81</v>
      </c>
      <c r="AY164" s="18" t="s">
        <v>160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78</v>
      </c>
      <c r="BK164" s="193">
        <f t="shared" si="9"/>
        <v>0</v>
      </c>
      <c r="BL164" s="18" t="s">
        <v>167</v>
      </c>
      <c r="BM164" s="18" t="s">
        <v>5666</v>
      </c>
    </row>
    <row r="165" spans="2:65" s="1" customFormat="1" ht="31.5" customHeight="1" x14ac:dyDescent="0.3">
      <c r="B165" s="35"/>
      <c r="C165" s="247" t="s">
        <v>443</v>
      </c>
      <c r="D165" s="247" t="s">
        <v>548</v>
      </c>
      <c r="E165" s="248" t="s">
        <v>5667</v>
      </c>
      <c r="F165" s="249" t="s">
        <v>5668</v>
      </c>
      <c r="G165" s="250" t="s">
        <v>165</v>
      </c>
      <c r="H165" s="251">
        <v>3</v>
      </c>
      <c r="I165" s="252"/>
      <c r="J165" s="253">
        <f t="shared" si="0"/>
        <v>0</v>
      </c>
      <c r="K165" s="249" t="s">
        <v>19</v>
      </c>
      <c r="L165" s="254"/>
      <c r="M165" s="255" t="s">
        <v>19</v>
      </c>
      <c r="N165" s="256" t="s">
        <v>42</v>
      </c>
      <c r="O165" s="36"/>
      <c r="P165" s="191">
        <f t="shared" si="1"/>
        <v>0</v>
      </c>
      <c r="Q165" s="191">
        <v>8.0000000000000002E-3</v>
      </c>
      <c r="R165" s="191">
        <f t="shared" si="2"/>
        <v>2.4E-2</v>
      </c>
      <c r="S165" s="191">
        <v>0</v>
      </c>
      <c r="T165" s="192">
        <f t="shared" si="3"/>
        <v>0</v>
      </c>
      <c r="AR165" s="18" t="s">
        <v>235</v>
      </c>
      <c r="AT165" s="18" t="s">
        <v>548</v>
      </c>
      <c r="AU165" s="18" t="s">
        <v>81</v>
      </c>
      <c r="AY165" s="18" t="s">
        <v>160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78</v>
      </c>
      <c r="BK165" s="193">
        <f t="shared" si="9"/>
        <v>0</v>
      </c>
      <c r="BL165" s="18" t="s">
        <v>167</v>
      </c>
      <c r="BM165" s="18" t="s">
        <v>5669</v>
      </c>
    </row>
    <row r="166" spans="2:65" s="1" customFormat="1" ht="31.5" customHeight="1" x14ac:dyDescent="0.3">
      <c r="B166" s="35"/>
      <c r="C166" s="247" t="s">
        <v>7</v>
      </c>
      <c r="D166" s="247" t="s">
        <v>548</v>
      </c>
      <c r="E166" s="248" t="s">
        <v>5670</v>
      </c>
      <c r="F166" s="249" t="s">
        <v>5671</v>
      </c>
      <c r="G166" s="250" t="s">
        <v>165</v>
      </c>
      <c r="H166" s="251">
        <v>3</v>
      </c>
      <c r="I166" s="252"/>
      <c r="J166" s="253">
        <f t="shared" si="0"/>
        <v>0</v>
      </c>
      <c r="K166" s="249" t="s">
        <v>19</v>
      </c>
      <c r="L166" s="254"/>
      <c r="M166" s="255" t="s">
        <v>19</v>
      </c>
      <c r="N166" s="256" t="s">
        <v>42</v>
      </c>
      <c r="O166" s="36"/>
      <c r="P166" s="191">
        <f t="shared" si="1"/>
        <v>0</v>
      </c>
      <c r="Q166" s="191">
        <v>8.0000000000000002E-3</v>
      </c>
      <c r="R166" s="191">
        <f t="shared" si="2"/>
        <v>2.4E-2</v>
      </c>
      <c r="S166" s="191">
        <v>0</v>
      </c>
      <c r="T166" s="192">
        <f t="shared" si="3"/>
        <v>0</v>
      </c>
      <c r="AR166" s="18" t="s">
        <v>235</v>
      </c>
      <c r="AT166" s="18" t="s">
        <v>548</v>
      </c>
      <c r="AU166" s="18" t="s">
        <v>81</v>
      </c>
      <c r="AY166" s="18" t="s">
        <v>160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78</v>
      </c>
      <c r="BK166" s="193">
        <f t="shared" si="9"/>
        <v>0</v>
      </c>
      <c r="BL166" s="18" t="s">
        <v>167</v>
      </c>
      <c r="BM166" s="18" t="s">
        <v>5672</v>
      </c>
    </row>
    <row r="167" spans="2:65" s="1" customFormat="1" ht="31.5" customHeight="1" x14ac:dyDescent="0.3">
      <c r="B167" s="35"/>
      <c r="C167" s="247" t="s">
        <v>456</v>
      </c>
      <c r="D167" s="247" t="s">
        <v>548</v>
      </c>
      <c r="E167" s="248" t="s">
        <v>5673</v>
      </c>
      <c r="F167" s="249" t="s">
        <v>5674</v>
      </c>
      <c r="G167" s="250" t="s">
        <v>165</v>
      </c>
      <c r="H167" s="251">
        <v>3</v>
      </c>
      <c r="I167" s="252"/>
      <c r="J167" s="253">
        <f t="shared" si="0"/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 t="shared" si="1"/>
        <v>0</v>
      </c>
      <c r="Q167" s="191">
        <v>8.0000000000000002E-3</v>
      </c>
      <c r="R167" s="191">
        <f t="shared" si="2"/>
        <v>2.4E-2</v>
      </c>
      <c r="S167" s="191">
        <v>0</v>
      </c>
      <c r="T167" s="192">
        <f t="shared" si="3"/>
        <v>0</v>
      </c>
      <c r="AR167" s="18" t="s">
        <v>235</v>
      </c>
      <c r="AT167" s="18" t="s">
        <v>548</v>
      </c>
      <c r="AU167" s="18" t="s">
        <v>81</v>
      </c>
      <c r="AY167" s="18" t="s">
        <v>160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78</v>
      </c>
      <c r="BK167" s="193">
        <f t="shared" si="9"/>
        <v>0</v>
      </c>
      <c r="BL167" s="18" t="s">
        <v>167</v>
      </c>
      <c r="BM167" s="18" t="s">
        <v>5675</v>
      </c>
    </row>
    <row r="168" spans="2:65" s="1" customFormat="1" ht="31.5" customHeight="1" x14ac:dyDescent="0.3">
      <c r="B168" s="35"/>
      <c r="C168" s="247" t="s">
        <v>460</v>
      </c>
      <c r="D168" s="247" t="s">
        <v>548</v>
      </c>
      <c r="E168" s="248" t="s">
        <v>5676</v>
      </c>
      <c r="F168" s="249" t="s">
        <v>5677</v>
      </c>
      <c r="G168" s="250" t="s">
        <v>165</v>
      </c>
      <c r="H168" s="251">
        <v>3</v>
      </c>
      <c r="I168" s="252"/>
      <c r="J168" s="253">
        <f t="shared" si="0"/>
        <v>0</v>
      </c>
      <c r="K168" s="249" t="s">
        <v>19</v>
      </c>
      <c r="L168" s="254"/>
      <c r="M168" s="255" t="s">
        <v>19</v>
      </c>
      <c r="N168" s="256" t="s">
        <v>42</v>
      </c>
      <c r="O168" s="36"/>
      <c r="P168" s="191">
        <f t="shared" si="1"/>
        <v>0</v>
      </c>
      <c r="Q168" s="191">
        <v>8.0000000000000002E-3</v>
      </c>
      <c r="R168" s="191">
        <f t="shared" si="2"/>
        <v>2.4E-2</v>
      </c>
      <c r="S168" s="191">
        <v>0</v>
      </c>
      <c r="T168" s="192">
        <f t="shared" si="3"/>
        <v>0</v>
      </c>
      <c r="AR168" s="18" t="s">
        <v>235</v>
      </c>
      <c r="AT168" s="18" t="s">
        <v>548</v>
      </c>
      <c r="AU168" s="18" t="s">
        <v>81</v>
      </c>
      <c r="AY168" s="18" t="s">
        <v>160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78</v>
      </c>
      <c r="BK168" s="193">
        <f t="shared" si="9"/>
        <v>0</v>
      </c>
      <c r="BL168" s="18" t="s">
        <v>167</v>
      </c>
      <c r="BM168" s="18" t="s">
        <v>5678</v>
      </c>
    </row>
    <row r="169" spans="2:65" s="1" customFormat="1" ht="22.5" customHeight="1" x14ac:dyDescent="0.3">
      <c r="B169" s="35"/>
      <c r="C169" s="182" t="s">
        <v>468</v>
      </c>
      <c r="D169" s="182" t="s">
        <v>162</v>
      </c>
      <c r="E169" s="183" t="s">
        <v>5679</v>
      </c>
      <c r="F169" s="184" t="s">
        <v>5680</v>
      </c>
      <c r="G169" s="185" t="s">
        <v>165</v>
      </c>
      <c r="H169" s="186">
        <v>50120</v>
      </c>
      <c r="I169" s="187"/>
      <c r="J169" s="188">
        <f t="shared" si="0"/>
        <v>0</v>
      </c>
      <c r="K169" s="184" t="s">
        <v>166</v>
      </c>
      <c r="L169" s="55"/>
      <c r="M169" s="189" t="s">
        <v>19</v>
      </c>
      <c r="N169" s="190" t="s">
        <v>42</v>
      </c>
      <c r="O169" s="36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8" t="s">
        <v>167</v>
      </c>
      <c r="AT169" s="18" t="s">
        <v>162</v>
      </c>
      <c r="AU169" s="18" t="s">
        <v>81</v>
      </c>
      <c r="AY169" s="18" t="s">
        <v>160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78</v>
      </c>
      <c r="BK169" s="193">
        <f t="shared" si="9"/>
        <v>0</v>
      </c>
      <c r="BL169" s="18" t="s">
        <v>167</v>
      </c>
      <c r="BM169" s="18" t="s">
        <v>5681</v>
      </c>
    </row>
    <row r="170" spans="2:65" s="11" customFormat="1" x14ac:dyDescent="0.3">
      <c r="B170" s="194"/>
      <c r="C170" s="195"/>
      <c r="D170" s="196" t="s">
        <v>169</v>
      </c>
      <c r="E170" s="197" t="s">
        <v>19</v>
      </c>
      <c r="F170" s="198" t="s">
        <v>5682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169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160</v>
      </c>
    </row>
    <row r="171" spans="2:65" s="12" customFormat="1" x14ac:dyDescent="0.3">
      <c r="B171" s="206"/>
      <c r="C171" s="207"/>
      <c r="D171" s="196" t="s">
        <v>169</v>
      </c>
      <c r="E171" s="208" t="s">
        <v>19</v>
      </c>
      <c r="F171" s="209" t="s">
        <v>5615</v>
      </c>
      <c r="G171" s="207"/>
      <c r="H171" s="210">
        <v>2920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1" customFormat="1" x14ac:dyDescent="0.3">
      <c r="B172" s="194"/>
      <c r="C172" s="195"/>
      <c r="D172" s="196" t="s">
        <v>169</v>
      </c>
      <c r="E172" s="197" t="s">
        <v>19</v>
      </c>
      <c r="F172" s="198" t="s">
        <v>5683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169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160</v>
      </c>
    </row>
    <row r="173" spans="2:65" s="12" customFormat="1" x14ac:dyDescent="0.3">
      <c r="B173" s="206"/>
      <c r="C173" s="207"/>
      <c r="D173" s="196" t="s">
        <v>169</v>
      </c>
      <c r="E173" s="208" t="s">
        <v>19</v>
      </c>
      <c r="F173" s="209" t="s">
        <v>5684</v>
      </c>
      <c r="G173" s="207"/>
      <c r="H173" s="210">
        <v>180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1" customFormat="1" x14ac:dyDescent="0.3">
      <c r="B174" s="194"/>
      <c r="C174" s="195"/>
      <c r="D174" s="196" t="s">
        <v>169</v>
      </c>
      <c r="E174" s="197" t="s">
        <v>19</v>
      </c>
      <c r="F174" s="198" t="s">
        <v>5685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169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160</v>
      </c>
    </row>
    <row r="175" spans="2:65" s="12" customFormat="1" x14ac:dyDescent="0.3">
      <c r="B175" s="206"/>
      <c r="C175" s="207"/>
      <c r="D175" s="196" t="s">
        <v>169</v>
      </c>
      <c r="E175" s="208" t="s">
        <v>19</v>
      </c>
      <c r="F175" s="209" t="s">
        <v>5686</v>
      </c>
      <c r="G175" s="207"/>
      <c r="H175" s="210">
        <v>2555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1" customFormat="1" x14ac:dyDescent="0.3">
      <c r="B176" s="194"/>
      <c r="C176" s="195"/>
      <c r="D176" s="196" t="s">
        <v>169</v>
      </c>
      <c r="E176" s="197" t="s">
        <v>19</v>
      </c>
      <c r="F176" s="198" t="s">
        <v>5624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169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160</v>
      </c>
    </row>
    <row r="177" spans="2:51" s="12" customFormat="1" x14ac:dyDescent="0.3">
      <c r="B177" s="206"/>
      <c r="C177" s="207"/>
      <c r="D177" s="196" t="s">
        <v>169</v>
      </c>
      <c r="E177" s="208" t="s">
        <v>19</v>
      </c>
      <c r="F177" s="209" t="s">
        <v>5687</v>
      </c>
      <c r="G177" s="207"/>
      <c r="H177" s="210">
        <v>4745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51" s="11" customFormat="1" x14ac:dyDescent="0.3">
      <c r="B178" s="194"/>
      <c r="C178" s="195"/>
      <c r="D178" s="196" t="s">
        <v>169</v>
      </c>
      <c r="E178" s="197" t="s">
        <v>19</v>
      </c>
      <c r="F178" s="198" t="s">
        <v>5688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51" s="12" customFormat="1" x14ac:dyDescent="0.3">
      <c r="B179" s="206"/>
      <c r="C179" s="207"/>
      <c r="D179" s="196" t="s">
        <v>169</v>
      </c>
      <c r="E179" s="208" t="s">
        <v>19</v>
      </c>
      <c r="F179" s="209" t="s">
        <v>5689</v>
      </c>
      <c r="G179" s="207"/>
      <c r="H179" s="210">
        <v>1825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1" customFormat="1" x14ac:dyDescent="0.3">
      <c r="B180" s="194"/>
      <c r="C180" s="195"/>
      <c r="D180" s="196" t="s">
        <v>169</v>
      </c>
      <c r="E180" s="197" t="s">
        <v>19</v>
      </c>
      <c r="F180" s="198" t="s">
        <v>5690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169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160</v>
      </c>
    </row>
    <row r="181" spans="2:51" s="12" customFormat="1" x14ac:dyDescent="0.3">
      <c r="B181" s="206"/>
      <c r="C181" s="207"/>
      <c r="D181" s="196" t="s">
        <v>169</v>
      </c>
      <c r="E181" s="208" t="s">
        <v>19</v>
      </c>
      <c r="F181" s="209" t="s">
        <v>5689</v>
      </c>
      <c r="G181" s="207"/>
      <c r="H181" s="210">
        <v>1825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51" s="11" customFormat="1" x14ac:dyDescent="0.3">
      <c r="B182" s="194"/>
      <c r="C182" s="195"/>
      <c r="D182" s="196" t="s">
        <v>169</v>
      </c>
      <c r="E182" s="197" t="s">
        <v>19</v>
      </c>
      <c r="F182" s="198" t="s">
        <v>5691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169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160</v>
      </c>
    </row>
    <row r="183" spans="2:51" s="12" customFormat="1" x14ac:dyDescent="0.3">
      <c r="B183" s="206"/>
      <c r="C183" s="207"/>
      <c r="D183" s="196" t="s">
        <v>169</v>
      </c>
      <c r="E183" s="208" t="s">
        <v>19</v>
      </c>
      <c r="F183" s="209" t="s">
        <v>5692</v>
      </c>
      <c r="G183" s="207"/>
      <c r="H183" s="210">
        <v>33580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51" s="11" customFormat="1" x14ac:dyDescent="0.3">
      <c r="B184" s="194"/>
      <c r="C184" s="195"/>
      <c r="D184" s="196" t="s">
        <v>169</v>
      </c>
      <c r="E184" s="197" t="s">
        <v>19</v>
      </c>
      <c r="F184" s="198" t="s">
        <v>5631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51" s="12" customFormat="1" x14ac:dyDescent="0.3">
      <c r="B185" s="206"/>
      <c r="C185" s="207"/>
      <c r="D185" s="196" t="s">
        <v>169</v>
      </c>
      <c r="E185" s="208" t="s">
        <v>19</v>
      </c>
      <c r="F185" s="209" t="s">
        <v>5693</v>
      </c>
      <c r="G185" s="207"/>
      <c r="H185" s="210">
        <v>180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51" s="11" customFormat="1" x14ac:dyDescent="0.3">
      <c r="B186" s="194"/>
      <c r="C186" s="195"/>
      <c r="D186" s="196" t="s">
        <v>169</v>
      </c>
      <c r="E186" s="197" t="s">
        <v>19</v>
      </c>
      <c r="F186" s="198" t="s">
        <v>5632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51" s="12" customFormat="1" x14ac:dyDescent="0.3">
      <c r="B187" s="206"/>
      <c r="C187" s="207"/>
      <c r="D187" s="196" t="s">
        <v>169</v>
      </c>
      <c r="E187" s="208" t="s">
        <v>19</v>
      </c>
      <c r="F187" s="209" t="s">
        <v>5694</v>
      </c>
      <c r="G187" s="207"/>
      <c r="H187" s="210">
        <v>60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1" customFormat="1" x14ac:dyDescent="0.3">
      <c r="B188" s="194"/>
      <c r="C188" s="195"/>
      <c r="D188" s="196" t="s">
        <v>169</v>
      </c>
      <c r="E188" s="197" t="s">
        <v>19</v>
      </c>
      <c r="F188" s="198" t="s">
        <v>5633</v>
      </c>
      <c r="G188" s="195"/>
      <c r="H188" s="199" t="s">
        <v>19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169</v>
      </c>
      <c r="AU188" s="205" t="s">
        <v>81</v>
      </c>
      <c r="AV188" s="11" t="s">
        <v>78</v>
      </c>
      <c r="AW188" s="11" t="s">
        <v>35</v>
      </c>
      <c r="AX188" s="11" t="s">
        <v>71</v>
      </c>
      <c r="AY188" s="205" t="s">
        <v>160</v>
      </c>
    </row>
    <row r="189" spans="2:51" s="12" customFormat="1" x14ac:dyDescent="0.3">
      <c r="B189" s="206"/>
      <c r="C189" s="207"/>
      <c r="D189" s="196" t="s">
        <v>169</v>
      </c>
      <c r="E189" s="208" t="s">
        <v>19</v>
      </c>
      <c r="F189" s="209" t="s">
        <v>5695</v>
      </c>
      <c r="G189" s="207"/>
      <c r="H189" s="210">
        <v>330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51" s="11" customFormat="1" x14ac:dyDescent="0.3">
      <c r="B190" s="194"/>
      <c r="C190" s="195"/>
      <c r="D190" s="196" t="s">
        <v>169</v>
      </c>
      <c r="E190" s="197" t="s">
        <v>19</v>
      </c>
      <c r="F190" s="198" t="s">
        <v>5635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169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160</v>
      </c>
    </row>
    <row r="191" spans="2:51" s="12" customFormat="1" x14ac:dyDescent="0.3">
      <c r="B191" s="206"/>
      <c r="C191" s="207"/>
      <c r="D191" s="196" t="s">
        <v>169</v>
      </c>
      <c r="E191" s="208" t="s">
        <v>19</v>
      </c>
      <c r="F191" s="209" t="s">
        <v>5695</v>
      </c>
      <c r="G191" s="207"/>
      <c r="H191" s="210">
        <v>330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51" s="11" customFormat="1" x14ac:dyDescent="0.3">
      <c r="B192" s="194"/>
      <c r="C192" s="195"/>
      <c r="D192" s="196" t="s">
        <v>169</v>
      </c>
      <c r="E192" s="197" t="s">
        <v>19</v>
      </c>
      <c r="F192" s="198" t="s">
        <v>5636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x14ac:dyDescent="0.3">
      <c r="B193" s="206"/>
      <c r="C193" s="207"/>
      <c r="D193" s="196" t="s">
        <v>169</v>
      </c>
      <c r="E193" s="208" t="s">
        <v>19</v>
      </c>
      <c r="F193" s="209" t="s">
        <v>5696</v>
      </c>
      <c r="G193" s="207"/>
      <c r="H193" s="210">
        <v>150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1" customFormat="1" x14ac:dyDescent="0.3">
      <c r="B194" s="194"/>
      <c r="C194" s="195"/>
      <c r="D194" s="196" t="s">
        <v>169</v>
      </c>
      <c r="E194" s="197" t="s">
        <v>19</v>
      </c>
      <c r="F194" s="198" t="s">
        <v>5638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169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160</v>
      </c>
    </row>
    <row r="195" spans="2:65" s="12" customFormat="1" x14ac:dyDescent="0.3">
      <c r="B195" s="206"/>
      <c r="C195" s="207"/>
      <c r="D195" s="196" t="s">
        <v>169</v>
      </c>
      <c r="E195" s="208" t="s">
        <v>19</v>
      </c>
      <c r="F195" s="209" t="s">
        <v>5697</v>
      </c>
      <c r="G195" s="207"/>
      <c r="H195" s="210">
        <v>540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169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160</v>
      </c>
    </row>
    <row r="196" spans="2:65" s="11" customFormat="1" x14ac:dyDescent="0.3">
      <c r="B196" s="194"/>
      <c r="C196" s="195"/>
      <c r="D196" s="196" t="s">
        <v>169</v>
      </c>
      <c r="E196" s="197" t="s">
        <v>19</v>
      </c>
      <c r="F196" s="198" t="s">
        <v>5640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169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160</v>
      </c>
    </row>
    <row r="197" spans="2:65" s="12" customFormat="1" x14ac:dyDescent="0.3">
      <c r="B197" s="206"/>
      <c r="C197" s="207"/>
      <c r="D197" s="196" t="s">
        <v>169</v>
      </c>
      <c r="E197" s="208" t="s">
        <v>19</v>
      </c>
      <c r="F197" s="209" t="s">
        <v>5698</v>
      </c>
      <c r="G197" s="207"/>
      <c r="H197" s="210">
        <v>270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1" customFormat="1" x14ac:dyDescent="0.3">
      <c r="B198" s="194"/>
      <c r="C198" s="195"/>
      <c r="D198" s="196" t="s">
        <v>169</v>
      </c>
      <c r="E198" s="197" t="s">
        <v>19</v>
      </c>
      <c r="F198" s="198" t="s">
        <v>5642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x14ac:dyDescent="0.3">
      <c r="B199" s="206"/>
      <c r="C199" s="207"/>
      <c r="D199" s="196" t="s">
        <v>169</v>
      </c>
      <c r="E199" s="208" t="s">
        <v>19</v>
      </c>
      <c r="F199" s="209" t="s">
        <v>5698</v>
      </c>
      <c r="G199" s="207"/>
      <c r="H199" s="210">
        <v>270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1" customFormat="1" x14ac:dyDescent="0.3">
      <c r="B200" s="194"/>
      <c r="C200" s="195"/>
      <c r="D200" s="196" t="s">
        <v>169</v>
      </c>
      <c r="E200" s="197" t="s">
        <v>19</v>
      </c>
      <c r="F200" s="198" t="s">
        <v>5643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169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160</v>
      </c>
    </row>
    <row r="201" spans="2:65" s="12" customFormat="1" x14ac:dyDescent="0.3">
      <c r="B201" s="206"/>
      <c r="C201" s="207"/>
      <c r="D201" s="196" t="s">
        <v>169</v>
      </c>
      <c r="E201" s="208" t="s">
        <v>19</v>
      </c>
      <c r="F201" s="209" t="s">
        <v>5699</v>
      </c>
      <c r="G201" s="207"/>
      <c r="H201" s="210">
        <v>180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1" customFormat="1" x14ac:dyDescent="0.3">
      <c r="B202" s="194"/>
      <c r="C202" s="195"/>
      <c r="D202" s="196" t="s">
        <v>169</v>
      </c>
      <c r="E202" s="197" t="s">
        <v>19</v>
      </c>
      <c r="F202" s="198" t="s">
        <v>5644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169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160</v>
      </c>
    </row>
    <row r="203" spans="2:65" s="12" customFormat="1" x14ac:dyDescent="0.3">
      <c r="B203" s="206"/>
      <c r="C203" s="207"/>
      <c r="D203" s="196" t="s">
        <v>169</v>
      </c>
      <c r="E203" s="208" t="s">
        <v>19</v>
      </c>
      <c r="F203" s="209" t="s">
        <v>5699</v>
      </c>
      <c r="G203" s="207"/>
      <c r="H203" s="210">
        <v>180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50120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22.5" customHeight="1" x14ac:dyDescent="0.3">
      <c r="B205" s="35"/>
      <c r="C205" s="182" t="s">
        <v>472</v>
      </c>
      <c r="D205" s="182" t="s">
        <v>162</v>
      </c>
      <c r="E205" s="183" t="s">
        <v>5700</v>
      </c>
      <c r="F205" s="184" t="s">
        <v>5701</v>
      </c>
      <c r="G205" s="185" t="s">
        <v>165</v>
      </c>
      <c r="H205" s="186">
        <v>2190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5702</v>
      </c>
    </row>
    <row r="206" spans="2:65" s="11" customFormat="1" x14ac:dyDescent="0.3">
      <c r="B206" s="194"/>
      <c r="C206" s="195"/>
      <c r="D206" s="196" t="s">
        <v>169</v>
      </c>
      <c r="E206" s="197" t="s">
        <v>19</v>
      </c>
      <c r="F206" s="198" t="s">
        <v>5648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169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160</v>
      </c>
    </row>
    <row r="207" spans="2:65" s="12" customFormat="1" x14ac:dyDescent="0.3">
      <c r="B207" s="206"/>
      <c r="C207" s="207"/>
      <c r="D207" s="196" t="s">
        <v>169</v>
      </c>
      <c r="E207" s="208" t="s">
        <v>19</v>
      </c>
      <c r="F207" s="209" t="s">
        <v>5703</v>
      </c>
      <c r="G207" s="207"/>
      <c r="H207" s="210">
        <v>1460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1" customFormat="1" x14ac:dyDescent="0.3">
      <c r="B208" s="194"/>
      <c r="C208" s="195"/>
      <c r="D208" s="196" t="s">
        <v>169</v>
      </c>
      <c r="E208" s="197" t="s">
        <v>19</v>
      </c>
      <c r="F208" s="198" t="s">
        <v>5650</v>
      </c>
      <c r="G208" s="195"/>
      <c r="H208" s="199" t="s">
        <v>19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169</v>
      </c>
      <c r="AU208" s="205" t="s">
        <v>81</v>
      </c>
      <c r="AV208" s="11" t="s">
        <v>78</v>
      </c>
      <c r="AW208" s="11" t="s">
        <v>35</v>
      </c>
      <c r="AX208" s="11" t="s">
        <v>71</v>
      </c>
      <c r="AY208" s="205" t="s">
        <v>160</v>
      </c>
    </row>
    <row r="209" spans="2:65" s="12" customFormat="1" x14ac:dyDescent="0.3">
      <c r="B209" s="206"/>
      <c r="C209" s="207"/>
      <c r="D209" s="196" t="s">
        <v>169</v>
      </c>
      <c r="E209" s="208" t="s">
        <v>19</v>
      </c>
      <c r="F209" s="209" t="s">
        <v>5704</v>
      </c>
      <c r="G209" s="207"/>
      <c r="H209" s="210">
        <v>730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3" customFormat="1" x14ac:dyDescent="0.3">
      <c r="B210" s="217"/>
      <c r="C210" s="218"/>
      <c r="D210" s="219" t="s">
        <v>169</v>
      </c>
      <c r="E210" s="220" t="s">
        <v>19</v>
      </c>
      <c r="F210" s="221" t="s">
        <v>182</v>
      </c>
      <c r="G210" s="218"/>
      <c r="H210" s="222">
        <v>2190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169</v>
      </c>
      <c r="AU210" s="228" t="s">
        <v>81</v>
      </c>
      <c r="AV210" s="13" t="s">
        <v>167</v>
      </c>
      <c r="AW210" s="13" t="s">
        <v>35</v>
      </c>
      <c r="AX210" s="13" t="s">
        <v>78</v>
      </c>
      <c r="AY210" s="228" t="s">
        <v>160</v>
      </c>
    </row>
    <row r="211" spans="2:65" s="1" customFormat="1" ht="22.5" customHeight="1" x14ac:dyDescent="0.3">
      <c r="B211" s="35"/>
      <c r="C211" s="182" t="s">
        <v>480</v>
      </c>
      <c r="D211" s="182" t="s">
        <v>162</v>
      </c>
      <c r="E211" s="183" t="s">
        <v>5705</v>
      </c>
      <c r="F211" s="184" t="s">
        <v>5706</v>
      </c>
      <c r="G211" s="185" t="s">
        <v>165</v>
      </c>
      <c r="H211" s="186">
        <v>112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5707</v>
      </c>
    </row>
    <row r="212" spans="2:65" s="11" customFormat="1" x14ac:dyDescent="0.3">
      <c r="B212" s="194"/>
      <c r="C212" s="195"/>
      <c r="D212" s="196" t="s">
        <v>169</v>
      </c>
      <c r="E212" s="197" t="s">
        <v>19</v>
      </c>
      <c r="F212" s="198" t="s">
        <v>5708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2" customFormat="1" x14ac:dyDescent="0.3">
      <c r="B213" s="206"/>
      <c r="C213" s="207"/>
      <c r="D213" s="196" t="s">
        <v>169</v>
      </c>
      <c r="E213" s="208" t="s">
        <v>19</v>
      </c>
      <c r="F213" s="209" t="s">
        <v>5709</v>
      </c>
      <c r="G213" s="207"/>
      <c r="H213" s="210">
        <v>112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3" customFormat="1" x14ac:dyDescent="0.3">
      <c r="B214" s="217"/>
      <c r="C214" s="218"/>
      <c r="D214" s="219" t="s">
        <v>169</v>
      </c>
      <c r="E214" s="220" t="s">
        <v>19</v>
      </c>
      <c r="F214" s="221" t="s">
        <v>182</v>
      </c>
      <c r="G214" s="218"/>
      <c r="H214" s="222">
        <v>112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169</v>
      </c>
      <c r="AU214" s="228" t="s">
        <v>81</v>
      </c>
      <c r="AV214" s="13" t="s">
        <v>167</v>
      </c>
      <c r="AW214" s="13" t="s">
        <v>35</v>
      </c>
      <c r="AX214" s="13" t="s">
        <v>78</v>
      </c>
      <c r="AY214" s="228" t="s">
        <v>160</v>
      </c>
    </row>
    <row r="215" spans="2:65" s="1" customFormat="1" ht="22.5" customHeight="1" x14ac:dyDescent="0.3">
      <c r="B215" s="35"/>
      <c r="C215" s="182" t="s">
        <v>489</v>
      </c>
      <c r="D215" s="182" t="s">
        <v>162</v>
      </c>
      <c r="E215" s="183" t="s">
        <v>5710</v>
      </c>
      <c r="F215" s="184" t="s">
        <v>5711</v>
      </c>
      <c r="G215" s="185" t="s">
        <v>165</v>
      </c>
      <c r="H215" s="186">
        <v>8760</v>
      </c>
      <c r="I215" s="187"/>
      <c r="J215" s="188">
        <f>ROUND(I215*H215,2)</f>
        <v>0</v>
      </c>
      <c r="K215" s="184" t="s">
        <v>166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167</v>
      </c>
      <c r="AT215" s="18" t="s">
        <v>162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167</v>
      </c>
      <c r="BM215" s="18" t="s">
        <v>5712</v>
      </c>
    </row>
    <row r="216" spans="2:65" s="11" customFormat="1" x14ac:dyDescent="0.3">
      <c r="B216" s="194"/>
      <c r="C216" s="195"/>
      <c r="D216" s="196" t="s">
        <v>169</v>
      </c>
      <c r="E216" s="197" t="s">
        <v>19</v>
      </c>
      <c r="F216" s="198" t="s">
        <v>5713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x14ac:dyDescent="0.3">
      <c r="B217" s="206"/>
      <c r="C217" s="207"/>
      <c r="D217" s="196" t="s">
        <v>169</v>
      </c>
      <c r="E217" s="208" t="s">
        <v>19</v>
      </c>
      <c r="F217" s="209" t="s">
        <v>5714</v>
      </c>
      <c r="G217" s="207"/>
      <c r="H217" s="210">
        <v>8760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3" customFormat="1" x14ac:dyDescent="0.3">
      <c r="B218" s="217"/>
      <c r="C218" s="218"/>
      <c r="D218" s="219" t="s">
        <v>169</v>
      </c>
      <c r="E218" s="220" t="s">
        <v>19</v>
      </c>
      <c r="F218" s="221" t="s">
        <v>182</v>
      </c>
      <c r="G218" s="218"/>
      <c r="H218" s="222">
        <v>8760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169</v>
      </c>
      <c r="AU218" s="228" t="s">
        <v>81</v>
      </c>
      <c r="AV218" s="13" t="s">
        <v>167</v>
      </c>
      <c r="AW218" s="13" t="s">
        <v>35</v>
      </c>
      <c r="AX218" s="13" t="s">
        <v>78</v>
      </c>
      <c r="AY218" s="228" t="s">
        <v>160</v>
      </c>
    </row>
    <row r="219" spans="2:65" s="1" customFormat="1" ht="22.5" customHeight="1" x14ac:dyDescent="0.3">
      <c r="B219" s="35"/>
      <c r="C219" s="182" t="s">
        <v>493</v>
      </c>
      <c r="D219" s="182" t="s">
        <v>162</v>
      </c>
      <c r="E219" s="183" t="s">
        <v>5715</v>
      </c>
      <c r="F219" s="184" t="s">
        <v>5716</v>
      </c>
      <c r="G219" s="185" t="s">
        <v>165</v>
      </c>
      <c r="H219" s="186">
        <v>84</v>
      </c>
      <c r="I219" s="187"/>
      <c r="J219" s="188">
        <f>ROUND(I219*H219,2)</f>
        <v>0</v>
      </c>
      <c r="K219" s="184" t="s">
        <v>166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167</v>
      </c>
      <c r="AT219" s="18" t="s">
        <v>162</v>
      </c>
      <c r="AU219" s="18" t="s">
        <v>81</v>
      </c>
      <c r="AY219" s="18" t="s">
        <v>160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167</v>
      </c>
      <c r="BM219" s="18" t="s">
        <v>5717</v>
      </c>
    </row>
    <row r="220" spans="2:65" s="11" customFormat="1" x14ac:dyDescent="0.3">
      <c r="B220" s="194"/>
      <c r="C220" s="195"/>
      <c r="D220" s="196" t="s">
        <v>169</v>
      </c>
      <c r="E220" s="197" t="s">
        <v>19</v>
      </c>
      <c r="F220" s="198" t="s">
        <v>5718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x14ac:dyDescent="0.3">
      <c r="B221" s="206"/>
      <c r="C221" s="207"/>
      <c r="D221" s="196" t="s">
        <v>169</v>
      </c>
      <c r="E221" s="208" t="s">
        <v>19</v>
      </c>
      <c r="F221" s="209" t="s">
        <v>1444</v>
      </c>
      <c r="G221" s="207"/>
      <c r="H221" s="210">
        <v>12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1" customFormat="1" x14ac:dyDescent="0.3">
      <c r="B222" s="194"/>
      <c r="C222" s="195"/>
      <c r="D222" s="196" t="s">
        <v>169</v>
      </c>
      <c r="E222" s="197" t="s">
        <v>19</v>
      </c>
      <c r="F222" s="198" t="s">
        <v>5719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x14ac:dyDescent="0.3">
      <c r="B223" s="206"/>
      <c r="C223" s="207"/>
      <c r="D223" s="196" t="s">
        <v>169</v>
      </c>
      <c r="E223" s="208" t="s">
        <v>19</v>
      </c>
      <c r="F223" s="209" t="s">
        <v>5639</v>
      </c>
      <c r="G223" s="207"/>
      <c r="H223" s="210">
        <v>24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1" customFormat="1" x14ac:dyDescent="0.3">
      <c r="B224" s="194"/>
      <c r="C224" s="195"/>
      <c r="D224" s="196" t="s">
        <v>169</v>
      </c>
      <c r="E224" s="197" t="s">
        <v>19</v>
      </c>
      <c r="F224" s="198" t="s">
        <v>5720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169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160</v>
      </c>
    </row>
    <row r="225" spans="2:65" s="12" customFormat="1" x14ac:dyDescent="0.3">
      <c r="B225" s="206"/>
      <c r="C225" s="207"/>
      <c r="D225" s="196" t="s">
        <v>169</v>
      </c>
      <c r="E225" s="208" t="s">
        <v>19</v>
      </c>
      <c r="F225" s="209" t="s">
        <v>5721</v>
      </c>
      <c r="G225" s="207"/>
      <c r="H225" s="210">
        <v>48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84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31.5" customHeight="1" x14ac:dyDescent="0.3">
      <c r="B227" s="35"/>
      <c r="C227" s="182" t="s">
        <v>497</v>
      </c>
      <c r="D227" s="182" t="s">
        <v>162</v>
      </c>
      <c r="E227" s="183" t="s">
        <v>5722</v>
      </c>
      <c r="F227" s="184" t="s">
        <v>5723</v>
      </c>
      <c r="G227" s="185" t="s">
        <v>165</v>
      </c>
      <c r="H227" s="186">
        <v>990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5724</v>
      </c>
    </row>
    <row r="228" spans="2:65" s="11" customFormat="1" x14ac:dyDescent="0.3">
      <c r="B228" s="194"/>
      <c r="C228" s="195"/>
      <c r="D228" s="196" t="s">
        <v>169</v>
      </c>
      <c r="E228" s="197" t="s">
        <v>19</v>
      </c>
      <c r="F228" s="198" t="s">
        <v>5725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169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160</v>
      </c>
    </row>
    <row r="229" spans="2:65" s="12" customFormat="1" x14ac:dyDescent="0.3">
      <c r="B229" s="206"/>
      <c r="C229" s="207"/>
      <c r="D229" s="196" t="s">
        <v>169</v>
      </c>
      <c r="E229" s="208" t="s">
        <v>19</v>
      </c>
      <c r="F229" s="209" t="s">
        <v>5693</v>
      </c>
      <c r="G229" s="207"/>
      <c r="H229" s="210">
        <v>180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1" customFormat="1" x14ac:dyDescent="0.3">
      <c r="B230" s="194"/>
      <c r="C230" s="195"/>
      <c r="D230" s="196" t="s">
        <v>169</v>
      </c>
      <c r="E230" s="197" t="s">
        <v>19</v>
      </c>
      <c r="F230" s="198" t="s">
        <v>5719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x14ac:dyDescent="0.3">
      <c r="B231" s="206"/>
      <c r="C231" s="207"/>
      <c r="D231" s="196" t="s">
        <v>169</v>
      </c>
      <c r="E231" s="208" t="s">
        <v>19</v>
      </c>
      <c r="F231" s="209" t="s">
        <v>5726</v>
      </c>
      <c r="G231" s="207"/>
      <c r="H231" s="210">
        <v>270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1" customFormat="1" x14ac:dyDescent="0.3">
      <c r="B232" s="194"/>
      <c r="C232" s="195"/>
      <c r="D232" s="196" t="s">
        <v>169</v>
      </c>
      <c r="E232" s="197" t="s">
        <v>19</v>
      </c>
      <c r="F232" s="198" t="s">
        <v>5727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x14ac:dyDescent="0.3">
      <c r="B233" s="206"/>
      <c r="C233" s="207"/>
      <c r="D233" s="196" t="s">
        <v>169</v>
      </c>
      <c r="E233" s="208" t="s">
        <v>19</v>
      </c>
      <c r="F233" s="209" t="s">
        <v>5697</v>
      </c>
      <c r="G233" s="207"/>
      <c r="H233" s="210">
        <v>540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990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501</v>
      </c>
      <c r="D235" s="182" t="s">
        <v>162</v>
      </c>
      <c r="E235" s="183" t="s">
        <v>5728</v>
      </c>
      <c r="F235" s="184" t="s">
        <v>5729</v>
      </c>
      <c r="G235" s="185" t="s">
        <v>165</v>
      </c>
      <c r="H235" s="186">
        <v>544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5730</v>
      </c>
    </row>
    <row r="236" spans="2:65" s="11" customFormat="1" x14ac:dyDescent="0.3">
      <c r="B236" s="194"/>
      <c r="C236" s="195"/>
      <c r="D236" s="196" t="s">
        <v>169</v>
      </c>
      <c r="E236" s="197" t="s">
        <v>19</v>
      </c>
      <c r="F236" s="198" t="s">
        <v>5718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x14ac:dyDescent="0.3">
      <c r="B237" s="206"/>
      <c r="C237" s="207"/>
      <c r="D237" s="196" t="s">
        <v>169</v>
      </c>
      <c r="E237" s="208" t="s">
        <v>19</v>
      </c>
      <c r="F237" s="209" t="s">
        <v>5731</v>
      </c>
      <c r="G237" s="207"/>
      <c r="H237" s="210">
        <v>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x14ac:dyDescent="0.3">
      <c r="B238" s="194"/>
      <c r="C238" s="195"/>
      <c r="D238" s="196" t="s">
        <v>169</v>
      </c>
      <c r="E238" s="197" t="s">
        <v>19</v>
      </c>
      <c r="F238" s="198" t="s">
        <v>5719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x14ac:dyDescent="0.3">
      <c r="B239" s="206"/>
      <c r="C239" s="207"/>
      <c r="D239" s="196" t="s">
        <v>169</v>
      </c>
      <c r="E239" s="208" t="s">
        <v>19</v>
      </c>
      <c r="F239" s="209" t="s">
        <v>5732</v>
      </c>
      <c r="G239" s="207"/>
      <c r="H239" s="210">
        <v>180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x14ac:dyDescent="0.3">
      <c r="B240" s="194"/>
      <c r="C240" s="195"/>
      <c r="D240" s="196" t="s">
        <v>169</v>
      </c>
      <c r="E240" s="197" t="s">
        <v>19</v>
      </c>
      <c r="F240" s="198" t="s">
        <v>5733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65" s="12" customFormat="1" x14ac:dyDescent="0.3">
      <c r="B241" s="206"/>
      <c r="C241" s="207"/>
      <c r="D241" s="196" t="s">
        <v>169</v>
      </c>
      <c r="E241" s="208" t="s">
        <v>19</v>
      </c>
      <c r="F241" s="209" t="s">
        <v>5734</v>
      </c>
      <c r="G241" s="207"/>
      <c r="H241" s="210">
        <v>332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3" customFormat="1" x14ac:dyDescent="0.3">
      <c r="B242" s="217"/>
      <c r="C242" s="218"/>
      <c r="D242" s="219" t="s">
        <v>169</v>
      </c>
      <c r="E242" s="220" t="s">
        <v>19</v>
      </c>
      <c r="F242" s="221" t="s">
        <v>182</v>
      </c>
      <c r="G242" s="218"/>
      <c r="H242" s="222">
        <v>544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169</v>
      </c>
      <c r="AU242" s="228" t="s">
        <v>81</v>
      </c>
      <c r="AV242" s="13" t="s">
        <v>167</v>
      </c>
      <c r="AW242" s="13" t="s">
        <v>35</v>
      </c>
      <c r="AX242" s="13" t="s">
        <v>78</v>
      </c>
      <c r="AY242" s="228" t="s">
        <v>160</v>
      </c>
    </row>
    <row r="243" spans="2:65" s="1" customFormat="1" ht="22.5" customHeight="1" x14ac:dyDescent="0.3">
      <c r="B243" s="35"/>
      <c r="C243" s="182" t="s">
        <v>505</v>
      </c>
      <c r="D243" s="182" t="s">
        <v>162</v>
      </c>
      <c r="E243" s="183" t="s">
        <v>5735</v>
      </c>
      <c r="F243" s="184" t="s">
        <v>5736</v>
      </c>
      <c r="G243" s="185" t="s">
        <v>165</v>
      </c>
      <c r="H243" s="186">
        <v>7095</v>
      </c>
      <c r="I243" s="187"/>
      <c r="J243" s="188">
        <f>ROUND(I243*H243,2)</f>
        <v>0</v>
      </c>
      <c r="K243" s="184" t="s">
        <v>166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167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167</v>
      </c>
      <c r="BM243" s="18" t="s">
        <v>5737</v>
      </c>
    </row>
    <row r="244" spans="2:65" s="11" customFormat="1" x14ac:dyDescent="0.3">
      <c r="B244" s="194"/>
      <c r="C244" s="195"/>
      <c r="D244" s="196" t="s">
        <v>169</v>
      </c>
      <c r="E244" s="197" t="s">
        <v>19</v>
      </c>
      <c r="F244" s="198" t="s">
        <v>5718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169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160</v>
      </c>
    </row>
    <row r="245" spans="2:65" s="12" customFormat="1" x14ac:dyDescent="0.3">
      <c r="B245" s="206"/>
      <c r="C245" s="207"/>
      <c r="D245" s="196" t="s">
        <v>169</v>
      </c>
      <c r="E245" s="208" t="s">
        <v>19</v>
      </c>
      <c r="F245" s="209" t="s">
        <v>5738</v>
      </c>
      <c r="G245" s="207"/>
      <c r="H245" s="210">
        <v>480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1" customFormat="1" x14ac:dyDescent="0.3">
      <c r="B246" s="194"/>
      <c r="C246" s="195"/>
      <c r="D246" s="196" t="s">
        <v>169</v>
      </c>
      <c r="E246" s="197" t="s">
        <v>19</v>
      </c>
      <c r="F246" s="198" t="s">
        <v>5719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169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160</v>
      </c>
    </row>
    <row r="247" spans="2:65" s="12" customFormat="1" x14ac:dyDescent="0.3">
      <c r="B247" s="206"/>
      <c r="C247" s="207"/>
      <c r="D247" s="196" t="s">
        <v>169</v>
      </c>
      <c r="E247" s="208" t="s">
        <v>19</v>
      </c>
      <c r="F247" s="209" t="s">
        <v>5739</v>
      </c>
      <c r="G247" s="207"/>
      <c r="H247" s="210">
        <v>2115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1" customFormat="1" x14ac:dyDescent="0.3">
      <c r="B248" s="194"/>
      <c r="C248" s="195"/>
      <c r="D248" s="196" t="s">
        <v>169</v>
      </c>
      <c r="E248" s="197" t="s">
        <v>19</v>
      </c>
      <c r="F248" s="198" t="s">
        <v>5733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65" s="12" customFormat="1" x14ac:dyDescent="0.3">
      <c r="B249" s="206"/>
      <c r="C249" s="207"/>
      <c r="D249" s="196" t="s">
        <v>169</v>
      </c>
      <c r="E249" s="208" t="s">
        <v>19</v>
      </c>
      <c r="F249" s="209" t="s">
        <v>5740</v>
      </c>
      <c r="G249" s="207"/>
      <c r="H249" s="210">
        <v>4500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3" customFormat="1" x14ac:dyDescent="0.3">
      <c r="B250" s="217"/>
      <c r="C250" s="218"/>
      <c r="D250" s="219" t="s">
        <v>169</v>
      </c>
      <c r="E250" s="220" t="s">
        <v>19</v>
      </c>
      <c r="F250" s="221" t="s">
        <v>182</v>
      </c>
      <c r="G250" s="218"/>
      <c r="H250" s="222">
        <v>7095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169</v>
      </c>
      <c r="AU250" s="228" t="s">
        <v>81</v>
      </c>
      <c r="AV250" s="13" t="s">
        <v>167</v>
      </c>
      <c r="AW250" s="13" t="s">
        <v>35</v>
      </c>
      <c r="AX250" s="13" t="s">
        <v>78</v>
      </c>
      <c r="AY250" s="228" t="s">
        <v>160</v>
      </c>
    </row>
    <row r="251" spans="2:65" s="1" customFormat="1" ht="22.5" customHeight="1" x14ac:dyDescent="0.3">
      <c r="B251" s="35"/>
      <c r="C251" s="182" t="s">
        <v>510</v>
      </c>
      <c r="D251" s="182" t="s">
        <v>162</v>
      </c>
      <c r="E251" s="183" t="s">
        <v>5741</v>
      </c>
      <c r="F251" s="184" t="s">
        <v>5742</v>
      </c>
      <c r="G251" s="185" t="s">
        <v>165</v>
      </c>
      <c r="H251" s="186">
        <v>14</v>
      </c>
      <c r="I251" s="187"/>
      <c r="J251" s="188">
        <f>ROUND(I251*H251,2)</f>
        <v>0</v>
      </c>
      <c r="K251" s="184" t="s">
        <v>19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167</v>
      </c>
      <c r="AT251" s="18" t="s">
        <v>162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167</v>
      </c>
      <c r="BM251" s="18" t="s">
        <v>5743</v>
      </c>
    </row>
    <row r="252" spans="2:65" s="11" customFormat="1" x14ac:dyDescent="0.3">
      <c r="B252" s="194"/>
      <c r="C252" s="195"/>
      <c r="D252" s="196" t="s">
        <v>169</v>
      </c>
      <c r="E252" s="197" t="s">
        <v>19</v>
      </c>
      <c r="F252" s="198" t="s">
        <v>5718</v>
      </c>
      <c r="G252" s="195"/>
      <c r="H252" s="199" t="s">
        <v>19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169</v>
      </c>
      <c r="AU252" s="205" t="s">
        <v>81</v>
      </c>
      <c r="AV252" s="11" t="s">
        <v>78</v>
      </c>
      <c r="AW252" s="11" t="s">
        <v>35</v>
      </c>
      <c r="AX252" s="11" t="s">
        <v>71</v>
      </c>
      <c r="AY252" s="205" t="s">
        <v>160</v>
      </c>
    </row>
    <row r="253" spans="2:65" s="12" customFormat="1" x14ac:dyDescent="0.3">
      <c r="B253" s="206"/>
      <c r="C253" s="207"/>
      <c r="D253" s="196" t="s">
        <v>169</v>
      </c>
      <c r="E253" s="208" t="s">
        <v>19</v>
      </c>
      <c r="F253" s="209" t="s">
        <v>81</v>
      </c>
      <c r="G253" s="207"/>
      <c r="H253" s="210">
        <v>2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1" customFormat="1" x14ac:dyDescent="0.3">
      <c r="B254" s="194"/>
      <c r="C254" s="195"/>
      <c r="D254" s="196" t="s">
        <v>169</v>
      </c>
      <c r="E254" s="197" t="s">
        <v>19</v>
      </c>
      <c r="F254" s="198" t="s">
        <v>5719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65" s="12" customFormat="1" x14ac:dyDescent="0.3">
      <c r="B255" s="206"/>
      <c r="C255" s="207"/>
      <c r="D255" s="196" t="s">
        <v>169</v>
      </c>
      <c r="E255" s="208" t="s">
        <v>19</v>
      </c>
      <c r="F255" s="209" t="s">
        <v>167</v>
      </c>
      <c r="G255" s="207"/>
      <c r="H255" s="210">
        <v>4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65" s="11" customFormat="1" x14ac:dyDescent="0.3">
      <c r="B256" s="194"/>
      <c r="C256" s="195"/>
      <c r="D256" s="196" t="s">
        <v>169</v>
      </c>
      <c r="E256" s="197" t="s">
        <v>19</v>
      </c>
      <c r="F256" s="198" t="s">
        <v>5720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169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160</v>
      </c>
    </row>
    <row r="257" spans="2:65" s="12" customFormat="1" x14ac:dyDescent="0.3">
      <c r="B257" s="206"/>
      <c r="C257" s="207"/>
      <c r="D257" s="196" t="s">
        <v>169</v>
      </c>
      <c r="E257" s="208" t="s">
        <v>19</v>
      </c>
      <c r="F257" s="209" t="s">
        <v>235</v>
      </c>
      <c r="G257" s="207"/>
      <c r="H257" s="210">
        <v>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14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31.5" customHeight="1" x14ac:dyDescent="0.3">
      <c r="B259" s="35"/>
      <c r="C259" s="182" t="s">
        <v>515</v>
      </c>
      <c r="D259" s="182" t="s">
        <v>162</v>
      </c>
      <c r="E259" s="183" t="s">
        <v>5744</v>
      </c>
      <c r="F259" s="184" t="s">
        <v>5745</v>
      </c>
      <c r="G259" s="185" t="s">
        <v>165</v>
      </c>
      <c r="H259" s="186">
        <v>165</v>
      </c>
      <c r="I259" s="187"/>
      <c r="J259" s="188">
        <f>ROUND(I259*H259,2)</f>
        <v>0</v>
      </c>
      <c r="K259" s="184" t="s">
        <v>19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5746</v>
      </c>
    </row>
    <row r="260" spans="2:65" s="11" customFormat="1" x14ac:dyDescent="0.3">
      <c r="B260" s="194"/>
      <c r="C260" s="195"/>
      <c r="D260" s="196" t="s">
        <v>169</v>
      </c>
      <c r="E260" s="197" t="s">
        <v>19</v>
      </c>
      <c r="F260" s="198" t="s">
        <v>5725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x14ac:dyDescent="0.3">
      <c r="B261" s="206"/>
      <c r="C261" s="207"/>
      <c r="D261" s="196" t="s">
        <v>169</v>
      </c>
      <c r="E261" s="208" t="s">
        <v>19</v>
      </c>
      <c r="F261" s="209" t="s">
        <v>501</v>
      </c>
      <c r="G261" s="207"/>
      <c r="H261" s="210">
        <v>30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x14ac:dyDescent="0.3">
      <c r="B262" s="194"/>
      <c r="C262" s="195"/>
      <c r="D262" s="196" t="s">
        <v>169</v>
      </c>
      <c r="E262" s="197" t="s">
        <v>19</v>
      </c>
      <c r="F262" s="198" t="s">
        <v>5719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x14ac:dyDescent="0.3">
      <c r="B263" s="206"/>
      <c r="C263" s="207"/>
      <c r="D263" s="196" t="s">
        <v>169</v>
      </c>
      <c r="E263" s="208" t="s">
        <v>19</v>
      </c>
      <c r="F263" s="209" t="s">
        <v>585</v>
      </c>
      <c r="G263" s="207"/>
      <c r="H263" s="210">
        <v>45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1" customFormat="1" x14ac:dyDescent="0.3">
      <c r="B264" s="194"/>
      <c r="C264" s="195"/>
      <c r="D264" s="196" t="s">
        <v>169</v>
      </c>
      <c r="E264" s="197" t="s">
        <v>19</v>
      </c>
      <c r="F264" s="198" t="s">
        <v>5727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169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160</v>
      </c>
    </row>
    <row r="265" spans="2:65" s="12" customFormat="1" x14ac:dyDescent="0.3">
      <c r="B265" s="206"/>
      <c r="C265" s="207"/>
      <c r="D265" s="196" t="s">
        <v>169</v>
      </c>
      <c r="E265" s="208" t="s">
        <v>19</v>
      </c>
      <c r="F265" s="209" t="s">
        <v>813</v>
      </c>
      <c r="G265" s="207"/>
      <c r="H265" s="210">
        <v>90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165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520</v>
      </c>
      <c r="D267" s="182" t="s">
        <v>162</v>
      </c>
      <c r="E267" s="183" t="s">
        <v>5747</v>
      </c>
      <c r="F267" s="184" t="s">
        <v>5748</v>
      </c>
      <c r="G267" s="185" t="s">
        <v>165</v>
      </c>
      <c r="H267" s="186">
        <v>7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5749</v>
      </c>
    </row>
    <row r="268" spans="2:65" s="11" customFormat="1" x14ac:dyDescent="0.3">
      <c r="B268" s="194"/>
      <c r="C268" s="195"/>
      <c r="D268" s="196" t="s">
        <v>169</v>
      </c>
      <c r="E268" s="197" t="s">
        <v>19</v>
      </c>
      <c r="F268" s="198" t="s">
        <v>5750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1" customFormat="1" x14ac:dyDescent="0.3">
      <c r="B269" s="194"/>
      <c r="C269" s="195"/>
      <c r="D269" s="196" t="s">
        <v>169</v>
      </c>
      <c r="E269" s="197" t="s">
        <v>19</v>
      </c>
      <c r="F269" s="198" t="s">
        <v>5725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169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160</v>
      </c>
    </row>
    <row r="270" spans="2:65" s="12" customFormat="1" x14ac:dyDescent="0.3">
      <c r="B270" s="206"/>
      <c r="C270" s="207"/>
      <c r="D270" s="196" t="s">
        <v>169</v>
      </c>
      <c r="E270" s="208" t="s">
        <v>19</v>
      </c>
      <c r="F270" s="209" t="s">
        <v>78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1" customFormat="1" x14ac:dyDescent="0.3">
      <c r="B271" s="194"/>
      <c r="C271" s="195"/>
      <c r="D271" s="196" t="s">
        <v>169</v>
      </c>
      <c r="E271" s="197" t="s">
        <v>19</v>
      </c>
      <c r="F271" s="198" t="s">
        <v>5719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169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160</v>
      </c>
    </row>
    <row r="272" spans="2:65" s="12" customFormat="1" x14ac:dyDescent="0.3">
      <c r="B272" s="206"/>
      <c r="C272" s="207"/>
      <c r="D272" s="196" t="s">
        <v>169</v>
      </c>
      <c r="E272" s="208" t="s">
        <v>19</v>
      </c>
      <c r="F272" s="209" t="s">
        <v>81</v>
      </c>
      <c r="G272" s="207"/>
      <c r="H272" s="210">
        <v>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1" customFormat="1" x14ac:dyDescent="0.3">
      <c r="B273" s="194"/>
      <c r="C273" s="195"/>
      <c r="D273" s="196" t="s">
        <v>169</v>
      </c>
      <c r="E273" s="197" t="s">
        <v>19</v>
      </c>
      <c r="F273" s="198" t="s">
        <v>5727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x14ac:dyDescent="0.3">
      <c r="B274" s="206"/>
      <c r="C274" s="207"/>
      <c r="D274" s="196" t="s">
        <v>169</v>
      </c>
      <c r="E274" s="208" t="s">
        <v>19</v>
      </c>
      <c r="F274" s="209" t="s">
        <v>167</v>
      </c>
      <c r="G274" s="207"/>
      <c r="H274" s="210">
        <v>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3" customFormat="1" x14ac:dyDescent="0.3">
      <c r="B275" s="217"/>
      <c r="C275" s="218"/>
      <c r="D275" s="219" t="s">
        <v>169</v>
      </c>
      <c r="E275" s="220" t="s">
        <v>19</v>
      </c>
      <c r="F275" s="221" t="s">
        <v>182</v>
      </c>
      <c r="G275" s="218"/>
      <c r="H275" s="222">
        <v>7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169</v>
      </c>
      <c r="AU275" s="228" t="s">
        <v>81</v>
      </c>
      <c r="AV275" s="13" t="s">
        <v>167</v>
      </c>
      <c r="AW275" s="13" t="s">
        <v>35</v>
      </c>
      <c r="AX275" s="13" t="s">
        <v>78</v>
      </c>
      <c r="AY275" s="228" t="s">
        <v>160</v>
      </c>
    </row>
    <row r="276" spans="2:65" s="1" customFormat="1" ht="31.5" customHeight="1" x14ac:dyDescent="0.3">
      <c r="B276" s="35"/>
      <c r="C276" s="182" t="s">
        <v>525</v>
      </c>
      <c r="D276" s="182" t="s">
        <v>162</v>
      </c>
      <c r="E276" s="183" t="s">
        <v>5751</v>
      </c>
      <c r="F276" s="184" t="s">
        <v>5752</v>
      </c>
      <c r="G276" s="185" t="s">
        <v>165</v>
      </c>
      <c r="H276" s="186">
        <v>165</v>
      </c>
      <c r="I276" s="187"/>
      <c r="J276" s="188">
        <f>ROUND(I276*H276,2)</f>
        <v>0</v>
      </c>
      <c r="K276" s="184" t="s">
        <v>166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167</v>
      </c>
      <c r="AT276" s="18" t="s">
        <v>162</v>
      </c>
      <c r="AU276" s="18" t="s">
        <v>81</v>
      </c>
      <c r="AY276" s="18" t="s">
        <v>160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167</v>
      </c>
      <c r="BM276" s="18" t="s">
        <v>5753</v>
      </c>
    </row>
    <row r="277" spans="2:65" s="11" customFormat="1" x14ac:dyDescent="0.3">
      <c r="B277" s="194"/>
      <c r="C277" s="195"/>
      <c r="D277" s="196" t="s">
        <v>169</v>
      </c>
      <c r="E277" s="197" t="s">
        <v>19</v>
      </c>
      <c r="F277" s="198" t="s">
        <v>5725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169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160</v>
      </c>
    </row>
    <row r="278" spans="2:65" s="12" customFormat="1" x14ac:dyDescent="0.3">
      <c r="B278" s="206"/>
      <c r="C278" s="207"/>
      <c r="D278" s="196" t="s">
        <v>169</v>
      </c>
      <c r="E278" s="208" t="s">
        <v>19</v>
      </c>
      <c r="F278" s="209" t="s">
        <v>501</v>
      </c>
      <c r="G278" s="207"/>
      <c r="H278" s="210">
        <v>30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1" customFormat="1" x14ac:dyDescent="0.3">
      <c r="B279" s="194"/>
      <c r="C279" s="195"/>
      <c r="D279" s="196" t="s">
        <v>169</v>
      </c>
      <c r="E279" s="197" t="s">
        <v>19</v>
      </c>
      <c r="F279" s="198" t="s">
        <v>5719</v>
      </c>
      <c r="G279" s="195"/>
      <c r="H279" s="199" t="s">
        <v>19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169</v>
      </c>
      <c r="AU279" s="205" t="s">
        <v>81</v>
      </c>
      <c r="AV279" s="11" t="s">
        <v>78</v>
      </c>
      <c r="AW279" s="11" t="s">
        <v>35</v>
      </c>
      <c r="AX279" s="11" t="s">
        <v>71</v>
      </c>
      <c r="AY279" s="205" t="s">
        <v>160</v>
      </c>
    </row>
    <row r="280" spans="2:65" s="12" customFormat="1" x14ac:dyDescent="0.3">
      <c r="B280" s="206"/>
      <c r="C280" s="207"/>
      <c r="D280" s="196" t="s">
        <v>169</v>
      </c>
      <c r="E280" s="208" t="s">
        <v>19</v>
      </c>
      <c r="F280" s="209" t="s">
        <v>585</v>
      </c>
      <c r="G280" s="207"/>
      <c r="H280" s="210">
        <v>45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65" s="11" customFormat="1" x14ac:dyDescent="0.3">
      <c r="B281" s="194"/>
      <c r="C281" s="195"/>
      <c r="D281" s="196" t="s">
        <v>169</v>
      </c>
      <c r="E281" s="197" t="s">
        <v>19</v>
      </c>
      <c r="F281" s="198" t="s">
        <v>5727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65" s="12" customFormat="1" x14ac:dyDescent="0.3">
      <c r="B282" s="206"/>
      <c r="C282" s="207"/>
      <c r="D282" s="196" t="s">
        <v>169</v>
      </c>
      <c r="E282" s="208" t="s">
        <v>19</v>
      </c>
      <c r="F282" s="209" t="s">
        <v>813</v>
      </c>
      <c r="G282" s="207"/>
      <c r="H282" s="210">
        <v>90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65" s="13" customFormat="1" x14ac:dyDescent="0.3">
      <c r="B283" s="217"/>
      <c r="C283" s="218"/>
      <c r="D283" s="219" t="s">
        <v>169</v>
      </c>
      <c r="E283" s="220" t="s">
        <v>19</v>
      </c>
      <c r="F283" s="221" t="s">
        <v>182</v>
      </c>
      <c r="G283" s="218"/>
      <c r="H283" s="222">
        <v>165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169</v>
      </c>
      <c r="AU283" s="228" t="s">
        <v>81</v>
      </c>
      <c r="AV283" s="13" t="s">
        <v>167</v>
      </c>
      <c r="AW283" s="13" t="s">
        <v>35</v>
      </c>
      <c r="AX283" s="13" t="s">
        <v>78</v>
      </c>
      <c r="AY283" s="228" t="s">
        <v>160</v>
      </c>
    </row>
    <row r="284" spans="2:65" s="1" customFormat="1" ht="22.5" customHeight="1" x14ac:dyDescent="0.3">
      <c r="B284" s="35"/>
      <c r="C284" s="182" t="s">
        <v>531</v>
      </c>
      <c r="D284" s="182" t="s">
        <v>162</v>
      </c>
      <c r="E284" s="183" t="s">
        <v>5754</v>
      </c>
      <c r="F284" s="184" t="s">
        <v>5755</v>
      </c>
      <c r="G284" s="185" t="s">
        <v>165</v>
      </c>
      <c r="H284" s="186">
        <v>35</v>
      </c>
      <c r="I284" s="187"/>
      <c r="J284" s="188">
        <f>ROUND(I284*H284,2)</f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5756</v>
      </c>
    </row>
    <row r="285" spans="2:65" s="11" customFormat="1" x14ac:dyDescent="0.3">
      <c r="B285" s="194"/>
      <c r="C285" s="195"/>
      <c r="D285" s="196" t="s">
        <v>169</v>
      </c>
      <c r="E285" s="197" t="s">
        <v>19</v>
      </c>
      <c r="F285" s="198" t="s">
        <v>5750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1" customFormat="1" x14ac:dyDescent="0.3">
      <c r="B286" s="194"/>
      <c r="C286" s="195"/>
      <c r="D286" s="196" t="s">
        <v>169</v>
      </c>
      <c r="E286" s="197" t="s">
        <v>19</v>
      </c>
      <c r="F286" s="198" t="s">
        <v>5725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169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160</v>
      </c>
    </row>
    <row r="287" spans="2:65" s="12" customFormat="1" x14ac:dyDescent="0.3">
      <c r="B287" s="206"/>
      <c r="C287" s="207"/>
      <c r="D287" s="196" t="s">
        <v>169</v>
      </c>
      <c r="E287" s="208" t="s">
        <v>19</v>
      </c>
      <c r="F287" s="209" t="s">
        <v>78</v>
      </c>
      <c r="G287" s="207"/>
      <c r="H287" s="210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1" customFormat="1" x14ac:dyDescent="0.3">
      <c r="B288" s="194"/>
      <c r="C288" s="195"/>
      <c r="D288" s="196" t="s">
        <v>169</v>
      </c>
      <c r="E288" s="197" t="s">
        <v>19</v>
      </c>
      <c r="F288" s="198" t="s">
        <v>5719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169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160</v>
      </c>
    </row>
    <row r="289" spans="2:65" s="12" customFormat="1" x14ac:dyDescent="0.3">
      <c r="B289" s="206"/>
      <c r="C289" s="207"/>
      <c r="D289" s="196" t="s">
        <v>169</v>
      </c>
      <c r="E289" s="208" t="s">
        <v>19</v>
      </c>
      <c r="F289" s="209" t="s">
        <v>81</v>
      </c>
      <c r="G289" s="207"/>
      <c r="H289" s="210">
        <v>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1" customFormat="1" x14ac:dyDescent="0.3">
      <c r="B290" s="194"/>
      <c r="C290" s="195"/>
      <c r="D290" s="196" t="s">
        <v>169</v>
      </c>
      <c r="E290" s="197" t="s">
        <v>19</v>
      </c>
      <c r="F290" s="198" t="s">
        <v>5727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169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160</v>
      </c>
    </row>
    <row r="291" spans="2:65" s="12" customFormat="1" x14ac:dyDescent="0.3">
      <c r="B291" s="206"/>
      <c r="C291" s="207"/>
      <c r="D291" s="196" t="s">
        <v>169</v>
      </c>
      <c r="E291" s="208" t="s">
        <v>19</v>
      </c>
      <c r="F291" s="209" t="s">
        <v>167</v>
      </c>
      <c r="G291" s="207"/>
      <c r="H291" s="210">
        <v>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1" customFormat="1" x14ac:dyDescent="0.3">
      <c r="B292" s="194"/>
      <c r="C292" s="195"/>
      <c r="D292" s="196" t="s">
        <v>169</v>
      </c>
      <c r="E292" s="197" t="s">
        <v>19</v>
      </c>
      <c r="F292" s="198" t="s">
        <v>5757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169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160</v>
      </c>
    </row>
    <row r="293" spans="2:65" s="11" customFormat="1" x14ac:dyDescent="0.3">
      <c r="B293" s="194"/>
      <c r="C293" s="195"/>
      <c r="D293" s="196" t="s">
        <v>169</v>
      </c>
      <c r="E293" s="197" t="s">
        <v>19</v>
      </c>
      <c r="F293" s="198" t="s">
        <v>5718</v>
      </c>
      <c r="G293" s="195"/>
      <c r="H293" s="199" t="s">
        <v>19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169</v>
      </c>
      <c r="AU293" s="205" t="s">
        <v>81</v>
      </c>
      <c r="AV293" s="11" t="s">
        <v>78</v>
      </c>
      <c r="AW293" s="11" t="s">
        <v>35</v>
      </c>
      <c r="AX293" s="11" t="s">
        <v>71</v>
      </c>
      <c r="AY293" s="205" t="s">
        <v>160</v>
      </c>
    </row>
    <row r="294" spans="2:65" s="12" customFormat="1" x14ac:dyDescent="0.3">
      <c r="B294" s="206"/>
      <c r="C294" s="207"/>
      <c r="D294" s="196" t="s">
        <v>169</v>
      </c>
      <c r="E294" s="208" t="s">
        <v>19</v>
      </c>
      <c r="F294" s="209" t="s">
        <v>5758</v>
      </c>
      <c r="G294" s="207"/>
      <c r="H294" s="210">
        <v>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1" customFormat="1" x14ac:dyDescent="0.3">
      <c r="B295" s="194"/>
      <c r="C295" s="195"/>
      <c r="D295" s="196" t="s">
        <v>169</v>
      </c>
      <c r="E295" s="197" t="s">
        <v>19</v>
      </c>
      <c r="F295" s="198" t="s">
        <v>5719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x14ac:dyDescent="0.3">
      <c r="B296" s="206"/>
      <c r="C296" s="207"/>
      <c r="D296" s="196" t="s">
        <v>169</v>
      </c>
      <c r="E296" s="208" t="s">
        <v>19</v>
      </c>
      <c r="F296" s="209" t="s">
        <v>5759</v>
      </c>
      <c r="G296" s="207"/>
      <c r="H296" s="210">
        <v>8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x14ac:dyDescent="0.3">
      <c r="B297" s="194"/>
      <c r="C297" s="195"/>
      <c r="D297" s="196" t="s">
        <v>169</v>
      </c>
      <c r="E297" s="197" t="s">
        <v>19</v>
      </c>
      <c r="F297" s="198" t="s">
        <v>5720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2" customFormat="1" x14ac:dyDescent="0.3">
      <c r="B298" s="206"/>
      <c r="C298" s="207"/>
      <c r="D298" s="196" t="s">
        <v>169</v>
      </c>
      <c r="E298" s="208" t="s">
        <v>19</v>
      </c>
      <c r="F298" s="209" t="s">
        <v>5760</v>
      </c>
      <c r="G298" s="207"/>
      <c r="H298" s="210">
        <v>16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3" customFormat="1" x14ac:dyDescent="0.3">
      <c r="B299" s="217"/>
      <c r="C299" s="218"/>
      <c r="D299" s="219" t="s">
        <v>169</v>
      </c>
      <c r="E299" s="220" t="s">
        <v>19</v>
      </c>
      <c r="F299" s="221" t="s">
        <v>182</v>
      </c>
      <c r="G299" s="218"/>
      <c r="H299" s="222">
        <v>35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169</v>
      </c>
      <c r="AU299" s="228" t="s">
        <v>81</v>
      </c>
      <c r="AV299" s="13" t="s">
        <v>167</v>
      </c>
      <c r="AW299" s="13" t="s">
        <v>35</v>
      </c>
      <c r="AX299" s="13" t="s">
        <v>78</v>
      </c>
      <c r="AY299" s="228" t="s">
        <v>160</v>
      </c>
    </row>
    <row r="300" spans="2:65" s="1" customFormat="1" ht="22.5" customHeight="1" x14ac:dyDescent="0.3">
      <c r="B300" s="35"/>
      <c r="C300" s="182" t="s">
        <v>537</v>
      </c>
      <c r="D300" s="182" t="s">
        <v>162</v>
      </c>
      <c r="E300" s="183" t="s">
        <v>5761</v>
      </c>
      <c r="F300" s="184" t="s">
        <v>5762</v>
      </c>
      <c r="G300" s="185" t="s">
        <v>165</v>
      </c>
      <c r="H300" s="186">
        <v>35</v>
      </c>
      <c r="I300" s="187"/>
      <c r="J300" s="188">
        <f>ROUND(I300*H300,2)</f>
        <v>0</v>
      </c>
      <c r="K300" s="184" t="s">
        <v>166</v>
      </c>
      <c r="L300" s="55"/>
      <c r="M300" s="189" t="s">
        <v>19</v>
      </c>
      <c r="N300" s="190" t="s">
        <v>42</v>
      </c>
      <c r="O300" s="3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AR300" s="18" t="s">
        <v>167</v>
      </c>
      <c r="AT300" s="18" t="s">
        <v>162</v>
      </c>
      <c r="AU300" s="18" t="s">
        <v>81</v>
      </c>
      <c r="AY300" s="18" t="s">
        <v>160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78</v>
      </c>
      <c r="BK300" s="193">
        <f>ROUND(I300*H300,2)</f>
        <v>0</v>
      </c>
      <c r="BL300" s="18" t="s">
        <v>167</v>
      </c>
      <c r="BM300" s="18" t="s">
        <v>5763</v>
      </c>
    </row>
    <row r="301" spans="2:65" s="11" customFormat="1" x14ac:dyDescent="0.3">
      <c r="B301" s="194"/>
      <c r="C301" s="195"/>
      <c r="D301" s="196" t="s">
        <v>169</v>
      </c>
      <c r="E301" s="197" t="s">
        <v>19</v>
      </c>
      <c r="F301" s="198" t="s">
        <v>5750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169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160</v>
      </c>
    </row>
    <row r="302" spans="2:65" s="11" customFormat="1" x14ac:dyDescent="0.3">
      <c r="B302" s="194"/>
      <c r="C302" s="195"/>
      <c r="D302" s="196" t="s">
        <v>169</v>
      </c>
      <c r="E302" s="197" t="s">
        <v>19</v>
      </c>
      <c r="F302" s="198" t="s">
        <v>5725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169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160</v>
      </c>
    </row>
    <row r="303" spans="2:65" s="12" customFormat="1" x14ac:dyDescent="0.3">
      <c r="B303" s="206"/>
      <c r="C303" s="207"/>
      <c r="D303" s="196" t="s">
        <v>169</v>
      </c>
      <c r="E303" s="208" t="s">
        <v>19</v>
      </c>
      <c r="F303" s="209" t="s">
        <v>78</v>
      </c>
      <c r="G303" s="207"/>
      <c r="H303" s="210">
        <v>1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1" customFormat="1" x14ac:dyDescent="0.3">
      <c r="B304" s="194"/>
      <c r="C304" s="195"/>
      <c r="D304" s="196" t="s">
        <v>169</v>
      </c>
      <c r="E304" s="197" t="s">
        <v>19</v>
      </c>
      <c r="F304" s="198" t="s">
        <v>5719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x14ac:dyDescent="0.3">
      <c r="B305" s="206"/>
      <c r="C305" s="207"/>
      <c r="D305" s="196" t="s">
        <v>169</v>
      </c>
      <c r="E305" s="208" t="s">
        <v>19</v>
      </c>
      <c r="F305" s="209" t="s">
        <v>81</v>
      </c>
      <c r="G305" s="207"/>
      <c r="H305" s="210">
        <v>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1" customFormat="1" x14ac:dyDescent="0.3">
      <c r="B306" s="194"/>
      <c r="C306" s="195"/>
      <c r="D306" s="196" t="s">
        <v>169</v>
      </c>
      <c r="E306" s="197" t="s">
        <v>19</v>
      </c>
      <c r="F306" s="198" t="s">
        <v>5727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x14ac:dyDescent="0.3">
      <c r="B307" s="206"/>
      <c r="C307" s="207"/>
      <c r="D307" s="196" t="s">
        <v>169</v>
      </c>
      <c r="E307" s="208" t="s">
        <v>19</v>
      </c>
      <c r="F307" s="209" t="s">
        <v>167</v>
      </c>
      <c r="G307" s="207"/>
      <c r="H307" s="210">
        <v>4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1" customFormat="1" x14ac:dyDescent="0.3">
      <c r="B308" s="194"/>
      <c r="C308" s="195"/>
      <c r="D308" s="196" t="s">
        <v>169</v>
      </c>
      <c r="E308" s="197" t="s">
        <v>19</v>
      </c>
      <c r="F308" s="198" t="s">
        <v>5757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1" customFormat="1" x14ac:dyDescent="0.3">
      <c r="B309" s="194"/>
      <c r="C309" s="195"/>
      <c r="D309" s="196" t="s">
        <v>169</v>
      </c>
      <c r="E309" s="197" t="s">
        <v>19</v>
      </c>
      <c r="F309" s="198" t="s">
        <v>5718</v>
      </c>
      <c r="G309" s="195"/>
      <c r="H309" s="199" t="s">
        <v>19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169</v>
      </c>
      <c r="AU309" s="205" t="s">
        <v>81</v>
      </c>
      <c r="AV309" s="11" t="s">
        <v>78</v>
      </c>
      <c r="AW309" s="11" t="s">
        <v>35</v>
      </c>
      <c r="AX309" s="11" t="s">
        <v>71</v>
      </c>
      <c r="AY309" s="205" t="s">
        <v>160</v>
      </c>
    </row>
    <row r="310" spans="2:65" s="12" customFormat="1" x14ac:dyDescent="0.3">
      <c r="B310" s="206"/>
      <c r="C310" s="207"/>
      <c r="D310" s="196" t="s">
        <v>169</v>
      </c>
      <c r="E310" s="208" t="s">
        <v>19</v>
      </c>
      <c r="F310" s="209" t="s">
        <v>5758</v>
      </c>
      <c r="G310" s="207"/>
      <c r="H310" s="210">
        <v>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1" customFormat="1" x14ac:dyDescent="0.3">
      <c r="B311" s="194"/>
      <c r="C311" s="195"/>
      <c r="D311" s="196" t="s">
        <v>169</v>
      </c>
      <c r="E311" s="197" t="s">
        <v>19</v>
      </c>
      <c r="F311" s="198" t="s">
        <v>5719</v>
      </c>
      <c r="G311" s="195"/>
      <c r="H311" s="199" t="s">
        <v>19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169</v>
      </c>
      <c r="AU311" s="205" t="s">
        <v>81</v>
      </c>
      <c r="AV311" s="11" t="s">
        <v>78</v>
      </c>
      <c r="AW311" s="11" t="s">
        <v>35</v>
      </c>
      <c r="AX311" s="11" t="s">
        <v>71</v>
      </c>
      <c r="AY311" s="205" t="s">
        <v>160</v>
      </c>
    </row>
    <row r="312" spans="2:65" s="12" customFormat="1" x14ac:dyDescent="0.3">
      <c r="B312" s="206"/>
      <c r="C312" s="207"/>
      <c r="D312" s="196" t="s">
        <v>169</v>
      </c>
      <c r="E312" s="208" t="s">
        <v>19</v>
      </c>
      <c r="F312" s="209" t="s">
        <v>5759</v>
      </c>
      <c r="G312" s="207"/>
      <c r="H312" s="210">
        <v>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1" customFormat="1" x14ac:dyDescent="0.3">
      <c r="B313" s="194"/>
      <c r="C313" s="195"/>
      <c r="D313" s="196" t="s">
        <v>169</v>
      </c>
      <c r="E313" s="197" t="s">
        <v>19</v>
      </c>
      <c r="F313" s="198" t="s">
        <v>5720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x14ac:dyDescent="0.3">
      <c r="B314" s="206"/>
      <c r="C314" s="207"/>
      <c r="D314" s="196" t="s">
        <v>169</v>
      </c>
      <c r="E314" s="208" t="s">
        <v>19</v>
      </c>
      <c r="F314" s="209" t="s">
        <v>5760</v>
      </c>
      <c r="G314" s="207"/>
      <c r="H314" s="210">
        <v>16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3" customFormat="1" x14ac:dyDescent="0.3">
      <c r="B315" s="217"/>
      <c r="C315" s="218"/>
      <c r="D315" s="219" t="s">
        <v>169</v>
      </c>
      <c r="E315" s="220" t="s">
        <v>19</v>
      </c>
      <c r="F315" s="221" t="s">
        <v>182</v>
      </c>
      <c r="G315" s="218"/>
      <c r="H315" s="222">
        <v>35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169</v>
      </c>
      <c r="AU315" s="228" t="s">
        <v>81</v>
      </c>
      <c r="AV315" s="13" t="s">
        <v>167</v>
      </c>
      <c r="AW315" s="13" t="s">
        <v>35</v>
      </c>
      <c r="AX315" s="13" t="s">
        <v>78</v>
      </c>
      <c r="AY315" s="228" t="s">
        <v>160</v>
      </c>
    </row>
    <row r="316" spans="2:65" s="1" customFormat="1" ht="22.5" customHeight="1" x14ac:dyDescent="0.3">
      <c r="B316" s="35"/>
      <c r="C316" s="182" t="s">
        <v>547</v>
      </c>
      <c r="D316" s="182" t="s">
        <v>162</v>
      </c>
      <c r="E316" s="183" t="s">
        <v>5764</v>
      </c>
      <c r="F316" s="184" t="s">
        <v>5765</v>
      </c>
      <c r="G316" s="185" t="s">
        <v>165</v>
      </c>
      <c r="H316" s="186">
        <v>495</v>
      </c>
      <c r="I316" s="187"/>
      <c r="J316" s="188">
        <f>ROUND(I316*H316,2)</f>
        <v>0</v>
      </c>
      <c r="K316" s="184" t="s">
        <v>166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167</v>
      </c>
      <c r="AT316" s="18" t="s">
        <v>162</v>
      </c>
      <c r="AU316" s="18" t="s">
        <v>81</v>
      </c>
      <c r="AY316" s="18" t="s">
        <v>160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167</v>
      </c>
      <c r="BM316" s="18" t="s">
        <v>5766</v>
      </c>
    </row>
    <row r="317" spans="2:65" s="11" customFormat="1" x14ac:dyDescent="0.3">
      <c r="B317" s="194"/>
      <c r="C317" s="195"/>
      <c r="D317" s="196" t="s">
        <v>169</v>
      </c>
      <c r="E317" s="197" t="s">
        <v>19</v>
      </c>
      <c r="F317" s="198" t="s">
        <v>5750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1" customFormat="1" x14ac:dyDescent="0.3">
      <c r="B318" s="194"/>
      <c r="C318" s="195"/>
      <c r="D318" s="196" t="s">
        <v>169</v>
      </c>
      <c r="E318" s="197" t="s">
        <v>19</v>
      </c>
      <c r="F318" s="198" t="s">
        <v>5725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x14ac:dyDescent="0.3">
      <c r="B319" s="206"/>
      <c r="C319" s="207"/>
      <c r="D319" s="196" t="s">
        <v>169</v>
      </c>
      <c r="E319" s="208" t="s">
        <v>19</v>
      </c>
      <c r="F319" s="209" t="s">
        <v>5767</v>
      </c>
      <c r="G319" s="207"/>
      <c r="H319" s="210">
        <v>30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1" customFormat="1" x14ac:dyDescent="0.3">
      <c r="B320" s="194"/>
      <c r="C320" s="195"/>
      <c r="D320" s="196" t="s">
        <v>169</v>
      </c>
      <c r="E320" s="197" t="s">
        <v>19</v>
      </c>
      <c r="F320" s="198" t="s">
        <v>5719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x14ac:dyDescent="0.3">
      <c r="B321" s="206"/>
      <c r="C321" s="207"/>
      <c r="D321" s="196" t="s">
        <v>169</v>
      </c>
      <c r="E321" s="208" t="s">
        <v>19</v>
      </c>
      <c r="F321" s="209" t="s">
        <v>5768</v>
      </c>
      <c r="G321" s="207"/>
      <c r="H321" s="210">
        <v>45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1" customFormat="1" x14ac:dyDescent="0.3">
      <c r="B322" s="194"/>
      <c r="C322" s="195"/>
      <c r="D322" s="196" t="s">
        <v>169</v>
      </c>
      <c r="E322" s="197" t="s">
        <v>19</v>
      </c>
      <c r="F322" s="198" t="s">
        <v>5727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x14ac:dyDescent="0.3">
      <c r="B323" s="206"/>
      <c r="C323" s="207"/>
      <c r="D323" s="196" t="s">
        <v>169</v>
      </c>
      <c r="E323" s="208" t="s">
        <v>19</v>
      </c>
      <c r="F323" s="209" t="s">
        <v>5769</v>
      </c>
      <c r="G323" s="207"/>
      <c r="H323" s="210">
        <v>90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x14ac:dyDescent="0.3">
      <c r="B324" s="194"/>
      <c r="C324" s="195"/>
      <c r="D324" s="196" t="s">
        <v>169</v>
      </c>
      <c r="E324" s="197" t="s">
        <v>19</v>
      </c>
      <c r="F324" s="198" t="s">
        <v>5757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1" customFormat="1" x14ac:dyDescent="0.3">
      <c r="B325" s="194"/>
      <c r="C325" s="195"/>
      <c r="D325" s="196" t="s">
        <v>169</v>
      </c>
      <c r="E325" s="197" t="s">
        <v>19</v>
      </c>
      <c r="F325" s="198" t="s">
        <v>5718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x14ac:dyDescent="0.3">
      <c r="B326" s="206"/>
      <c r="C326" s="207"/>
      <c r="D326" s="196" t="s">
        <v>169</v>
      </c>
      <c r="E326" s="208" t="s">
        <v>19</v>
      </c>
      <c r="F326" s="209" t="s">
        <v>5694</v>
      </c>
      <c r="G326" s="207"/>
      <c r="H326" s="210">
        <v>60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1" customFormat="1" x14ac:dyDescent="0.3">
      <c r="B327" s="194"/>
      <c r="C327" s="195"/>
      <c r="D327" s="196" t="s">
        <v>169</v>
      </c>
      <c r="E327" s="197" t="s">
        <v>19</v>
      </c>
      <c r="F327" s="198" t="s">
        <v>5719</v>
      </c>
      <c r="G327" s="195"/>
      <c r="H327" s="199" t="s">
        <v>19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169</v>
      </c>
      <c r="AU327" s="205" t="s">
        <v>81</v>
      </c>
      <c r="AV327" s="11" t="s">
        <v>78</v>
      </c>
      <c r="AW327" s="11" t="s">
        <v>35</v>
      </c>
      <c r="AX327" s="11" t="s">
        <v>71</v>
      </c>
      <c r="AY327" s="205" t="s">
        <v>160</v>
      </c>
    </row>
    <row r="328" spans="2:65" s="12" customFormat="1" x14ac:dyDescent="0.3">
      <c r="B328" s="206"/>
      <c r="C328" s="207"/>
      <c r="D328" s="196" t="s">
        <v>169</v>
      </c>
      <c r="E328" s="208" t="s">
        <v>19</v>
      </c>
      <c r="F328" s="209" t="s">
        <v>5770</v>
      </c>
      <c r="G328" s="207"/>
      <c r="H328" s="210">
        <v>90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1" customFormat="1" x14ac:dyDescent="0.3">
      <c r="B329" s="194"/>
      <c r="C329" s="195"/>
      <c r="D329" s="196" t="s">
        <v>169</v>
      </c>
      <c r="E329" s="197" t="s">
        <v>19</v>
      </c>
      <c r="F329" s="198" t="s">
        <v>5720</v>
      </c>
      <c r="G329" s="195"/>
      <c r="H329" s="199" t="s">
        <v>19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169</v>
      </c>
      <c r="AU329" s="205" t="s">
        <v>81</v>
      </c>
      <c r="AV329" s="11" t="s">
        <v>78</v>
      </c>
      <c r="AW329" s="11" t="s">
        <v>35</v>
      </c>
      <c r="AX329" s="11" t="s">
        <v>71</v>
      </c>
      <c r="AY329" s="205" t="s">
        <v>160</v>
      </c>
    </row>
    <row r="330" spans="2:65" s="12" customFormat="1" x14ac:dyDescent="0.3">
      <c r="B330" s="206"/>
      <c r="C330" s="207"/>
      <c r="D330" s="196" t="s">
        <v>169</v>
      </c>
      <c r="E330" s="208" t="s">
        <v>19</v>
      </c>
      <c r="F330" s="209" t="s">
        <v>5699</v>
      </c>
      <c r="G330" s="207"/>
      <c r="H330" s="210">
        <v>180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3" customFormat="1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495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182" t="s">
        <v>552</v>
      </c>
      <c r="D332" s="182" t="s">
        <v>162</v>
      </c>
      <c r="E332" s="183" t="s">
        <v>5771</v>
      </c>
      <c r="F332" s="184" t="s">
        <v>5772</v>
      </c>
      <c r="G332" s="185" t="s">
        <v>165</v>
      </c>
      <c r="H332" s="186">
        <v>495</v>
      </c>
      <c r="I332" s="187"/>
      <c r="J332" s="188">
        <f>ROUND(I332*H332,2)</f>
        <v>0</v>
      </c>
      <c r="K332" s="184" t="s">
        <v>166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167</v>
      </c>
      <c r="AT332" s="18" t="s">
        <v>162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5773</v>
      </c>
    </row>
    <row r="333" spans="2:65" s="11" customFormat="1" x14ac:dyDescent="0.3">
      <c r="B333" s="194"/>
      <c r="C333" s="195"/>
      <c r="D333" s="196" t="s">
        <v>169</v>
      </c>
      <c r="E333" s="197" t="s">
        <v>19</v>
      </c>
      <c r="F333" s="198" t="s">
        <v>5750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1" customFormat="1" x14ac:dyDescent="0.3">
      <c r="B334" s="194"/>
      <c r="C334" s="195"/>
      <c r="D334" s="196" t="s">
        <v>169</v>
      </c>
      <c r="E334" s="197" t="s">
        <v>19</v>
      </c>
      <c r="F334" s="198" t="s">
        <v>5725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x14ac:dyDescent="0.3">
      <c r="B335" s="206"/>
      <c r="C335" s="207"/>
      <c r="D335" s="196" t="s">
        <v>169</v>
      </c>
      <c r="E335" s="208" t="s">
        <v>19</v>
      </c>
      <c r="F335" s="209" t="s">
        <v>5767</v>
      </c>
      <c r="G335" s="207"/>
      <c r="H335" s="210">
        <v>30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1" customFormat="1" x14ac:dyDescent="0.3">
      <c r="B336" s="194"/>
      <c r="C336" s="195"/>
      <c r="D336" s="196" t="s">
        <v>169</v>
      </c>
      <c r="E336" s="197" t="s">
        <v>19</v>
      </c>
      <c r="F336" s="198" t="s">
        <v>5719</v>
      </c>
      <c r="G336" s="195"/>
      <c r="H336" s="199" t="s">
        <v>19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169</v>
      </c>
      <c r="AU336" s="205" t="s">
        <v>81</v>
      </c>
      <c r="AV336" s="11" t="s">
        <v>78</v>
      </c>
      <c r="AW336" s="11" t="s">
        <v>35</v>
      </c>
      <c r="AX336" s="11" t="s">
        <v>71</v>
      </c>
      <c r="AY336" s="205" t="s">
        <v>160</v>
      </c>
    </row>
    <row r="337" spans="2:65" s="12" customFormat="1" x14ac:dyDescent="0.3">
      <c r="B337" s="206"/>
      <c r="C337" s="207"/>
      <c r="D337" s="196" t="s">
        <v>169</v>
      </c>
      <c r="E337" s="208" t="s">
        <v>19</v>
      </c>
      <c r="F337" s="209" t="s">
        <v>5768</v>
      </c>
      <c r="G337" s="207"/>
      <c r="H337" s="210">
        <v>45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1" customFormat="1" x14ac:dyDescent="0.3">
      <c r="B338" s="194"/>
      <c r="C338" s="195"/>
      <c r="D338" s="196" t="s">
        <v>169</v>
      </c>
      <c r="E338" s="197" t="s">
        <v>19</v>
      </c>
      <c r="F338" s="198" t="s">
        <v>5727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65" s="12" customFormat="1" x14ac:dyDescent="0.3">
      <c r="B339" s="206"/>
      <c r="C339" s="207"/>
      <c r="D339" s="196" t="s">
        <v>169</v>
      </c>
      <c r="E339" s="208" t="s">
        <v>19</v>
      </c>
      <c r="F339" s="209" t="s">
        <v>5769</v>
      </c>
      <c r="G339" s="207"/>
      <c r="H339" s="210">
        <v>90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1" customFormat="1" x14ac:dyDescent="0.3">
      <c r="B340" s="194"/>
      <c r="C340" s="195"/>
      <c r="D340" s="196" t="s">
        <v>169</v>
      </c>
      <c r="E340" s="197" t="s">
        <v>19</v>
      </c>
      <c r="F340" s="198" t="s">
        <v>5757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169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160</v>
      </c>
    </row>
    <row r="341" spans="2:65" s="11" customFormat="1" x14ac:dyDescent="0.3">
      <c r="B341" s="194"/>
      <c r="C341" s="195"/>
      <c r="D341" s="196" t="s">
        <v>169</v>
      </c>
      <c r="E341" s="197" t="s">
        <v>19</v>
      </c>
      <c r="F341" s="198" t="s">
        <v>5718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169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160</v>
      </c>
    </row>
    <row r="342" spans="2:65" s="12" customFormat="1" x14ac:dyDescent="0.3">
      <c r="B342" s="206"/>
      <c r="C342" s="207"/>
      <c r="D342" s="196" t="s">
        <v>169</v>
      </c>
      <c r="E342" s="208" t="s">
        <v>19</v>
      </c>
      <c r="F342" s="209" t="s">
        <v>5694</v>
      </c>
      <c r="G342" s="207"/>
      <c r="H342" s="210">
        <v>60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1" customFormat="1" x14ac:dyDescent="0.3">
      <c r="B343" s="194"/>
      <c r="C343" s="195"/>
      <c r="D343" s="196" t="s">
        <v>169</v>
      </c>
      <c r="E343" s="197" t="s">
        <v>19</v>
      </c>
      <c r="F343" s="198" t="s">
        <v>5719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x14ac:dyDescent="0.3">
      <c r="B344" s="206"/>
      <c r="C344" s="207"/>
      <c r="D344" s="196" t="s">
        <v>169</v>
      </c>
      <c r="E344" s="208" t="s">
        <v>19</v>
      </c>
      <c r="F344" s="209" t="s">
        <v>5770</v>
      </c>
      <c r="G344" s="207"/>
      <c r="H344" s="210">
        <v>90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1" customFormat="1" x14ac:dyDescent="0.3">
      <c r="B345" s="194"/>
      <c r="C345" s="195"/>
      <c r="D345" s="196" t="s">
        <v>169</v>
      </c>
      <c r="E345" s="197" t="s">
        <v>19</v>
      </c>
      <c r="F345" s="198" t="s">
        <v>5720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x14ac:dyDescent="0.3">
      <c r="B346" s="206"/>
      <c r="C346" s="207"/>
      <c r="D346" s="196" t="s">
        <v>169</v>
      </c>
      <c r="E346" s="208" t="s">
        <v>19</v>
      </c>
      <c r="F346" s="209" t="s">
        <v>5699</v>
      </c>
      <c r="G346" s="207"/>
      <c r="H346" s="210">
        <v>180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3" customFormat="1" x14ac:dyDescent="0.3">
      <c r="B347" s="217"/>
      <c r="C347" s="218"/>
      <c r="D347" s="219" t="s">
        <v>169</v>
      </c>
      <c r="E347" s="220" t="s">
        <v>19</v>
      </c>
      <c r="F347" s="221" t="s">
        <v>182</v>
      </c>
      <c r="G347" s="218"/>
      <c r="H347" s="222">
        <v>495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169</v>
      </c>
      <c r="AU347" s="228" t="s">
        <v>81</v>
      </c>
      <c r="AV347" s="13" t="s">
        <v>167</v>
      </c>
      <c r="AW347" s="13" t="s">
        <v>35</v>
      </c>
      <c r="AX347" s="13" t="s">
        <v>78</v>
      </c>
      <c r="AY347" s="228" t="s">
        <v>160</v>
      </c>
    </row>
    <row r="348" spans="2:65" s="1" customFormat="1" ht="22.5" customHeight="1" x14ac:dyDescent="0.3">
      <c r="B348" s="35"/>
      <c r="C348" s="182" t="s">
        <v>562</v>
      </c>
      <c r="D348" s="182" t="s">
        <v>162</v>
      </c>
      <c r="E348" s="183" t="s">
        <v>974</v>
      </c>
      <c r="F348" s="184" t="s">
        <v>975</v>
      </c>
      <c r="G348" s="185" t="s">
        <v>165</v>
      </c>
      <c r="H348" s="186">
        <v>47</v>
      </c>
      <c r="I348" s="187"/>
      <c r="J348" s="188">
        <f t="shared" ref="J348:J355" si="10">ROUND(I348*H348,2)</f>
        <v>0</v>
      </c>
      <c r="K348" s="184" t="s">
        <v>166</v>
      </c>
      <c r="L348" s="55"/>
      <c r="M348" s="189" t="s">
        <v>19</v>
      </c>
      <c r="N348" s="190" t="s">
        <v>42</v>
      </c>
      <c r="O348" s="36"/>
      <c r="P348" s="191">
        <f t="shared" ref="P348:P355" si="11">O348*H348</f>
        <v>0</v>
      </c>
      <c r="Q348" s="191">
        <v>6.9999999999999999E-4</v>
      </c>
      <c r="R348" s="191">
        <f t="shared" ref="R348:R355" si="12">Q348*H348</f>
        <v>3.2899999999999999E-2</v>
      </c>
      <c r="S348" s="191">
        <v>0</v>
      </c>
      <c r="T348" s="192">
        <f t="shared" ref="T348:T355" si="13">S348*H348</f>
        <v>0</v>
      </c>
      <c r="AR348" s="18" t="s">
        <v>167</v>
      </c>
      <c r="AT348" s="18" t="s">
        <v>162</v>
      </c>
      <c r="AU348" s="18" t="s">
        <v>81</v>
      </c>
      <c r="AY348" s="18" t="s">
        <v>160</v>
      </c>
      <c r="BE348" s="193">
        <f t="shared" ref="BE348:BE355" si="14">IF(N348="základní",J348,0)</f>
        <v>0</v>
      </c>
      <c r="BF348" s="193">
        <f t="shared" ref="BF348:BF355" si="15">IF(N348="snížená",J348,0)</f>
        <v>0</v>
      </c>
      <c r="BG348" s="193">
        <f t="shared" ref="BG348:BG355" si="16">IF(N348="zákl. přenesená",J348,0)</f>
        <v>0</v>
      </c>
      <c r="BH348" s="193">
        <f t="shared" ref="BH348:BH355" si="17">IF(N348="sníž. přenesená",J348,0)</f>
        <v>0</v>
      </c>
      <c r="BI348" s="193">
        <f t="shared" ref="BI348:BI355" si="18">IF(N348="nulová",J348,0)</f>
        <v>0</v>
      </c>
      <c r="BJ348" s="18" t="s">
        <v>78</v>
      </c>
      <c r="BK348" s="193">
        <f t="shared" ref="BK348:BK355" si="19">ROUND(I348*H348,2)</f>
        <v>0</v>
      </c>
      <c r="BL348" s="18" t="s">
        <v>167</v>
      </c>
      <c r="BM348" s="18" t="s">
        <v>5774</v>
      </c>
    </row>
    <row r="349" spans="2:65" s="1" customFormat="1" ht="31.5" customHeight="1" x14ac:dyDescent="0.3">
      <c r="B349" s="35"/>
      <c r="C349" s="247" t="s">
        <v>567</v>
      </c>
      <c r="D349" s="247" t="s">
        <v>548</v>
      </c>
      <c r="E349" s="248" t="s">
        <v>5775</v>
      </c>
      <c r="F349" s="249" t="s">
        <v>5776</v>
      </c>
      <c r="G349" s="250" t="s">
        <v>165</v>
      </c>
      <c r="H349" s="251">
        <v>39</v>
      </c>
      <c r="I349" s="252"/>
      <c r="J349" s="253">
        <f t="shared" si="10"/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 t="shared" si="11"/>
        <v>0</v>
      </c>
      <c r="Q349" s="191">
        <v>6.0000000000000001E-3</v>
      </c>
      <c r="R349" s="191">
        <f t="shared" si="12"/>
        <v>0.23400000000000001</v>
      </c>
      <c r="S349" s="191">
        <v>0</v>
      </c>
      <c r="T349" s="192">
        <f t="shared" si="13"/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 t="shared" si="14"/>
        <v>0</v>
      </c>
      <c r="BF349" s="193">
        <f t="shared" si="15"/>
        <v>0</v>
      </c>
      <c r="BG349" s="193">
        <f t="shared" si="16"/>
        <v>0</v>
      </c>
      <c r="BH349" s="193">
        <f t="shared" si="17"/>
        <v>0</v>
      </c>
      <c r="BI349" s="193">
        <f t="shared" si="18"/>
        <v>0</v>
      </c>
      <c r="BJ349" s="18" t="s">
        <v>78</v>
      </c>
      <c r="BK349" s="193">
        <f t="shared" si="19"/>
        <v>0</v>
      </c>
      <c r="BL349" s="18" t="s">
        <v>167</v>
      </c>
      <c r="BM349" s="18" t="s">
        <v>5777</v>
      </c>
    </row>
    <row r="350" spans="2:65" s="1" customFormat="1" ht="22.5" customHeight="1" x14ac:dyDescent="0.3">
      <c r="B350" s="35"/>
      <c r="C350" s="247" t="s">
        <v>571</v>
      </c>
      <c r="D350" s="247" t="s">
        <v>548</v>
      </c>
      <c r="E350" s="248" t="s">
        <v>5778</v>
      </c>
      <c r="F350" s="249" t="s">
        <v>5779</v>
      </c>
      <c r="G350" s="250" t="s">
        <v>165</v>
      </c>
      <c r="H350" s="251">
        <v>2</v>
      </c>
      <c r="I350" s="252"/>
      <c r="J350" s="253">
        <f t="shared" si="10"/>
        <v>0</v>
      </c>
      <c r="K350" s="249" t="s">
        <v>19</v>
      </c>
      <c r="L350" s="254"/>
      <c r="M350" s="255" t="s">
        <v>19</v>
      </c>
      <c r="N350" s="256" t="s">
        <v>42</v>
      </c>
      <c r="O350" s="36"/>
      <c r="P350" s="191">
        <f t="shared" si="11"/>
        <v>0</v>
      </c>
      <c r="Q350" s="191">
        <v>3.0000000000000001E-3</v>
      </c>
      <c r="R350" s="191">
        <f t="shared" si="12"/>
        <v>6.0000000000000001E-3</v>
      </c>
      <c r="S350" s="191">
        <v>0</v>
      </c>
      <c r="T350" s="192">
        <f t="shared" si="13"/>
        <v>0</v>
      </c>
      <c r="AR350" s="18" t="s">
        <v>235</v>
      </c>
      <c r="AT350" s="18" t="s">
        <v>548</v>
      </c>
      <c r="AU350" s="18" t="s">
        <v>81</v>
      </c>
      <c r="AY350" s="18" t="s">
        <v>160</v>
      </c>
      <c r="BE350" s="193">
        <f t="shared" si="14"/>
        <v>0</v>
      </c>
      <c r="BF350" s="193">
        <f t="shared" si="15"/>
        <v>0</v>
      </c>
      <c r="BG350" s="193">
        <f t="shared" si="16"/>
        <v>0</v>
      </c>
      <c r="BH350" s="193">
        <f t="shared" si="17"/>
        <v>0</v>
      </c>
      <c r="BI350" s="193">
        <f t="shared" si="18"/>
        <v>0</v>
      </c>
      <c r="BJ350" s="18" t="s">
        <v>78</v>
      </c>
      <c r="BK350" s="193">
        <f t="shared" si="19"/>
        <v>0</v>
      </c>
      <c r="BL350" s="18" t="s">
        <v>167</v>
      </c>
      <c r="BM350" s="18" t="s">
        <v>5780</v>
      </c>
    </row>
    <row r="351" spans="2:65" s="1" customFormat="1" ht="22.5" customHeight="1" x14ac:dyDescent="0.3">
      <c r="B351" s="35"/>
      <c r="C351" s="247" t="s">
        <v>575</v>
      </c>
      <c r="D351" s="247" t="s">
        <v>548</v>
      </c>
      <c r="E351" s="248" t="s">
        <v>5781</v>
      </c>
      <c r="F351" s="249" t="s">
        <v>5782</v>
      </c>
      <c r="G351" s="250" t="s">
        <v>165</v>
      </c>
      <c r="H351" s="251">
        <v>2</v>
      </c>
      <c r="I351" s="252"/>
      <c r="J351" s="253">
        <f t="shared" si="10"/>
        <v>0</v>
      </c>
      <c r="K351" s="249" t="s">
        <v>19</v>
      </c>
      <c r="L351" s="254"/>
      <c r="M351" s="255" t="s">
        <v>19</v>
      </c>
      <c r="N351" s="256" t="s">
        <v>42</v>
      </c>
      <c r="O351" s="36"/>
      <c r="P351" s="191">
        <f t="shared" si="11"/>
        <v>0</v>
      </c>
      <c r="Q351" s="191">
        <v>6.0000000000000001E-3</v>
      </c>
      <c r="R351" s="191">
        <f t="shared" si="12"/>
        <v>1.2E-2</v>
      </c>
      <c r="S351" s="191">
        <v>0</v>
      </c>
      <c r="T351" s="192">
        <f t="shared" si="13"/>
        <v>0</v>
      </c>
      <c r="AR351" s="18" t="s">
        <v>235</v>
      </c>
      <c r="AT351" s="18" t="s">
        <v>548</v>
      </c>
      <c r="AU351" s="18" t="s">
        <v>81</v>
      </c>
      <c r="AY351" s="18" t="s">
        <v>160</v>
      </c>
      <c r="BE351" s="193">
        <f t="shared" si="14"/>
        <v>0</v>
      </c>
      <c r="BF351" s="193">
        <f t="shared" si="15"/>
        <v>0</v>
      </c>
      <c r="BG351" s="193">
        <f t="shared" si="16"/>
        <v>0</v>
      </c>
      <c r="BH351" s="193">
        <f t="shared" si="17"/>
        <v>0</v>
      </c>
      <c r="BI351" s="193">
        <f t="shared" si="18"/>
        <v>0</v>
      </c>
      <c r="BJ351" s="18" t="s">
        <v>78</v>
      </c>
      <c r="BK351" s="193">
        <f t="shared" si="19"/>
        <v>0</v>
      </c>
      <c r="BL351" s="18" t="s">
        <v>167</v>
      </c>
      <c r="BM351" s="18" t="s">
        <v>5783</v>
      </c>
    </row>
    <row r="352" spans="2:65" s="1" customFormat="1" ht="22.5" customHeight="1" x14ac:dyDescent="0.3">
      <c r="B352" s="35"/>
      <c r="C352" s="247" t="s">
        <v>580</v>
      </c>
      <c r="D352" s="247" t="s">
        <v>548</v>
      </c>
      <c r="E352" s="248" t="s">
        <v>5784</v>
      </c>
      <c r="F352" s="249" t="s">
        <v>5785</v>
      </c>
      <c r="G352" s="250" t="s">
        <v>165</v>
      </c>
      <c r="H352" s="251">
        <v>2</v>
      </c>
      <c r="I352" s="252"/>
      <c r="J352" s="253">
        <f t="shared" si="10"/>
        <v>0</v>
      </c>
      <c r="K352" s="249" t="s">
        <v>19</v>
      </c>
      <c r="L352" s="254"/>
      <c r="M352" s="255" t="s">
        <v>19</v>
      </c>
      <c r="N352" s="256" t="s">
        <v>42</v>
      </c>
      <c r="O352" s="36"/>
      <c r="P352" s="191">
        <f t="shared" si="11"/>
        <v>0</v>
      </c>
      <c r="Q352" s="191">
        <v>6.0000000000000001E-3</v>
      </c>
      <c r="R352" s="191">
        <f t="shared" si="12"/>
        <v>1.2E-2</v>
      </c>
      <c r="S352" s="191">
        <v>0</v>
      </c>
      <c r="T352" s="192">
        <f t="shared" si="13"/>
        <v>0</v>
      </c>
      <c r="AR352" s="18" t="s">
        <v>235</v>
      </c>
      <c r="AT352" s="18" t="s">
        <v>548</v>
      </c>
      <c r="AU352" s="18" t="s">
        <v>81</v>
      </c>
      <c r="AY352" s="18" t="s">
        <v>160</v>
      </c>
      <c r="BE352" s="193">
        <f t="shared" si="14"/>
        <v>0</v>
      </c>
      <c r="BF352" s="193">
        <f t="shared" si="15"/>
        <v>0</v>
      </c>
      <c r="BG352" s="193">
        <f t="shared" si="16"/>
        <v>0</v>
      </c>
      <c r="BH352" s="193">
        <f t="shared" si="17"/>
        <v>0</v>
      </c>
      <c r="BI352" s="193">
        <f t="shared" si="18"/>
        <v>0</v>
      </c>
      <c r="BJ352" s="18" t="s">
        <v>78</v>
      </c>
      <c r="BK352" s="193">
        <f t="shared" si="19"/>
        <v>0</v>
      </c>
      <c r="BL352" s="18" t="s">
        <v>167</v>
      </c>
      <c r="BM352" s="18" t="s">
        <v>5786</v>
      </c>
    </row>
    <row r="353" spans="2:65" s="1" customFormat="1" ht="22.5" customHeight="1" x14ac:dyDescent="0.3">
      <c r="B353" s="35"/>
      <c r="C353" s="247" t="s">
        <v>585</v>
      </c>
      <c r="D353" s="247" t="s">
        <v>548</v>
      </c>
      <c r="E353" s="248" t="s">
        <v>5787</v>
      </c>
      <c r="F353" s="249" t="s">
        <v>5788</v>
      </c>
      <c r="G353" s="250" t="s">
        <v>165</v>
      </c>
      <c r="H353" s="251">
        <v>1</v>
      </c>
      <c r="I353" s="252"/>
      <c r="J353" s="253">
        <f t="shared" si="10"/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 t="shared" si="11"/>
        <v>0</v>
      </c>
      <c r="Q353" s="191">
        <v>4.0000000000000001E-3</v>
      </c>
      <c r="R353" s="191">
        <f t="shared" si="12"/>
        <v>4.0000000000000001E-3</v>
      </c>
      <c r="S353" s="191">
        <v>0</v>
      </c>
      <c r="T353" s="192">
        <f t="shared" si="13"/>
        <v>0</v>
      </c>
      <c r="AR353" s="18" t="s">
        <v>235</v>
      </c>
      <c r="AT353" s="18" t="s">
        <v>548</v>
      </c>
      <c r="AU353" s="18" t="s">
        <v>81</v>
      </c>
      <c r="AY353" s="18" t="s">
        <v>160</v>
      </c>
      <c r="BE353" s="193">
        <f t="shared" si="14"/>
        <v>0</v>
      </c>
      <c r="BF353" s="193">
        <f t="shared" si="15"/>
        <v>0</v>
      </c>
      <c r="BG353" s="193">
        <f t="shared" si="16"/>
        <v>0</v>
      </c>
      <c r="BH353" s="193">
        <f t="shared" si="17"/>
        <v>0</v>
      </c>
      <c r="BI353" s="193">
        <f t="shared" si="18"/>
        <v>0</v>
      </c>
      <c r="BJ353" s="18" t="s">
        <v>78</v>
      </c>
      <c r="BK353" s="193">
        <f t="shared" si="19"/>
        <v>0</v>
      </c>
      <c r="BL353" s="18" t="s">
        <v>167</v>
      </c>
      <c r="BM353" s="18" t="s">
        <v>5789</v>
      </c>
    </row>
    <row r="354" spans="2:65" s="1" customFormat="1" ht="22.5" customHeight="1" x14ac:dyDescent="0.3">
      <c r="B354" s="35"/>
      <c r="C354" s="247" t="s">
        <v>590</v>
      </c>
      <c r="D354" s="247" t="s">
        <v>548</v>
      </c>
      <c r="E354" s="248" t="s">
        <v>5790</v>
      </c>
      <c r="F354" s="249" t="s">
        <v>5791</v>
      </c>
      <c r="G354" s="250" t="s">
        <v>165</v>
      </c>
      <c r="H354" s="251">
        <v>1</v>
      </c>
      <c r="I354" s="252"/>
      <c r="J354" s="253">
        <f t="shared" si="10"/>
        <v>0</v>
      </c>
      <c r="K354" s="249" t="s">
        <v>19</v>
      </c>
      <c r="L354" s="254"/>
      <c r="M354" s="255" t="s">
        <v>19</v>
      </c>
      <c r="N354" s="256" t="s">
        <v>42</v>
      </c>
      <c r="O354" s="36"/>
      <c r="P354" s="191">
        <f t="shared" si="11"/>
        <v>0</v>
      </c>
      <c r="Q354" s="191">
        <v>6.0000000000000001E-3</v>
      </c>
      <c r="R354" s="191">
        <f t="shared" si="12"/>
        <v>6.0000000000000001E-3</v>
      </c>
      <c r="S354" s="191">
        <v>0</v>
      </c>
      <c r="T354" s="192">
        <f t="shared" si="13"/>
        <v>0</v>
      </c>
      <c r="AR354" s="18" t="s">
        <v>235</v>
      </c>
      <c r="AT354" s="18" t="s">
        <v>548</v>
      </c>
      <c r="AU354" s="18" t="s">
        <v>81</v>
      </c>
      <c r="AY354" s="18" t="s">
        <v>160</v>
      </c>
      <c r="BE354" s="193">
        <f t="shared" si="14"/>
        <v>0</v>
      </c>
      <c r="BF354" s="193">
        <f t="shared" si="15"/>
        <v>0</v>
      </c>
      <c r="BG354" s="193">
        <f t="shared" si="16"/>
        <v>0</v>
      </c>
      <c r="BH354" s="193">
        <f t="shared" si="17"/>
        <v>0</v>
      </c>
      <c r="BI354" s="193">
        <f t="shared" si="18"/>
        <v>0</v>
      </c>
      <c r="BJ354" s="18" t="s">
        <v>78</v>
      </c>
      <c r="BK354" s="193">
        <f t="shared" si="19"/>
        <v>0</v>
      </c>
      <c r="BL354" s="18" t="s">
        <v>167</v>
      </c>
      <c r="BM354" s="18" t="s">
        <v>5792</v>
      </c>
    </row>
    <row r="355" spans="2:65" s="1" customFormat="1" ht="22.5" customHeight="1" x14ac:dyDescent="0.3">
      <c r="B355" s="35"/>
      <c r="C355" s="182" t="s">
        <v>594</v>
      </c>
      <c r="D355" s="182" t="s">
        <v>162</v>
      </c>
      <c r="E355" s="183" t="s">
        <v>5793</v>
      </c>
      <c r="F355" s="184" t="s">
        <v>5794</v>
      </c>
      <c r="G355" s="185" t="s">
        <v>165</v>
      </c>
      <c r="H355" s="186">
        <v>13</v>
      </c>
      <c r="I355" s="187"/>
      <c r="J355" s="188">
        <f t="shared" si="10"/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 t="shared" si="11"/>
        <v>0</v>
      </c>
      <c r="Q355" s="191">
        <v>1.0499999999999999E-3</v>
      </c>
      <c r="R355" s="191">
        <f t="shared" si="12"/>
        <v>1.3649999999999999E-2</v>
      </c>
      <c r="S355" s="191">
        <v>0</v>
      </c>
      <c r="T355" s="192">
        <f t="shared" si="13"/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 t="shared" si="14"/>
        <v>0</v>
      </c>
      <c r="BF355" s="193">
        <f t="shared" si="15"/>
        <v>0</v>
      </c>
      <c r="BG355" s="193">
        <f t="shared" si="16"/>
        <v>0</v>
      </c>
      <c r="BH355" s="193">
        <f t="shared" si="17"/>
        <v>0</v>
      </c>
      <c r="BI355" s="193">
        <f t="shared" si="18"/>
        <v>0</v>
      </c>
      <c r="BJ355" s="18" t="s">
        <v>78</v>
      </c>
      <c r="BK355" s="193">
        <f t="shared" si="19"/>
        <v>0</v>
      </c>
      <c r="BL355" s="18" t="s">
        <v>167</v>
      </c>
      <c r="BM355" s="18" t="s">
        <v>5795</v>
      </c>
    </row>
    <row r="356" spans="2:65" s="11" customFormat="1" x14ac:dyDescent="0.3">
      <c r="B356" s="194"/>
      <c r="C356" s="195"/>
      <c r="D356" s="196" t="s">
        <v>169</v>
      </c>
      <c r="E356" s="197" t="s">
        <v>19</v>
      </c>
      <c r="F356" s="198" t="s">
        <v>5796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x14ac:dyDescent="0.3">
      <c r="B357" s="206"/>
      <c r="C357" s="207"/>
      <c r="D357" s="196" t="s">
        <v>169</v>
      </c>
      <c r="E357" s="208" t="s">
        <v>19</v>
      </c>
      <c r="F357" s="209" t="s">
        <v>5797</v>
      </c>
      <c r="G357" s="207"/>
      <c r="H357" s="210">
        <v>13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3" customFormat="1" x14ac:dyDescent="0.3">
      <c r="B358" s="217"/>
      <c r="C358" s="218"/>
      <c r="D358" s="219" t="s">
        <v>169</v>
      </c>
      <c r="E358" s="220" t="s">
        <v>19</v>
      </c>
      <c r="F358" s="221" t="s">
        <v>182</v>
      </c>
      <c r="G358" s="218"/>
      <c r="H358" s="222">
        <v>13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169</v>
      </c>
      <c r="AU358" s="228" t="s">
        <v>81</v>
      </c>
      <c r="AV358" s="13" t="s">
        <v>167</v>
      </c>
      <c r="AW358" s="13" t="s">
        <v>35</v>
      </c>
      <c r="AX358" s="13" t="s">
        <v>78</v>
      </c>
      <c r="AY358" s="228" t="s">
        <v>160</v>
      </c>
    </row>
    <row r="359" spans="2:65" s="1" customFormat="1" ht="31.5" customHeight="1" x14ac:dyDescent="0.3">
      <c r="B359" s="35"/>
      <c r="C359" s="247" t="s">
        <v>600</v>
      </c>
      <c r="D359" s="247" t="s">
        <v>548</v>
      </c>
      <c r="E359" s="248" t="s">
        <v>5798</v>
      </c>
      <c r="F359" s="249" t="s">
        <v>5799</v>
      </c>
      <c r="G359" s="250" t="s">
        <v>165</v>
      </c>
      <c r="H359" s="251">
        <v>7</v>
      </c>
      <c r="I359" s="252"/>
      <c r="J359" s="253">
        <f>ROUND(I359*H359,2)</f>
        <v>0</v>
      </c>
      <c r="K359" s="249" t="s">
        <v>19</v>
      </c>
      <c r="L359" s="254"/>
      <c r="M359" s="255" t="s">
        <v>19</v>
      </c>
      <c r="N359" s="256" t="s">
        <v>42</v>
      </c>
      <c r="O359" s="36"/>
      <c r="P359" s="191">
        <f>O359*H359</f>
        <v>0</v>
      </c>
      <c r="Q359" s="191">
        <v>8.0000000000000002E-3</v>
      </c>
      <c r="R359" s="191">
        <f>Q359*H359</f>
        <v>5.6000000000000001E-2</v>
      </c>
      <c r="S359" s="191">
        <v>0</v>
      </c>
      <c r="T359" s="192">
        <f>S359*H359</f>
        <v>0</v>
      </c>
      <c r="AR359" s="18" t="s">
        <v>235</v>
      </c>
      <c r="AT359" s="18" t="s">
        <v>548</v>
      </c>
      <c r="AU359" s="18" t="s">
        <v>81</v>
      </c>
      <c r="AY359" s="18" t="s">
        <v>160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78</v>
      </c>
      <c r="BK359" s="193">
        <f>ROUND(I359*H359,2)</f>
        <v>0</v>
      </c>
      <c r="BL359" s="18" t="s">
        <v>167</v>
      </c>
      <c r="BM359" s="18" t="s">
        <v>5800</v>
      </c>
    </row>
    <row r="360" spans="2:65" s="1" customFormat="1" ht="31.5" customHeight="1" x14ac:dyDescent="0.3">
      <c r="B360" s="35"/>
      <c r="C360" s="247" t="s">
        <v>604</v>
      </c>
      <c r="D360" s="247" t="s">
        <v>548</v>
      </c>
      <c r="E360" s="248" t="s">
        <v>5801</v>
      </c>
      <c r="F360" s="249" t="s">
        <v>5802</v>
      </c>
      <c r="G360" s="250" t="s">
        <v>165</v>
      </c>
      <c r="H360" s="251">
        <v>6</v>
      </c>
      <c r="I360" s="252"/>
      <c r="J360" s="253">
        <f>ROUND(I360*H360,2)</f>
        <v>0</v>
      </c>
      <c r="K360" s="249" t="s">
        <v>19</v>
      </c>
      <c r="L360" s="254"/>
      <c r="M360" s="255" t="s">
        <v>19</v>
      </c>
      <c r="N360" s="256" t="s">
        <v>42</v>
      </c>
      <c r="O360" s="36"/>
      <c r="P360" s="191">
        <f>O360*H360</f>
        <v>0</v>
      </c>
      <c r="Q360" s="191">
        <v>8.0000000000000002E-3</v>
      </c>
      <c r="R360" s="191">
        <f>Q360*H360</f>
        <v>4.8000000000000001E-2</v>
      </c>
      <c r="S360" s="191">
        <v>0</v>
      </c>
      <c r="T360" s="192">
        <f>S360*H360</f>
        <v>0</v>
      </c>
      <c r="AR360" s="18" t="s">
        <v>235</v>
      </c>
      <c r="AT360" s="18" t="s">
        <v>548</v>
      </c>
      <c r="AU360" s="18" t="s">
        <v>81</v>
      </c>
      <c r="AY360" s="18" t="s">
        <v>160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167</v>
      </c>
      <c r="BM360" s="18" t="s">
        <v>5803</v>
      </c>
    </row>
    <row r="361" spans="2:65" s="1" customFormat="1" ht="22.5" customHeight="1" x14ac:dyDescent="0.3">
      <c r="B361" s="35"/>
      <c r="C361" s="182" t="s">
        <v>607</v>
      </c>
      <c r="D361" s="182" t="s">
        <v>162</v>
      </c>
      <c r="E361" s="183" t="s">
        <v>1001</v>
      </c>
      <c r="F361" s="184" t="s">
        <v>1002</v>
      </c>
      <c r="G361" s="185" t="s">
        <v>165</v>
      </c>
      <c r="H361" s="186">
        <v>38</v>
      </c>
      <c r="I361" s="187"/>
      <c r="J361" s="188">
        <f>ROUND(I361*H361,2)</f>
        <v>0</v>
      </c>
      <c r="K361" s="184" t="s">
        <v>166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0.109405</v>
      </c>
      <c r="R361" s="191">
        <f>Q361*H361</f>
        <v>4.1573900000000004</v>
      </c>
      <c r="S361" s="191">
        <v>0</v>
      </c>
      <c r="T361" s="192">
        <f>S361*H361</f>
        <v>0</v>
      </c>
      <c r="AR361" s="18" t="s">
        <v>167</v>
      </c>
      <c r="AT361" s="18" t="s">
        <v>162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5804</v>
      </c>
    </row>
    <row r="362" spans="2:65" s="11" customFormat="1" x14ac:dyDescent="0.3">
      <c r="B362" s="194"/>
      <c r="C362" s="195"/>
      <c r="D362" s="196" t="s">
        <v>169</v>
      </c>
      <c r="E362" s="197" t="s">
        <v>19</v>
      </c>
      <c r="F362" s="198" t="s">
        <v>5796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65" s="12" customFormat="1" x14ac:dyDescent="0.3">
      <c r="B363" s="206"/>
      <c r="C363" s="207"/>
      <c r="D363" s="196" t="s">
        <v>169</v>
      </c>
      <c r="E363" s="208" t="s">
        <v>19</v>
      </c>
      <c r="F363" s="209" t="s">
        <v>547</v>
      </c>
      <c r="G363" s="207"/>
      <c r="H363" s="210">
        <v>38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3" customFormat="1" x14ac:dyDescent="0.3">
      <c r="B364" s="217"/>
      <c r="C364" s="218"/>
      <c r="D364" s="219" t="s">
        <v>169</v>
      </c>
      <c r="E364" s="220" t="s">
        <v>19</v>
      </c>
      <c r="F364" s="221" t="s">
        <v>182</v>
      </c>
      <c r="G364" s="218"/>
      <c r="H364" s="222">
        <v>38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169</v>
      </c>
      <c r="AU364" s="228" t="s">
        <v>81</v>
      </c>
      <c r="AV364" s="13" t="s">
        <v>167</v>
      </c>
      <c r="AW364" s="13" t="s">
        <v>35</v>
      </c>
      <c r="AX364" s="13" t="s">
        <v>78</v>
      </c>
      <c r="AY364" s="228" t="s">
        <v>160</v>
      </c>
    </row>
    <row r="365" spans="2:65" s="1" customFormat="1" ht="22.5" customHeight="1" x14ac:dyDescent="0.3">
      <c r="B365" s="35"/>
      <c r="C365" s="247" t="s">
        <v>615</v>
      </c>
      <c r="D365" s="247" t="s">
        <v>548</v>
      </c>
      <c r="E365" s="248" t="s">
        <v>1005</v>
      </c>
      <c r="F365" s="249" t="s">
        <v>1006</v>
      </c>
      <c r="G365" s="250" t="s">
        <v>165</v>
      </c>
      <c r="H365" s="251">
        <v>38</v>
      </c>
      <c r="I365" s="252"/>
      <c r="J365" s="253">
        <f>ROUND(I365*H365,2)</f>
        <v>0</v>
      </c>
      <c r="K365" s="249" t="s">
        <v>166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6.1000000000000004E-3</v>
      </c>
      <c r="R365" s="191">
        <f>Q365*H365</f>
        <v>0.23180000000000001</v>
      </c>
      <c r="S365" s="191">
        <v>0</v>
      </c>
      <c r="T365" s="192">
        <f>S365*H365</f>
        <v>0</v>
      </c>
      <c r="AR365" s="18" t="s">
        <v>235</v>
      </c>
      <c r="AT365" s="18" t="s">
        <v>548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5805</v>
      </c>
    </row>
    <row r="366" spans="2:65" s="1" customFormat="1" ht="22.5" customHeight="1" x14ac:dyDescent="0.3">
      <c r="B366" s="35"/>
      <c r="C366" s="247" t="s">
        <v>620</v>
      </c>
      <c r="D366" s="247" t="s">
        <v>548</v>
      </c>
      <c r="E366" s="248" t="s">
        <v>1009</v>
      </c>
      <c r="F366" s="249" t="s">
        <v>1010</v>
      </c>
      <c r="G366" s="250" t="s">
        <v>165</v>
      </c>
      <c r="H366" s="251">
        <v>38</v>
      </c>
      <c r="I366" s="252"/>
      <c r="J366" s="253">
        <f>ROUND(I366*H366,2)</f>
        <v>0</v>
      </c>
      <c r="K366" s="249" t="s">
        <v>166</v>
      </c>
      <c r="L366" s="254"/>
      <c r="M366" s="255" t="s">
        <v>19</v>
      </c>
      <c r="N366" s="256" t="s">
        <v>42</v>
      </c>
      <c r="O366" s="36"/>
      <c r="P366" s="191">
        <f>O366*H366</f>
        <v>0</v>
      </c>
      <c r="Q366" s="191">
        <v>3.0000000000000001E-3</v>
      </c>
      <c r="R366" s="191">
        <f>Q366*H366</f>
        <v>0.114</v>
      </c>
      <c r="S366" s="191">
        <v>0</v>
      </c>
      <c r="T366" s="192">
        <f>S366*H366</f>
        <v>0</v>
      </c>
      <c r="AR366" s="18" t="s">
        <v>235</v>
      </c>
      <c r="AT366" s="18" t="s">
        <v>548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5806</v>
      </c>
    </row>
    <row r="367" spans="2:65" s="1" customFormat="1" ht="22.5" customHeight="1" x14ac:dyDescent="0.3">
      <c r="B367" s="35"/>
      <c r="C367" s="247" t="s">
        <v>624</v>
      </c>
      <c r="D367" s="247" t="s">
        <v>548</v>
      </c>
      <c r="E367" s="248" t="s">
        <v>1013</v>
      </c>
      <c r="F367" s="249" t="s">
        <v>1014</v>
      </c>
      <c r="G367" s="250" t="s">
        <v>165</v>
      </c>
      <c r="H367" s="251">
        <v>38</v>
      </c>
      <c r="I367" s="252"/>
      <c r="J367" s="253">
        <f>ROUND(I367*H367,2)</f>
        <v>0</v>
      </c>
      <c r="K367" s="249" t="s">
        <v>166</v>
      </c>
      <c r="L367" s="254"/>
      <c r="M367" s="255" t="s">
        <v>19</v>
      </c>
      <c r="N367" s="256" t="s">
        <v>42</v>
      </c>
      <c r="O367" s="36"/>
      <c r="P367" s="191">
        <f>O367*H367</f>
        <v>0</v>
      </c>
      <c r="Q367" s="191">
        <v>1E-4</v>
      </c>
      <c r="R367" s="191">
        <f>Q367*H367</f>
        <v>3.8E-3</v>
      </c>
      <c r="S367" s="191">
        <v>0</v>
      </c>
      <c r="T367" s="192">
        <f>S367*H367</f>
        <v>0</v>
      </c>
      <c r="AR367" s="18" t="s">
        <v>235</v>
      </c>
      <c r="AT367" s="18" t="s">
        <v>548</v>
      </c>
      <c r="AU367" s="18" t="s">
        <v>81</v>
      </c>
      <c r="AY367" s="18" t="s">
        <v>160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167</v>
      </c>
      <c r="BM367" s="18" t="s">
        <v>5807</v>
      </c>
    </row>
    <row r="368" spans="2:65" s="1" customFormat="1" ht="22.5" customHeight="1" x14ac:dyDescent="0.3">
      <c r="B368" s="35"/>
      <c r="C368" s="182" t="s">
        <v>628</v>
      </c>
      <c r="D368" s="182" t="s">
        <v>162</v>
      </c>
      <c r="E368" s="183" t="s">
        <v>1198</v>
      </c>
      <c r="F368" s="184" t="s">
        <v>1199</v>
      </c>
      <c r="G368" s="185" t="s">
        <v>165</v>
      </c>
      <c r="H368" s="186">
        <v>38</v>
      </c>
      <c r="I368" s="187"/>
      <c r="J368" s="188">
        <f>ROUND(I368*H368,2)</f>
        <v>0</v>
      </c>
      <c r="K368" s="184" t="s">
        <v>166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8.2000000000000003E-2</v>
      </c>
      <c r="T368" s="192">
        <f>S368*H368</f>
        <v>3.1160000000000001</v>
      </c>
      <c r="AR368" s="18" t="s">
        <v>167</v>
      </c>
      <c r="AT368" s="18" t="s">
        <v>162</v>
      </c>
      <c r="AU368" s="18" t="s">
        <v>81</v>
      </c>
      <c r="AY368" s="18" t="s">
        <v>160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167</v>
      </c>
      <c r="BM368" s="18" t="s">
        <v>5808</v>
      </c>
    </row>
    <row r="369" spans="2:65" s="1" customFormat="1" ht="22.5" customHeight="1" x14ac:dyDescent="0.3">
      <c r="B369" s="35"/>
      <c r="C369" s="182" t="s">
        <v>631</v>
      </c>
      <c r="D369" s="182" t="s">
        <v>162</v>
      </c>
      <c r="E369" s="183" t="s">
        <v>1202</v>
      </c>
      <c r="F369" s="184" t="s">
        <v>1203</v>
      </c>
      <c r="G369" s="185" t="s">
        <v>165</v>
      </c>
      <c r="H369" s="186">
        <v>60</v>
      </c>
      <c r="I369" s="187"/>
      <c r="J369" s="188">
        <f>ROUND(I369*H369,2)</f>
        <v>0</v>
      </c>
      <c r="K369" s="184" t="s">
        <v>166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</v>
      </c>
      <c r="R369" s="191">
        <f>Q369*H369</f>
        <v>0</v>
      </c>
      <c r="S369" s="191">
        <v>4.0000000000000001E-3</v>
      </c>
      <c r="T369" s="192">
        <f>S369*H369</f>
        <v>0.24</v>
      </c>
      <c r="AR369" s="18" t="s">
        <v>167</v>
      </c>
      <c r="AT369" s="18" t="s">
        <v>162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5809</v>
      </c>
    </row>
    <row r="370" spans="2:65" s="10" customFormat="1" ht="29.85" customHeight="1" x14ac:dyDescent="0.3">
      <c r="B370" s="165"/>
      <c r="C370" s="166"/>
      <c r="D370" s="179" t="s">
        <v>70</v>
      </c>
      <c r="E370" s="180" t="s">
        <v>1223</v>
      </c>
      <c r="F370" s="180" t="s">
        <v>1224</v>
      </c>
      <c r="G370" s="166"/>
      <c r="H370" s="166"/>
      <c r="I370" s="169"/>
      <c r="J370" s="181">
        <f>BK370</f>
        <v>0</v>
      </c>
      <c r="K370" s="166"/>
      <c r="L370" s="171"/>
      <c r="M370" s="172"/>
      <c r="N370" s="173"/>
      <c r="O370" s="173"/>
      <c r="P370" s="174">
        <f>SUM(P371:P388)</f>
        <v>0</v>
      </c>
      <c r="Q370" s="173"/>
      <c r="R370" s="174">
        <f>SUM(R371:R388)</f>
        <v>0</v>
      </c>
      <c r="S370" s="173"/>
      <c r="T370" s="175">
        <f>SUM(T371:T388)</f>
        <v>0</v>
      </c>
      <c r="AR370" s="176" t="s">
        <v>78</v>
      </c>
      <c r="AT370" s="177" t="s">
        <v>70</v>
      </c>
      <c r="AU370" s="177" t="s">
        <v>78</v>
      </c>
      <c r="AY370" s="176" t="s">
        <v>160</v>
      </c>
      <c r="BK370" s="178">
        <f>SUM(BK371:BK388)</f>
        <v>0</v>
      </c>
    </row>
    <row r="371" spans="2:65" s="1" customFormat="1" ht="31.5" customHeight="1" x14ac:dyDescent="0.3">
      <c r="B371" s="35"/>
      <c r="C371" s="182" t="s">
        <v>635</v>
      </c>
      <c r="D371" s="182" t="s">
        <v>162</v>
      </c>
      <c r="E371" s="183" t="s">
        <v>1226</v>
      </c>
      <c r="F371" s="184" t="s">
        <v>1227</v>
      </c>
      <c r="G371" s="185" t="s">
        <v>265</v>
      </c>
      <c r="H371" s="186">
        <v>0.24</v>
      </c>
      <c r="I371" s="187"/>
      <c r="J371" s="188">
        <f>ROUND(I371*H371,2)</f>
        <v>0</v>
      </c>
      <c r="K371" s="184" t="s">
        <v>19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5810</v>
      </c>
    </row>
    <row r="372" spans="2:65" s="1" customFormat="1" ht="31.5" customHeight="1" x14ac:dyDescent="0.3">
      <c r="B372" s="35"/>
      <c r="C372" s="182" t="s">
        <v>639</v>
      </c>
      <c r="D372" s="182" t="s">
        <v>162</v>
      </c>
      <c r="E372" s="183" t="s">
        <v>1231</v>
      </c>
      <c r="F372" s="184" t="s">
        <v>1232</v>
      </c>
      <c r="G372" s="185" t="s">
        <v>265</v>
      </c>
      <c r="H372" s="186">
        <v>0.48</v>
      </c>
      <c r="I372" s="187"/>
      <c r="J372" s="188">
        <f>ROUND(I372*H372,2)</f>
        <v>0</v>
      </c>
      <c r="K372" s="184" t="s">
        <v>19</v>
      </c>
      <c r="L372" s="55"/>
      <c r="M372" s="189" t="s">
        <v>19</v>
      </c>
      <c r="N372" s="190" t="s">
        <v>42</v>
      </c>
      <c r="O372" s="3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18" t="s">
        <v>167</v>
      </c>
      <c r="AT372" s="18" t="s">
        <v>162</v>
      </c>
      <c r="AU372" s="18" t="s">
        <v>81</v>
      </c>
      <c r="AY372" s="18" t="s">
        <v>160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78</v>
      </c>
      <c r="BK372" s="193">
        <f>ROUND(I372*H372,2)</f>
        <v>0</v>
      </c>
      <c r="BL372" s="18" t="s">
        <v>167</v>
      </c>
      <c r="BM372" s="18" t="s">
        <v>5811</v>
      </c>
    </row>
    <row r="373" spans="2:65" s="12" customFormat="1" x14ac:dyDescent="0.3">
      <c r="B373" s="206"/>
      <c r="C373" s="207"/>
      <c r="D373" s="196" t="s">
        <v>169</v>
      </c>
      <c r="E373" s="208" t="s">
        <v>19</v>
      </c>
      <c r="F373" s="209" t="s">
        <v>5812</v>
      </c>
      <c r="G373" s="207"/>
      <c r="H373" s="210">
        <v>0.48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3" customFormat="1" x14ac:dyDescent="0.3">
      <c r="B374" s="217"/>
      <c r="C374" s="218"/>
      <c r="D374" s="219" t="s">
        <v>169</v>
      </c>
      <c r="E374" s="220" t="s">
        <v>19</v>
      </c>
      <c r="F374" s="221" t="s">
        <v>182</v>
      </c>
      <c r="G374" s="218"/>
      <c r="H374" s="222">
        <v>0.48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169</v>
      </c>
      <c r="AU374" s="228" t="s">
        <v>81</v>
      </c>
      <c r="AV374" s="13" t="s">
        <v>167</v>
      </c>
      <c r="AW374" s="13" t="s">
        <v>35</v>
      </c>
      <c r="AX374" s="13" t="s">
        <v>78</v>
      </c>
      <c r="AY374" s="228" t="s">
        <v>160</v>
      </c>
    </row>
    <row r="375" spans="2:65" s="1" customFormat="1" ht="22.5" customHeight="1" x14ac:dyDescent="0.3">
      <c r="B375" s="35"/>
      <c r="C375" s="182" t="s">
        <v>643</v>
      </c>
      <c r="D375" s="182" t="s">
        <v>162</v>
      </c>
      <c r="E375" s="183" t="s">
        <v>1236</v>
      </c>
      <c r="F375" s="184" t="s">
        <v>1237</v>
      </c>
      <c r="G375" s="185" t="s">
        <v>265</v>
      </c>
      <c r="H375" s="186">
        <v>3.1160000000000001</v>
      </c>
      <c r="I375" s="187"/>
      <c r="J375" s="188">
        <f>ROUND(I375*H375,2)</f>
        <v>0</v>
      </c>
      <c r="K375" s="184" t="s">
        <v>166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167</v>
      </c>
      <c r="AT375" s="18" t="s">
        <v>162</v>
      </c>
      <c r="AU375" s="18" t="s">
        <v>81</v>
      </c>
      <c r="AY375" s="18" t="s">
        <v>160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167</v>
      </c>
      <c r="BM375" s="18" t="s">
        <v>5813</v>
      </c>
    </row>
    <row r="376" spans="2:65" s="1" customFormat="1" ht="22.5" customHeight="1" x14ac:dyDescent="0.3">
      <c r="B376" s="35"/>
      <c r="C376" s="182" t="s">
        <v>647</v>
      </c>
      <c r="D376" s="182" t="s">
        <v>162</v>
      </c>
      <c r="E376" s="183" t="s">
        <v>1243</v>
      </c>
      <c r="F376" s="184" t="s">
        <v>1244</v>
      </c>
      <c r="G376" s="185" t="s">
        <v>265</v>
      </c>
      <c r="H376" s="186">
        <v>59.204000000000001</v>
      </c>
      <c r="I376" s="187"/>
      <c r="J376" s="188">
        <f>ROUND(I376*H376,2)</f>
        <v>0</v>
      </c>
      <c r="K376" s="184" t="s">
        <v>166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8" t="s">
        <v>167</v>
      </c>
      <c r="AT376" s="18" t="s">
        <v>162</v>
      </c>
      <c r="AU376" s="18" t="s">
        <v>81</v>
      </c>
      <c r="AY376" s="18" t="s">
        <v>160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167</v>
      </c>
      <c r="BM376" s="18" t="s">
        <v>5814</v>
      </c>
    </row>
    <row r="377" spans="2:65" s="12" customFormat="1" x14ac:dyDescent="0.3">
      <c r="B377" s="206"/>
      <c r="C377" s="207"/>
      <c r="D377" s="196" t="s">
        <v>169</v>
      </c>
      <c r="E377" s="208" t="s">
        <v>19</v>
      </c>
      <c r="F377" s="209" t="s">
        <v>5815</v>
      </c>
      <c r="G377" s="207"/>
      <c r="H377" s="210">
        <v>59.204000000000001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3" customFormat="1" x14ac:dyDescent="0.3">
      <c r="B378" s="217"/>
      <c r="C378" s="218"/>
      <c r="D378" s="219" t="s">
        <v>169</v>
      </c>
      <c r="E378" s="220" t="s">
        <v>19</v>
      </c>
      <c r="F378" s="221" t="s">
        <v>182</v>
      </c>
      <c r="G378" s="218"/>
      <c r="H378" s="222">
        <v>59.204000000000001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169</v>
      </c>
      <c r="AU378" s="228" t="s">
        <v>81</v>
      </c>
      <c r="AV378" s="13" t="s">
        <v>167</v>
      </c>
      <c r="AW378" s="13" t="s">
        <v>35</v>
      </c>
      <c r="AX378" s="13" t="s">
        <v>78</v>
      </c>
      <c r="AY378" s="228" t="s">
        <v>160</v>
      </c>
    </row>
    <row r="379" spans="2:65" s="1" customFormat="1" ht="22.5" customHeight="1" x14ac:dyDescent="0.3">
      <c r="B379" s="35"/>
      <c r="C379" s="182" t="s">
        <v>651</v>
      </c>
      <c r="D379" s="182" t="s">
        <v>162</v>
      </c>
      <c r="E379" s="183" t="s">
        <v>2154</v>
      </c>
      <c r="F379" s="184" t="s">
        <v>2155</v>
      </c>
      <c r="G379" s="185" t="s">
        <v>265</v>
      </c>
      <c r="H379" s="186">
        <v>11.023999999999999</v>
      </c>
      <c r="I379" s="187"/>
      <c r="J379" s="188">
        <f>ROUND(I379*H379,2)</f>
        <v>0</v>
      </c>
      <c r="K379" s="184" t="s">
        <v>166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5816</v>
      </c>
    </row>
    <row r="380" spans="2:65" s="11" customFormat="1" x14ac:dyDescent="0.3">
      <c r="B380" s="194"/>
      <c r="C380" s="195"/>
      <c r="D380" s="196" t="s">
        <v>169</v>
      </c>
      <c r="E380" s="197" t="s">
        <v>19</v>
      </c>
      <c r="F380" s="198" t="s">
        <v>5817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169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160</v>
      </c>
    </row>
    <row r="381" spans="2:65" s="12" customFormat="1" x14ac:dyDescent="0.3">
      <c r="B381" s="206"/>
      <c r="C381" s="207"/>
      <c r="D381" s="196" t="s">
        <v>169</v>
      </c>
      <c r="E381" s="208" t="s">
        <v>19</v>
      </c>
      <c r="F381" s="209" t="s">
        <v>5818</v>
      </c>
      <c r="G381" s="207"/>
      <c r="H381" s="210">
        <v>6.12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1" customFormat="1" x14ac:dyDescent="0.3">
      <c r="B382" s="194"/>
      <c r="C382" s="195"/>
      <c r="D382" s="196" t="s">
        <v>169</v>
      </c>
      <c r="E382" s="197" t="s">
        <v>19</v>
      </c>
      <c r="F382" s="198" t="s">
        <v>5819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169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160</v>
      </c>
    </row>
    <row r="383" spans="2:65" s="12" customFormat="1" x14ac:dyDescent="0.3">
      <c r="B383" s="206"/>
      <c r="C383" s="207"/>
      <c r="D383" s="196" t="s">
        <v>169</v>
      </c>
      <c r="E383" s="208" t="s">
        <v>19</v>
      </c>
      <c r="F383" s="209" t="s">
        <v>5820</v>
      </c>
      <c r="G383" s="207"/>
      <c r="H383" s="210">
        <v>4.9039999999999999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3" customFormat="1" x14ac:dyDescent="0.3">
      <c r="B384" s="217"/>
      <c r="C384" s="218"/>
      <c r="D384" s="219" t="s">
        <v>169</v>
      </c>
      <c r="E384" s="220" t="s">
        <v>19</v>
      </c>
      <c r="F384" s="221" t="s">
        <v>182</v>
      </c>
      <c r="G384" s="218"/>
      <c r="H384" s="222">
        <v>11.023999999999999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169</v>
      </c>
      <c r="AU384" s="228" t="s">
        <v>81</v>
      </c>
      <c r="AV384" s="13" t="s">
        <v>167</v>
      </c>
      <c r="AW384" s="13" t="s">
        <v>35</v>
      </c>
      <c r="AX384" s="13" t="s">
        <v>78</v>
      </c>
      <c r="AY384" s="228" t="s">
        <v>160</v>
      </c>
    </row>
    <row r="385" spans="2:65" s="1" customFormat="1" ht="22.5" customHeight="1" x14ac:dyDescent="0.3">
      <c r="B385" s="35"/>
      <c r="C385" s="182" t="s">
        <v>655</v>
      </c>
      <c r="D385" s="182" t="s">
        <v>162</v>
      </c>
      <c r="E385" s="183" t="s">
        <v>2159</v>
      </c>
      <c r="F385" s="184" t="s">
        <v>2160</v>
      </c>
      <c r="G385" s="185" t="s">
        <v>265</v>
      </c>
      <c r="H385" s="186">
        <v>209.45599999999999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5821</v>
      </c>
    </row>
    <row r="386" spans="2:65" s="12" customFormat="1" x14ac:dyDescent="0.3">
      <c r="B386" s="206"/>
      <c r="C386" s="207"/>
      <c r="D386" s="196" t="s">
        <v>169</v>
      </c>
      <c r="E386" s="208" t="s">
        <v>19</v>
      </c>
      <c r="F386" s="209" t="s">
        <v>5822</v>
      </c>
      <c r="G386" s="207"/>
      <c r="H386" s="210">
        <v>209.45599999999999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3" customFormat="1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209.45599999999999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182" t="s">
        <v>659</v>
      </c>
      <c r="D388" s="182" t="s">
        <v>162</v>
      </c>
      <c r="E388" s="183" t="s">
        <v>1248</v>
      </c>
      <c r="F388" s="184" t="s">
        <v>1249</v>
      </c>
      <c r="G388" s="185" t="s">
        <v>265</v>
      </c>
      <c r="H388" s="186">
        <v>3.1160000000000001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5823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260</v>
      </c>
      <c r="F389" s="180" t="s">
        <v>261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P390</f>
        <v>0</v>
      </c>
      <c r="Q389" s="173"/>
      <c r="R389" s="174">
        <f>R390</f>
        <v>0</v>
      </c>
      <c r="S389" s="173"/>
      <c r="T389" s="175">
        <f>T390</f>
        <v>0</v>
      </c>
      <c r="AR389" s="176" t="s">
        <v>78</v>
      </c>
      <c r="AT389" s="177" t="s">
        <v>70</v>
      </c>
      <c r="AU389" s="177" t="s">
        <v>78</v>
      </c>
      <c r="AY389" s="176" t="s">
        <v>160</v>
      </c>
      <c r="BK389" s="178">
        <f>BK390</f>
        <v>0</v>
      </c>
    </row>
    <row r="390" spans="2:65" s="1" customFormat="1" ht="31.5" customHeight="1" x14ac:dyDescent="0.3">
      <c r="B390" s="35"/>
      <c r="C390" s="182" t="s">
        <v>664</v>
      </c>
      <c r="D390" s="182" t="s">
        <v>162</v>
      </c>
      <c r="E390" s="183" t="s">
        <v>263</v>
      </c>
      <c r="F390" s="184" t="s">
        <v>264</v>
      </c>
      <c r="G390" s="185" t="s">
        <v>265</v>
      </c>
      <c r="H390" s="186">
        <v>28.143000000000001</v>
      </c>
      <c r="I390" s="187"/>
      <c r="J390" s="188">
        <f>ROUND(I390*H390,2)</f>
        <v>0</v>
      </c>
      <c r="K390" s="184" t="s">
        <v>166</v>
      </c>
      <c r="L390" s="55"/>
      <c r="M390" s="189" t="s">
        <v>19</v>
      </c>
      <c r="N390" s="243" t="s">
        <v>42</v>
      </c>
      <c r="O390" s="244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5824</v>
      </c>
    </row>
    <row r="391" spans="2:65" s="1" customFormat="1" ht="6.95" customHeight="1" x14ac:dyDescent="0.3">
      <c r="B391" s="50"/>
      <c r="C391" s="51"/>
      <c r="D391" s="51"/>
      <c r="E391" s="51"/>
      <c r="F391" s="51"/>
      <c r="G391" s="51"/>
      <c r="H391" s="51"/>
      <c r="I391" s="128"/>
      <c r="J391" s="51"/>
      <c r="K391" s="51"/>
      <c r="L391" s="55"/>
    </row>
  </sheetData>
  <sheetProtection algorithmName="SHA-512" hashValue="c0X4t/R3M57mDuSDQai2ACOOcU4EpUlMuETPjlJvusp27Sx7TL4vVWB5Ss1GzNlE6Ndc5KLZyYL1PS5YvBHZ2Q==" saltValue="8ch+5vwN5DI8BXNV17NDd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1"/>
      <c r="C1" s="271"/>
      <c r="D1" s="270" t="s">
        <v>1</v>
      </c>
      <c r="E1" s="271"/>
      <c r="F1" s="272" t="s">
        <v>5882</v>
      </c>
      <c r="G1" s="397" t="s">
        <v>5883</v>
      </c>
      <c r="H1" s="397"/>
      <c r="I1" s="277"/>
      <c r="J1" s="272" t="s">
        <v>5884</v>
      </c>
      <c r="K1" s="270" t="s">
        <v>132</v>
      </c>
      <c r="L1" s="272" t="s">
        <v>5885</v>
      </c>
      <c r="M1" s="272"/>
      <c r="N1" s="272"/>
      <c r="O1" s="272"/>
      <c r="P1" s="272"/>
      <c r="Q1" s="272"/>
      <c r="R1" s="272"/>
      <c r="S1" s="272"/>
      <c r="T1" s="272"/>
      <c r="U1" s="268"/>
      <c r="V1" s="26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131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98" t="str">
        <f>'Rekapitulace stavby'!K6</f>
        <v>II/115 Černošice, rekonstrukce silnice</v>
      </c>
      <c r="F7" s="386"/>
      <c r="G7" s="386"/>
      <c r="H7" s="386"/>
      <c r="I7" s="106"/>
      <c r="J7" s="23"/>
      <c r="K7" s="25"/>
    </row>
    <row r="8" spans="1:70" s="1" customFormat="1" ht="15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99" t="s">
        <v>5825</v>
      </c>
      <c r="F9" s="377"/>
      <c r="G9" s="377"/>
      <c r="H9" s="377"/>
      <c r="I9" s="10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389" t="s">
        <v>5826</v>
      </c>
      <c r="F24" s="400"/>
      <c r="G24" s="400"/>
      <c r="H24" s="400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ROUND(SUM(BE80:BE97), 2)</f>
        <v>0</v>
      </c>
      <c r="G30" s="36"/>
      <c r="H30" s="36"/>
      <c r="I30" s="120">
        <v>0.21</v>
      </c>
      <c r="J30" s="119">
        <f>ROUND(ROUND((SUM(BE80:BE97)),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ROUND(SUM(BF80:BF97), 2)</f>
        <v>0</v>
      </c>
      <c r="G31" s="36"/>
      <c r="H31" s="36"/>
      <c r="I31" s="120">
        <v>0.15</v>
      </c>
      <c r="J31" s="119">
        <f>ROUND(ROUND((SUM(BF80:BF97)),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ROUND(SUM(BG80:BG97),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ROUND(SUM(BH80:BH97),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ROUND(SUM(BI80:BI97),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98" t="str">
        <f>E7</f>
        <v>II/115 Černošice, rekonstrukce silnice</v>
      </c>
      <c r="F45" s="377"/>
      <c r="G45" s="377"/>
      <c r="H45" s="377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99" t="str">
        <f>E9</f>
        <v>CITY042-16 - Vedlejší rozpočtové náklady</v>
      </c>
      <c r="F47" s="377"/>
      <c r="G47" s="377"/>
      <c r="H47" s="377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ht="15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5827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5828</v>
      </c>
      <c r="E58" s="148"/>
      <c r="F58" s="148"/>
      <c r="G58" s="148"/>
      <c r="H58" s="148"/>
      <c r="I58" s="149"/>
      <c r="J58" s="150">
        <f>J82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5829</v>
      </c>
      <c r="E59" s="148"/>
      <c r="F59" s="148"/>
      <c r="G59" s="148"/>
      <c r="H59" s="148"/>
      <c r="I59" s="149"/>
      <c r="J59" s="150">
        <f>J91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5830</v>
      </c>
      <c r="E60" s="148"/>
      <c r="F60" s="148"/>
      <c r="G60" s="148"/>
      <c r="H60" s="148"/>
      <c r="I60" s="149"/>
      <c r="J60" s="150">
        <f>J95</f>
        <v>0</v>
      </c>
      <c r="K60" s="15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07"/>
      <c r="J61" s="36"/>
      <c r="K61" s="39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128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131"/>
      <c r="J66" s="54"/>
      <c r="K66" s="54"/>
      <c r="L66" s="55"/>
    </row>
    <row r="67" spans="2:63" s="1" customFormat="1" ht="36.950000000000003" customHeight="1" x14ac:dyDescent="0.3">
      <c r="B67" s="35"/>
      <c r="C67" s="56" t="s">
        <v>144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6.95" customHeight="1" x14ac:dyDescent="0.3">
      <c r="B68" s="35"/>
      <c r="C68" s="57"/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16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96" t="str">
        <f>E7</f>
        <v>II/115 Černošice, rekonstrukce silnice</v>
      </c>
      <c r="F70" s="370"/>
      <c r="G70" s="370"/>
      <c r="H70" s="370"/>
      <c r="I70" s="152"/>
      <c r="J70" s="57"/>
      <c r="K70" s="57"/>
      <c r="L70" s="55"/>
    </row>
    <row r="71" spans="2:63" s="1" customFormat="1" ht="14.45" customHeight="1" x14ac:dyDescent="0.3">
      <c r="B71" s="35"/>
      <c r="C71" s="59" t="s">
        <v>134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367" t="str">
        <f>E9</f>
        <v>CITY042-16 - Vedlejší rozpočtové náklady</v>
      </c>
      <c r="F72" s="370"/>
      <c r="G72" s="370"/>
      <c r="H72" s="370"/>
      <c r="I72" s="152"/>
      <c r="J72" s="57"/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8" customHeight="1" x14ac:dyDescent="0.3">
      <c r="B74" s="35"/>
      <c r="C74" s="59" t="s">
        <v>21</v>
      </c>
      <c r="D74" s="57"/>
      <c r="E74" s="57"/>
      <c r="F74" s="153" t="str">
        <f>F12</f>
        <v>Černošice</v>
      </c>
      <c r="G74" s="57"/>
      <c r="H74" s="57"/>
      <c r="I74" s="154" t="s">
        <v>23</v>
      </c>
      <c r="J74" s="67" t="str">
        <f>IF(J12="","",J12)</f>
        <v>1.3.2016</v>
      </c>
      <c r="K74" s="57"/>
      <c r="L74" s="55"/>
    </row>
    <row r="75" spans="2:63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63" s="1" customFormat="1" ht="15" x14ac:dyDescent="0.3">
      <c r="B76" s="35"/>
      <c r="C76" s="59" t="s">
        <v>25</v>
      </c>
      <c r="D76" s="57"/>
      <c r="E76" s="57"/>
      <c r="F76" s="153" t="str">
        <f>E15</f>
        <v>Středočeský kraj, Zborovská 11, Praha 5</v>
      </c>
      <c r="G76" s="57"/>
      <c r="H76" s="57"/>
      <c r="I76" s="154" t="s">
        <v>32</v>
      </c>
      <c r="J76" s="153" t="str">
        <f>E21</f>
        <v>AF-CityPlan s.r.o.,Magistrů 1275/13, 14000 Praha 4</v>
      </c>
      <c r="K76" s="57"/>
      <c r="L76" s="55"/>
    </row>
    <row r="77" spans="2:63" s="1" customFormat="1" ht="14.45" customHeight="1" x14ac:dyDescent="0.3">
      <c r="B77" s="35"/>
      <c r="C77" s="59" t="s">
        <v>30</v>
      </c>
      <c r="D77" s="57"/>
      <c r="E77" s="57"/>
      <c r="F77" s="153" t="str">
        <f>IF(E18="","",E18)</f>
        <v/>
      </c>
      <c r="G77" s="57"/>
      <c r="H77" s="57"/>
      <c r="I77" s="15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63" s="9" customFormat="1" ht="29.25" customHeight="1" x14ac:dyDescent="0.3">
      <c r="B79" s="155"/>
      <c r="C79" s="156" t="s">
        <v>145</v>
      </c>
      <c r="D79" s="157" t="s">
        <v>56</v>
      </c>
      <c r="E79" s="157" t="s">
        <v>52</v>
      </c>
      <c r="F79" s="157" t="s">
        <v>146</v>
      </c>
      <c r="G79" s="157" t="s">
        <v>147</v>
      </c>
      <c r="H79" s="157" t="s">
        <v>148</v>
      </c>
      <c r="I79" s="158" t="s">
        <v>149</v>
      </c>
      <c r="J79" s="157" t="s">
        <v>138</v>
      </c>
      <c r="K79" s="159" t="s">
        <v>150</v>
      </c>
      <c r="L79" s="160"/>
      <c r="M79" s="75" t="s">
        <v>151</v>
      </c>
      <c r="N79" s="76" t="s">
        <v>41</v>
      </c>
      <c r="O79" s="76" t="s">
        <v>152</v>
      </c>
      <c r="P79" s="76" t="s">
        <v>153</v>
      </c>
      <c r="Q79" s="76" t="s">
        <v>154</v>
      </c>
      <c r="R79" s="76" t="s">
        <v>155</v>
      </c>
      <c r="S79" s="76" t="s">
        <v>156</v>
      </c>
      <c r="T79" s="77" t="s">
        <v>157</v>
      </c>
    </row>
    <row r="80" spans="2:63" s="1" customFormat="1" ht="29.25" customHeight="1" x14ac:dyDescent="0.35">
      <c r="B80" s="35"/>
      <c r="C80" s="81" t="s">
        <v>139</v>
      </c>
      <c r="D80" s="57"/>
      <c r="E80" s="57"/>
      <c r="F80" s="57"/>
      <c r="G80" s="57"/>
      <c r="H80" s="57"/>
      <c r="I80" s="152"/>
      <c r="J80" s="161">
        <f>BK80</f>
        <v>0</v>
      </c>
      <c r="K80" s="57"/>
      <c r="L80" s="55"/>
      <c r="M80" s="78"/>
      <c r="N80" s="79"/>
      <c r="O80" s="79"/>
      <c r="P80" s="162">
        <f>P81</f>
        <v>0</v>
      </c>
      <c r="Q80" s="79"/>
      <c r="R80" s="162">
        <f>R81</f>
        <v>0</v>
      </c>
      <c r="S80" s="79"/>
      <c r="T80" s="163">
        <f>T81</f>
        <v>0</v>
      </c>
      <c r="AT80" s="18" t="s">
        <v>70</v>
      </c>
      <c r="AU80" s="18" t="s">
        <v>140</v>
      </c>
      <c r="BK80" s="164">
        <f>BK81</f>
        <v>0</v>
      </c>
    </row>
    <row r="81" spans="2:65" s="10" customFormat="1" ht="37.35" customHeight="1" x14ac:dyDescent="0.35">
      <c r="B81" s="165"/>
      <c r="C81" s="166"/>
      <c r="D81" s="167" t="s">
        <v>70</v>
      </c>
      <c r="E81" s="168" t="s">
        <v>5831</v>
      </c>
      <c r="F81" s="168" t="s">
        <v>130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P82+P91+P95</f>
        <v>0</v>
      </c>
      <c r="Q81" s="173"/>
      <c r="R81" s="174">
        <f>R82+R91+R95</f>
        <v>0</v>
      </c>
      <c r="S81" s="173"/>
      <c r="T81" s="175">
        <f>T82+T91+T95</f>
        <v>0</v>
      </c>
      <c r="AR81" s="176" t="s">
        <v>201</v>
      </c>
      <c r="AT81" s="177" t="s">
        <v>70</v>
      </c>
      <c r="AU81" s="177" t="s">
        <v>71</v>
      </c>
      <c r="AY81" s="176" t="s">
        <v>160</v>
      </c>
      <c r="BK81" s="178">
        <f>BK82+BK91+BK95</f>
        <v>0</v>
      </c>
    </row>
    <row r="82" spans="2:65" s="10" customFormat="1" ht="19.899999999999999" customHeight="1" x14ac:dyDescent="0.3">
      <c r="B82" s="165"/>
      <c r="C82" s="166"/>
      <c r="D82" s="179" t="s">
        <v>70</v>
      </c>
      <c r="E82" s="180" t="s">
        <v>5832</v>
      </c>
      <c r="F82" s="180" t="s">
        <v>5833</v>
      </c>
      <c r="G82" s="166"/>
      <c r="H82" s="166"/>
      <c r="I82" s="169"/>
      <c r="J82" s="181">
        <f>BK82</f>
        <v>0</v>
      </c>
      <c r="K82" s="166"/>
      <c r="L82" s="171"/>
      <c r="M82" s="172"/>
      <c r="N82" s="173"/>
      <c r="O82" s="173"/>
      <c r="P82" s="174">
        <f>SUM(P83:P90)</f>
        <v>0</v>
      </c>
      <c r="Q82" s="173"/>
      <c r="R82" s="174">
        <f>SUM(R83:R90)</f>
        <v>0</v>
      </c>
      <c r="S82" s="173"/>
      <c r="T82" s="175">
        <f>SUM(T83:T90)</f>
        <v>0</v>
      </c>
      <c r="AR82" s="176" t="s">
        <v>201</v>
      </c>
      <c r="AT82" s="177" t="s">
        <v>70</v>
      </c>
      <c r="AU82" s="177" t="s">
        <v>78</v>
      </c>
      <c r="AY82" s="176" t="s">
        <v>160</v>
      </c>
      <c r="BK82" s="178">
        <f>SUM(BK83:BK90)</f>
        <v>0</v>
      </c>
    </row>
    <row r="83" spans="2:65" s="1" customFormat="1" ht="22.5" customHeight="1" x14ac:dyDescent="0.3">
      <c r="B83" s="35"/>
      <c r="C83" s="182" t="s">
        <v>78</v>
      </c>
      <c r="D83" s="182" t="s">
        <v>162</v>
      </c>
      <c r="E83" s="183" t="s">
        <v>5834</v>
      </c>
      <c r="F83" s="184" t="s">
        <v>5835</v>
      </c>
      <c r="G83" s="185" t="s">
        <v>5836</v>
      </c>
      <c r="H83" s="186">
        <v>1</v>
      </c>
      <c r="I83" s="187"/>
      <c r="J83" s="188">
        <f t="shared" ref="J83:J90" si="0">ROUND(I83*H83,2)</f>
        <v>0</v>
      </c>
      <c r="K83" s="184" t="s">
        <v>19</v>
      </c>
      <c r="L83" s="55"/>
      <c r="M83" s="189" t="s">
        <v>19</v>
      </c>
      <c r="N83" s="190" t="s">
        <v>42</v>
      </c>
      <c r="O83" s="36"/>
      <c r="P83" s="191">
        <f t="shared" ref="P83:P90" si="1">O83*H83</f>
        <v>0</v>
      </c>
      <c r="Q83" s="191">
        <v>0</v>
      </c>
      <c r="R83" s="191">
        <f t="shared" ref="R83:R90" si="2">Q83*H83</f>
        <v>0</v>
      </c>
      <c r="S83" s="191">
        <v>0</v>
      </c>
      <c r="T83" s="192">
        <f t="shared" ref="T83:T90" si="3">S83*H83</f>
        <v>0</v>
      </c>
      <c r="AR83" s="18" t="s">
        <v>5837</v>
      </c>
      <c r="AT83" s="18" t="s">
        <v>162</v>
      </c>
      <c r="AU83" s="18" t="s">
        <v>81</v>
      </c>
      <c r="AY83" s="18" t="s">
        <v>160</v>
      </c>
      <c r="BE83" s="193">
        <f t="shared" ref="BE83:BE90" si="4">IF(N83="základní",J83,0)</f>
        <v>0</v>
      </c>
      <c r="BF83" s="193">
        <f t="shared" ref="BF83:BF90" si="5">IF(N83="snížená",J83,0)</f>
        <v>0</v>
      </c>
      <c r="BG83" s="193">
        <f t="shared" ref="BG83:BG90" si="6">IF(N83="zákl. přenesená",J83,0)</f>
        <v>0</v>
      </c>
      <c r="BH83" s="193">
        <f t="shared" ref="BH83:BH90" si="7">IF(N83="sníž. přenesená",J83,0)</f>
        <v>0</v>
      </c>
      <c r="BI83" s="193">
        <f t="shared" ref="BI83:BI90" si="8">IF(N83="nulová",J83,0)</f>
        <v>0</v>
      </c>
      <c r="BJ83" s="18" t="s">
        <v>78</v>
      </c>
      <c r="BK83" s="193">
        <f t="shared" ref="BK83:BK90" si="9">ROUND(I83*H83,2)</f>
        <v>0</v>
      </c>
      <c r="BL83" s="18" t="s">
        <v>5837</v>
      </c>
      <c r="BM83" s="18" t="s">
        <v>5838</v>
      </c>
    </row>
    <row r="84" spans="2:65" s="1" customFormat="1" ht="22.5" customHeight="1" x14ac:dyDescent="0.3">
      <c r="B84" s="35"/>
      <c r="C84" s="182" t="s">
        <v>81</v>
      </c>
      <c r="D84" s="182" t="s">
        <v>162</v>
      </c>
      <c r="E84" s="183" t="s">
        <v>5839</v>
      </c>
      <c r="F84" s="184" t="s">
        <v>5840</v>
      </c>
      <c r="G84" s="185" t="s">
        <v>5836</v>
      </c>
      <c r="H84" s="186">
        <v>1</v>
      </c>
      <c r="I84" s="187"/>
      <c r="J84" s="188">
        <f t="shared" si="0"/>
        <v>0</v>
      </c>
      <c r="K84" s="184" t="s">
        <v>19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5837</v>
      </c>
      <c r="AT84" s="18" t="s">
        <v>162</v>
      </c>
      <c r="AU84" s="18" t="s">
        <v>81</v>
      </c>
      <c r="AY84" s="18" t="s">
        <v>160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5837</v>
      </c>
      <c r="BM84" s="18" t="s">
        <v>5841</v>
      </c>
    </row>
    <row r="85" spans="2:65" s="1" customFormat="1" ht="22.5" customHeight="1" x14ac:dyDescent="0.3">
      <c r="B85" s="35"/>
      <c r="C85" s="182" t="s">
        <v>186</v>
      </c>
      <c r="D85" s="182" t="s">
        <v>162</v>
      </c>
      <c r="E85" s="183" t="s">
        <v>5842</v>
      </c>
      <c r="F85" s="184" t="s">
        <v>5843</v>
      </c>
      <c r="G85" s="185" t="s">
        <v>5836</v>
      </c>
      <c r="H85" s="186">
        <v>1</v>
      </c>
      <c r="I85" s="187"/>
      <c r="J85" s="188">
        <f t="shared" si="0"/>
        <v>0</v>
      </c>
      <c r="K85" s="184" t="s">
        <v>19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5837</v>
      </c>
      <c r="AT85" s="18" t="s">
        <v>162</v>
      </c>
      <c r="AU85" s="18" t="s">
        <v>81</v>
      </c>
      <c r="AY85" s="18" t="s">
        <v>160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5837</v>
      </c>
      <c r="BM85" s="18" t="s">
        <v>5844</v>
      </c>
    </row>
    <row r="86" spans="2:65" s="1" customFormat="1" ht="22.5" customHeight="1" x14ac:dyDescent="0.3">
      <c r="B86" s="35"/>
      <c r="C86" s="182" t="s">
        <v>167</v>
      </c>
      <c r="D86" s="182" t="s">
        <v>162</v>
      </c>
      <c r="E86" s="183" t="s">
        <v>5845</v>
      </c>
      <c r="F86" s="184" t="s">
        <v>5846</v>
      </c>
      <c r="G86" s="185" t="s">
        <v>5836</v>
      </c>
      <c r="H86" s="186">
        <v>1</v>
      </c>
      <c r="I86" s="187"/>
      <c r="J86" s="188">
        <f t="shared" si="0"/>
        <v>0</v>
      </c>
      <c r="K86" s="184" t="s">
        <v>19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5837</v>
      </c>
      <c r="AT86" s="18" t="s">
        <v>162</v>
      </c>
      <c r="AU86" s="18" t="s">
        <v>81</v>
      </c>
      <c r="AY86" s="18" t="s">
        <v>160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5837</v>
      </c>
      <c r="BM86" s="18" t="s">
        <v>5847</v>
      </c>
    </row>
    <row r="87" spans="2:65" s="1" customFormat="1" ht="22.5" customHeight="1" x14ac:dyDescent="0.3">
      <c r="B87" s="35"/>
      <c r="C87" s="182" t="s">
        <v>201</v>
      </c>
      <c r="D87" s="182" t="s">
        <v>162</v>
      </c>
      <c r="E87" s="183" t="s">
        <v>5848</v>
      </c>
      <c r="F87" s="184" t="s">
        <v>5849</v>
      </c>
      <c r="G87" s="185" t="s">
        <v>5836</v>
      </c>
      <c r="H87" s="186">
        <v>1</v>
      </c>
      <c r="I87" s="187"/>
      <c r="J87" s="188">
        <f t="shared" si="0"/>
        <v>0</v>
      </c>
      <c r="K87" s="184" t="s">
        <v>166</v>
      </c>
      <c r="L87" s="55"/>
      <c r="M87" s="189" t="s">
        <v>19</v>
      </c>
      <c r="N87" s="190" t="s">
        <v>42</v>
      </c>
      <c r="O87" s="36"/>
      <c r="P87" s="191">
        <f t="shared" si="1"/>
        <v>0</v>
      </c>
      <c r="Q87" s="191">
        <v>0</v>
      </c>
      <c r="R87" s="191">
        <f t="shared" si="2"/>
        <v>0</v>
      </c>
      <c r="S87" s="191">
        <v>0</v>
      </c>
      <c r="T87" s="192">
        <f t="shared" si="3"/>
        <v>0</v>
      </c>
      <c r="AR87" s="18" t="s">
        <v>5837</v>
      </c>
      <c r="AT87" s="18" t="s">
        <v>162</v>
      </c>
      <c r="AU87" s="18" t="s">
        <v>81</v>
      </c>
      <c r="AY87" s="18" t="s">
        <v>160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5837</v>
      </c>
      <c r="BM87" s="18" t="s">
        <v>5850</v>
      </c>
    </row>
    <row r="88" spans="2:65" s="1" customFormat="1" ht="22.5" customHeight="1" x14ac:dyDescent="0.3">
      <c r="B88" s="35"/>
      <c r="C88" s="182" t="s">
        <v>205</v>
      </c>
      <c r="D88" s="182" t="s">
        <v>162</v>
      </c>
      <c r="E88" s="183" t="s">
        <v>5851</v>
      </c>
      <c r="F88" s="184" t="s">
        <v>5852</v>
      </c>
      <c r="G88" s="185" t="s">
        <v>5836</v>
      </c>
      <c r="H88" s="186">
        <v>1</v>
      </c>
      <c r="I88" s="187"/>
      <c r="J88" s="188">
        <f t="shared" si="0"/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5837</v>
      </c>
      <c r="AT88" s="18" t="s">
        <v>162</v>
      </c>
      <c r="AU88" s="18" t="s">
        <v>81</v>
      </c>
      <c r="AY88" s="18" t="s">
        <v>160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5837</v>
      </c>
      <c r="BM88" s="18" t="s">
        <v>5853</v>
      </c>
    </row>
    <row r="89" spans="2:65" s="1" customFormat="1" ht="22.5" customHeight="1" x14ac:dyDescent="0.3">
      <c r="B89" s="35"/>
      <c r="C89" s="182" t="s">
        <v>209</v>
      </c>
      <c r="D89" s="182" t="s">
        <v>162</v>
      </c>
      <c r="E89" s="183" t="s">
        <v>5854</v>
      </c>
      <c r="F89" s="184" t="s">
        <v>5855</v>
      </c>
      <c r="G89" s="185" t="s">
        <v>5836</v>
      </c>
      <c r="H89" s="186">
        <v>1</v>
      </c>
      <c r="I89" s="187"/>
      <c r="J89" s="188">
        <f t="shared" si="0"/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AR89" s="18" t="s">
        <v>5837</v>
      </c>
      <c r="AT89" s="18" t="s">
        <v>162</v>
      </c>
      <c r="AU89" s="18" t="s">
        <v>81</v>
      </c>
      <c r="AY89" s="18" t="s">
        <v>160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5837</v>
      </c>
      <c r="BM89" s="18" t="s">
        <v>5856</v>
      </c>
    </row>
    <row r="90" spans="2:65" s="1" customFormat="1" ht="22.5" customHeight="1" x14ac:dyDescent="0.3">
      <c r="B90" s="35"/>
      <c r="C90" s="182" t="s">
        <v>235</v>
      </c>
      <c r="D90" s="182" t="s">
        <v>162</v>
      </c>
      <c r="E90" s="183" t="s">
        <v>5857</v>
      </c>
      <c r="F90" s="184" t="s">
        <v>5858</v>
      </c>
      <c r="G90" s="185" t="s">
        <v>5836</v>
      </c>
      <c r="H90" s="186">
        <v>1</v>
      </c>
      <c r="I90" s="187"/>
      <c r="J90" s="188">
        <f t="shared" si="0"/>
        <v>0</v>
      </c>
      <c r="K90" s="184" t="s">
        <v>166</v>
      </c>
      <c r="L90" s="55"/>
      <c r="M90" s="189" t="s">
        <v>19</v>
      </c>
      <c r="N90" s="190" t="s">
        <v>42</v>
      </c>
      <c r="O90" s="36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AR90" s="18" t="s">
        <v>5837</v>
      </c>
      <c r="AT90" s="18" t="s">
        <v>162</v>
      </c>
      <c r="AU90" s="18" t="s">
        <v>81</v>
      </c>
      <c r="AY90" s="18" t="s">
        <v>160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5837</v>
      </c>
      <c r="BM90" s="18" t="s">
        <v>5859</v>
      </c>
    </row>
    <row r="91" spans="2:65" s="10" customFormat="1" ht="29.85" customHeight="1" x14ac:dyDescent="0.3">
      <c r="B91" s="165"/>
      <c r="C91" s="166"/>
      <c r="D91" s="179" t="s">
        <v>70</v>
      </c>
      <c r="E91" s="180" t="s">
        <v>5860</v>
      </c>
      <c r="F91" s="180" t="s">
        <v>5861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201</v>
      </c>
      <c r="AT91" s="177" t="s">
        <v>70</v>
      </c>
      <c r="AU91" s="177" t="s">
        <v>78</v>
      </c>
      <c r="AY91" s="176" t="s">
        <v>160</v>
      </c>
      <c r="BK91" s="178">
        <f>SUM(BK92:BK94)</f>
        <v>0</v>
      </c>
    </row>
    <row r="92" spans="2:65" s="1" customFormat="1" ht="22.5" customHeight="1" x14ac:dyDescent="0.3">
      <c r="B92" s="35"/>
      <c r="C92" s="182" t="s">
        <v>241</v>
      </c>
      <c r="D92" s="182" t="s">
        <v>162</v>
      </c>
      <c r="E92" s="183" t="s">
        <v>5862</v>
      </c>
      <c r="F92" s="184" t="s">
        <v>5863</v>
      </c>
      <c r="G92" s="185" t="s">
        <v>5836</v>
      </c>
      <c r="H92" s="186">
        <v>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5837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5837</v>
      </c>
      <c r="BM92" s="18" t="s">
        <v>5864</v>
      </c>
    </row>
    <row r="93" spans="2:65" s="1" customFormat="1" ht="22.5" customHeight="1" x14ac:dyDescent="0.3">
      <c r="B93" s="35"/>
      <c r="C93" s="182" t="s">
        <v>245</v>
      </c>
      <c r="D93" s="182" t="s">
        <v>162</v>
      </c>
      <c r="E93" s="183" t="s">
        <v>5865</v>
      </c>
      <c r="F93" s="184" t="s">
        <v>5866</v>
      </c>
      <c r="G93" s="185" t="s">
        <v>5836</v>
      </c>
      <c r="H93" s="186">
        <v>1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5837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5837</v>
      </c>
      <c r="BM93" s="18" t="s">
        <v>5867</v>
      </c>
    </row>
    <row r="94" spans="2:65" s="1" customFormat="1" ht="22.5" customHeight="1" x14ac:dyDescent="0.3">
      <c r="B94" s="35"/>
      <c r="C94" s="182" t="s">
        <v>256</v>
      </c>
      <c r="D94" s="182" t="s">
        <v>162</v>
      </c>
      <c r="E94" s="183" t="s">
        <v>5868</v>
      </c>
      <c r="F94" s="184" t="s">
        <v>5869</v>
      </c>
      <c r="G94" s="185" t="s">
        <v>5836</v>
      </c>
      <c r="H94" s="186">
        <v>1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5837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5837</v>
      </c>
      <c r="BM94" s="18" t="s">
        <v>5870</v>
      </c>
    </row>
    <row r="95" spans="2:65" s="10" customFormat="1" ht="29.85" customHeight="1" x14ac:dyDescent="0.3">
      <c r="B95" s="165"/>
      <c r="C95" s="166"/>
      <c r="D95" s="179" t="s">
        <v>70</v>
      </c>
      <c r="E95" s="180" t="s">
        <v>5871</v>
      </c>
      <c r="F95" s="180" t="s">
        <v>5872</v>
      </c>
      <c r="G95" s="166"/>
      <c r="H95" s="166"/>
      <c r="I95" s="169"/>
      <c r="J95" s="181">
        <f>BK95</f>
        <v>0</v>
      </c>
      <c r="K95" s="166"/>
      <c r="L95" s="171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76" t="s">
        <v>201</v>
      </c>
      <c r="AT95" s="177" t="s">
        <v>70</v>
      </c>
      <c r="AU95" s="177" t="s">
        <v>78</v>
      </c>
      <c r="AY95" s="176" t="s">
        <v>160</v>
      </c>
      <c r="BK95" s="178">
        <f>SUM(BK96:BK97)</f>
        <v>0</v>
      </c>
    </row>
    <row r="96" spans="2:65" s="1" customFormat="1" ht="22.5" customHeight="1" x14ac:dyDescent="0.3">
      <c r="B96" s="35"/>
      <c r="C96" s="182" t="s">
        <v>262</v>
      </c>
      <c r="D96" s="182" t="s">
        <v>162</v>
      </c>
      <c r="E96" s="183" t="s">
        <v>5873</v>
      </c>
      <c r="F96" s="184" t="s">
        <v>5874</v>
      </c>
      <c r="G96" s="185" t="s">
        <v>165</v>
      </c>
      <c r="H96" s="186">
        <v>1</v>
      </c>
      <c r="I96" s="187"/>
      <c r="J96" s="188">
        <f>ROUND(I96*H96,2)</f>
        <v>0</v>
      </c>
      <c r="K96" s="184" t="s">
        <v>19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5837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5837</v>
      </c>
      <c r="BM96" s="18" t="s">
        <v>5875</v>
      </c>
    </row>
    <row r="97" spans="2:65" s="1" customFormat="1" ht="22.5" customHeight="1" x14ac:dyDescent="0.3">
      <c r="B97" s="35"/>
      <c r="C97" s="182" t="s">
        <v>308</v>
      </c>
      <c r="D97" s="182" t="s">
        <v>162</v>
      </c>
      <c r="E97" s="183" t="s">
        <v>5876</v>
      </c>
      <c r="F97" s="184" t="s">
        <v>5877</v>
      </c>
      <c r="G97" s="185" t="s">
        <v>5836</v>
      </c>
      <c r="H97" s="186">
        <v>1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243" t="s">
        <v>42</v>
      </c>
      <c r="O97" s="244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18" t="s">
        <v>5837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5837</v>
      </c>
      <c r="BM97" s="18" t="s">
        <v>5878</v>
      </c>
    </row>
    <row r="98" spans="2:65" s="1" customFormat="1" ht="6.95" customHeight="1" x14ac:dyDescent="0.3">
      <c r="B98" s="50"/>
      <c r="C98" s="51"/>
      <c r="D98" s="51"/>
      <c r="E98" s="51"/>
      <c r="F98" s="51"/>
      <c r="G98" s="51"/>
      <c r="H98" s="51"/>
      <c r="I98" s="128"/>
      <c r="J98" s="51"/>
      <c r="K98" s="51"/>
      <c r="L98" s="55"/>
    </row>
  </sheetData>
  <sheetProtection algorithmName="SHA-512" hashValue="qdRx8JHKG9a4ovcUZbQSdGRLLA8uG/uj7wqJqQAD/6agzDMx3bAj/ZkQ91IzXamddH6ac2HiIDgl2n6W/lwhJA==" saltValue="w5mODAD/XWcV3agN81dhuQ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78" customWidth="1"/>
    <col min="2" max="2" width="1.6640625" style="278" customWidth="1"/>
    <col min="3" max="4" width="5" style="278" customWidth="1"/>
    <col min="5" max="5" width="11.6640625" style="278" customWidth="1"/>
    <col min="6" max="6" width="9.1640625" style="278" customWidth="1"/>
    <col min="7" max="7" width="5" style="278" customWidth="1"/>
    <col min="8" max="8" width="77.83203125" style="278" customWidth="1"/>
    <col min="9" max="10" width="20" style="278" customWidth="1"/>
    <col min="11" max="11" width="1.6640625" style="278" customWidth="1"/>
    <col min="12" max="256" width="9.33203125" style="278"/>
    <col min="257" max="257" width="8.33203125" style="278" customWidth="1"/>
    <col min="258" max="258" width="1.6640625" style="278" customWidth="1"/>
    <col min="259" max="260" width="5" style="278" customWidth="1"/>
    <col min="261" max="261" width="11.6640625" style="278" customWidth="1"/>
    <col min="262" max="262" width="9.1640625" style="278" customWidth="1"/>
    <col min="263" max="263" width="5" style="278" customWidth="1"/>
    <col min="264" max="264" width="77.83203125" style="278" customWidth="1"/>
    <col min="265" max="266" width="20" style="278" customWidth="1"/>
    <col min="267" max="267" width="1.6640625" style="278" customWidth="1"/>
    <col min="268" max="512" width="9.33203125" style="278"/>
    <col min="513" max="513" width="8.33203125" style="278" customWidth="1"/>
    <col min="514" max="514" width="1.6640625" style="278" customWidth="1"/>
    <col min="515" max="516" width="5" style="278" customWidth="1"/>
    <col min="517" max="517" width="11.6640625" style="278" customWidth="1"/>
    <col min="518" max="518" width="9.1640625" style="278" customWidth="1"/>
    <col min="519" max="519" width="5" style="278" customWidth="1"/>
    <col min="520" max="520" width="77.83203125" style="278" customWidth="1"/>
    <col min="521" max="522" width="20" style="278" customWidth="1"/>
    <col min="523" max="523" width="1.6640625" style="278" customWidth="1"/>
    <col min="524" max="768" width="9.33203125" style="278"/>
    <col min="769" max="769" width="8.33203125" style="278" customWidth="1"/>
    <col min="770" max="770" width="1.6640625" style="278" customWidth="1"/>
    <col min="771" max="772" width="5" style="278" customWidth="1"/>
    <col min="773" max="773" width="11.6640625" style="278" customWidth="1"/>
    <col min="774" max="774" width="9.1640625" style="278" customWidth="1"/>
    <col min="775" max="775" width="5" style="278" customWidth="1"/>
    <col min="776" max="776" width="77.83203125" style="278" customWidth="1"/>
    <col min="777" max="778" width="20" style="278" customWidth="1"/>
    <col min="779" max="779" width="1.6640625" style="278" customWidth="1"/>
    <col min="780" max="1024" width="9.33203125" style="278"/>
    <col min="1025" max="1025" width="8.33203125" style="278" customWidth="1"/>
    <col min="1026" max="1026" width="1.6640625" style="278" customWidth="1"/>
    <col min="1027" max="1028" width="5" style="278" customWidth="1"/>
    <col min="1029" max="1029" width="11.6640625" style="278" customWidth="1"/>
    <col min="1030" max="1030" width="9.1640625" style="278" customWidth="1"/>
    <col min="1031" max="1031" width="5" style="278" customWidth="1"/>
    <col min="1032" max="1032" width="77.83203125" style="278" customWidth="1"/>
    <col min="1033" max="1034" width="20" style="278" customWidth="1"/>
    <col min="1035" max="1035" width="1.6640625" style="278" customWidth="1"/>
    <col min="1036" max="1280" width="9.33203125" style="278"/>
    <col min="1281" max="1281" width="8.33203125" style="278" customWidth="1"/>
    <col min="1282" max="1282" width="1.6640625" style="278" customWidth="1"/>
    <col min="1283" max="1284" width="5" style="278" customWidth="1"/>
    <col min="1285" max="1285" width="11.6640625" style="278" customWidth="1"/>
    <col min="1286" max="1286" width="9.1640625" style="278" customWidth="1"/>
    <col min="1287" max="1287" width="5" style="278" customWidth="1"/>
    <col min="1288" max="1288" width="77.83203125" style="278" customWidth="1"/>
    <col min="1289" max="1290" width="20" style="278" customWidth="1"/>
    <col min="1291" max="1291" width="1.6640625" style="278" customWidth="1"/>
    <col min="1292" max="1536" width="9.33203125" style="278"/>
    <col min="1537" max="1537" width="8.33203125" style="278" customWidth="1"/>
    <col min="1538" max="1538" width="1.6640625" style="278" customWidth="1"/>
    <col min="1539" max="1540" width="5" style="278" customWidth="1"/>
    <col min="1541" max="1541" width="11.6640625" style="278" customWidth="1"/>
    <col min="1542" max="1542" width="9.1640625" style="278" customWidth="1"/>
    <col min="1543" max="1543" width="5" style="278" customWidth="1"/>
    <col min="1544" max="1544" width="77.83203125" style="278" customWidth="1"/>
    <col min="1545" max="1546" width="20" style="278" customWidth="1"/>
    <col min="1547" max="1547" width="1.6640625" style="278" customWidth="1"/>
    <col min="1548" max="1792" width="9.33203125" style="278"/>
    <col min="1793" max="1793" width="8.33203125" style="278" customWidth="1"/>
    <col min="1794" max="1794" width="1.6640625" style="278" customWidth="1"/>
    <col min="1795" max="1796" width="5" style="278" customWidth="1"/>
    <col min="1797" max="1797" width="11.6640625" style="278" customWidth="1"/>
    <col min="1798" max="1798" width="9.1640625" style="278" customWidth="1"/>
    <col min="1799" max="1799" width="5" style="278" customWidth="1"/>
    <col min="1800" max="1800" width="77.83203125" style="278" customWidth="1"/>
    <col min="1801" max="1802" width="20" style="278" customWidth="1"/>
    <col min="1803" max="1803" width="1.6640625" style="278" customWidth="1"/>
    <col min="1804" max="2048" width="9.33203125" style="278"/>
    <col min="2049" max="2049" width="8.33203125" style="278" customWidth="1"/>
    <col min="2050" max="2050" width="1.6640625" style="278" customWidth="1"/>
    <col min="2051" max="2052" width="5" style="278" customWidth="1"/>
    <col min="2053" max="2053" width="11.6640625" style="278" customWidth="1"/>
    <col min="2054" max="2054" width="9.1640625" style="278" customWidth="1"/>
    <col min="2055" max="2055" width="5" style="278" customWidth="1"/>
    <col min="2056" max="2056" width="77.83203125" style="278" customWidth="1"/>
    <col min="2057" max="2058" width="20" style="278" customWidth="1"/>
    <col min="2059" max="2059" width="1.6640625" style="278" customWidth="1"/>
    <col min="2060" max="2304" width="9.33203125" style="278"/>
    <col min="2305" max="2305" width="8.33203125" style="278" customWidth="1"/>
    <col min="2306" max="2306" width="1.6640625" style="278" customWidth="1"/>
    <col min="2307" max="2308" width="5" style="278" customWidth="1"/>
    <col min="2309" max="2309" width="11.6640625" style="278" customWidth="1"/>
    <col min="2310" max="2310" width="9.1640625" style="278" customWidth="1"/>
    <col min="2311" max="2311" width="5" style="278" customWidth="1"/>
    <col min="2312" max="2312" width="77.83203125" style="278" customWidth="1"/>
    <col min="2313" max="2314" width="20" style="278" customWidth="1"/>
    <col min="2315" max="2315" width="1.6640625" style="278" customWidth="1"/>
    <col min="2316" max="2560" width="9.33203125" style="278"/>
    <col min="2561" max="2561" width="8.33203125" style="278" customWidth="1"/>
    <col min="2562" max="2562" width="1.6640625" style="278" customWidth="1"/>
    <col min="2563" max="2564" width="5" style="278" customWidth="1"/>
    <col min="2565" max="2565" width="11.6640625" style="278" customWidth="1"/>
    <col min="2566" max="2566" width="9.1640625" style="278" customWidth="1"/>
    <col min="2567" max="2567" width="5" style="278" customWidth="1"/>
    <col min="2568" max="2568" width="77.83203125" style="278" customWidth="1"/>
    <col min="2569" max="2570" width="20" style="278" customWidth="1"/>
    <col min="2571" max="2571" width="1.6640625" style="278" customWidth="1"/>
    <col min="2572" max="2816" width="9.33203125" style="278"/>
    <col min="2817" max="2817" width="8.33203125" style="278" customWidth="1"/>
    <col min="2818" max="2818" width="1.6640625" style="278" customWidth="1"/>
    <col min="2819" max="2820" width="5" style="278" customWidth="1"/>
    <col min="2821" max="2821" width="11.6640625" style="278" customWidth="1"/>
    <col min="2822" max="2822" width="9.1640625" style="278" customWidth="1"/>
    <col min="2823" max="2823" width="5" style="278" customWidth="1"/>
    <col min="2824" max="2824" width="77.83203125" style="278" customWidth="1"/>
    <col min="2825" max="2826" width="20" style="278" customWidth="1"/>
    <col min="2827" max="2827" width="1.6640625" style="278" customWidth="1"/>
    <col min="2828" max="3072" width="9.33203125" style="278"/>
    <col min="3073" max="3073" width="8.33203125" style="278" customWidth="1"/>
    <col min="3074" max="3074" width="1.6640625" style="278" customWidth="1"/>
    <col min="3075" max="3076" width="5" style="278" customWidth="1"/>
    <col min="3077" max="3077" width="11.6640625" style="278" customWidth="1"/>
    <col min="3078" max="3078" width="9.1640625" style="278" customWidth="1"/>
    <col min="3079" max="3079" width="5" style="278" customWidth="1"/>
    <col min="3080" max="3080" width="77.83203125" style="278" customWidth="1"/>
    <col min="3081" max="3082" width="20" style="278" customWidth="1"/>
    <col min="3083" max="3083" width="1.6640625" style="278" customWidth="1"/>
    <col min="3084" max="3328" width="9.33203125" style="278"/>
    <col min="3329" max="3329" width="8.33203125" style="278" customWidth="1"/>
    <col min="3330" max="3330" width="1.6640625" style="278" customWidth="1"/>
    <col min="3331" max="3332" width="5" style="278" customWidth="1"/>
    <col min="3333" max="3333" width="11.6640625" style="278" customWidth="1"/>
    <col min="3334" max="3334" width="9.1640625" style="278" customWidth="1"/>
    <col min="3335" max="3335" width="5" style="278" customWidth="1"/>
    <col min="3336" max="3336" width="77.83203125" style="278" customWidth="1"/>
    <col min="3337" max="3338" width="20" style="278" customWidth="1"/>
    <col min="3339" max="3339" width="1.6640625" style="278" customWidth="1"/>
    <col min="3340" max="3584" width="9.33203125" style="278"/>
    <col min="3585" max="3585" width="8.33203125" style="278" customWidth="1"/>
    <col min="3586" max="3586" width="1.6640625" style="278" customWidth="1"/>
    <col min="3587" max="3588" width="5" style="278" customWidth="1"/>
    <col min="3589" max="3589" width="11.6640625" style="278" customWidth="1"/>
    <col min="3590" max="3590" width="9.1640625" style="278" customWidth="1"/>
    <col min="3591" max="3591" width="5" style="278" customWidth="1"/>
    <col min="3592" max="3592" width="77.83203125" style="278" customWidth="1"/>
    <col min="3593" max="3594" width="20" style="278" customWidth="1"/>
    <col min="3595" max="3595" width="1.6640625" style="278" customWidth="1"/>
    <col min="3596" max="3840" width="9.33203125" style="278"/>
    <col min="3841" max="3841" width="8.33203125" style="278" customWidth="1"/>
    <col min="3842" max="3842" width="1.6640625" style="278" customWidth="1"/>
    <col min="3843" max="3844" width="5" style="278" customWidth="1"/>
    <col min="3845" max="3845" width="11.6640625" style="278" customWidth="1"/>
    <col min="3846" max="3846" width="9.1640625" style="278" customWidth="1"/>
    <col min="3847" max="3847" width="5" style="278" customWidth="1"/>
    <col min="3848" max="3848" width="77.83203125" style="278" customWidth="1"/>
    <col min="3849" max="3850" width="20" style="278" customWidth="1"/>
    <col min="3851" max="3851" width="1.6640625" style="278" customWidth="1"/>
    <col min="3852" max="4096" width="9.33203125" style="278"/>
    <col min="4097" max="4097" width="8.33203125" style="278" customWidth="1"/>
    <col min="4098" max="4098" width="1.6640625" style="278" customWidth="1"/>
    <col min="4099" max="4100" width="5" style="278" customWidth="1"/>
    <col min="4101" max="4101" width="11.6640625" style="278" customWidth="1"/>
    <col min="4102" max="4102" width="9.1640625" style="278" customWidth="1"/>
    <col min="4103" max="4103" width="5" style="278" customWidth="1"/>
    <col min="4104" max="4104" width="77.83203125" style="278" customWidth="1"/>
    <col min="4105" max="4106" width="20" style="278" customWidth="1"/>
    <col min="4107" max="4107" width="1.6640625" style="278" customWidth="1"/>
    <col min="4108" max="4352" width="9.33203125" style="278"/>
    <col min="4353" max="4353" width="8.33203125" style="278" customWidth="1"/>
    <col min="4354" max="4354" width="1.6640625" style="278" customWidth="1"/>
    <col min="4355" max="4356" width="5" style="278" customWidth="1"/>
    <col min="4357" max="4357" width="11.6640625" style="278" customWidth="1"/>
    <col min="4358" max="4358" width="9.1640625" style="278" customWidth="1"/>
    <col min="4359" max="4359" width="5" style="278" customWidth="1"/>
    <col min="4360" max="4360" width="77.83203125" style="278" customWidth="1"/>
    <col min="4361" max="4362" width="20" style="278" customWidth="1"/>
    <col min="4363" max="4363" width="1.6640625" style="278" customWidth="1"/>
    <col min="4364" max="4608" width="9.33203125" style="278"/>
    <col min="4609" max="4609" width="8.33203125" style="278" customWidth="1"/>
    <col min="4610" max="4610" width="1.6640625" style="278" customWidth="1"/>
    <col min="4611" max="4612" width="5" style="278" customWidth="1"/>
    <col min="4613" max="4613" width="11.6640625" style="278" customWidth="1"/>
    <col min="4614" max="4614" width="9.1640625" style="278" customWidth="1"/>
    <col min="4615" max="4615" width="5" style="278" customWidth="1"/>
    <col min="4616" max="4616" width="77.83203125" style="278" customWidth="1"/>
    <col min="4617" max="4618" width="20" style="278" customWidth="1"/>
    <col min="4619" max="4619" width="1.6640625" style="278" customWidth="1"/>
    <col min="4620" max="4864" width="9.33203125" style="278"/>
    <col min="4865" max="4865" width="8.33203125" style="278" customWidth="1"/>
    <col min="4866" max="4866" width="1.6640625" style="278" customWidth="1"/>
    <col min="4867" max="4868" width="5" style="278" customWidth="1"/>
    <col min="4869" max="4869" width="11.6640625" style="278" customWidth="1"/>
    <col min="4870" max="4870" width="9.1640625" style="278" customWidth="1"/>
    <col min="4871" max="4871" width="5" style="278" customWidth="1"/>
    <col min="4872" max="4872" width="77.83203125" style="278" customWidth="1"/>
    <col min="4873" max="4874" width="20" style="278" customWidth="1"/>
    <col min="4875" max="4875" width="1.6640625" style="278" customWidth="1"/>
    <col min="4876" max="5120" width="9.33203125" style="278"/>
    <col min="5121" max="5121" width="8.33203125" style="278" customWidth="1"/>
    <col min="5122" max="5122" width="1.6640625" style="278" customWidth="1"/>
    <col min="5123" max="5124" width="5" style="278" customWidth="1"/>
    <col min="5125" max="5125" width="11.6640625" style="278" customWidth="1"/>
    <col min="5126" max="5126" width="9.1640625" style="278" customWidth="1"/>
    <col min="5127" max="5127" width="5" style="278" customWidth="1"/>
    <col min="5128" max="5128" width="77.83203125" style="278" customWidth="1"/>
    <col min="5129" max="5130" width="20" style="278" customWidth="1"/>
    <col min="5131" max="5131" width="1.6640625" style="278" customWidth="1"/>
    <col min="5132" max="5376" width="9.33203125" style="278"/>
    <col min="5377" max="5377" width="8.33203125" style="278" customWidth="1"/>
    <col min="5378" max="5378" width="1.6640625" style="278" customWidth="1"/>
    <col min="5379" max="5380" width="5" style="278" customWidth="1"/>
    <col min="5381" max="5381" width="11.6640625" style="278" customWidth="1"/>
    <col min="5382" max="5382" width="9.1640625" style="278" customWidth="1"/>
    <col min="5383" max="5383" width="5" style="278" customWidth="1"/>
    <col min="5384" max="5384" width="77.83203125" style="278" customWidth="1"/>
    <col min="5385" max="5386" width="20" style="278" customWidth="1"/>
    <col min="5387" max="5387" width="1.6640625" style="278" customWidth="1"/>
    <col min="5388" max="5632" width="9.33203125" style="278"/>
    <col min="5633" max="5633" width="8.33203125" style="278" customWidth="1"/>
    <col min="5634" max="5634" width="1.6640625" style="278" customWidth="1"/>
    <col min="5635" max="5636" width="5" style="278" customWidth="1"/>
    <col min="5637" max="5637" width="11.6640625" style="278" customWidth="1"/>
    <col min="5638" max="5638" width="9.1640625" style="278" customWidth="1"/>
    <col min="5639" max="5639" width="5" style="278" customWidth="1"/>
    <col min="5640" max="5640" width="77.83203125" style="278" customWidth="1"/>
    <col min="5641" max="5642" width="20" style="278" customWidth="1"/>
    <col min="5643" max="5643" width="1.6640625" style="278" customWidth="1"/>
    <col min="5644" max="5888" width="9.33203125" style="278"/>
    <col min="5889" max="5889" width="8.33203125" style="278" customWidth="1"/>
    <col min="5890" max="5890" width="1.6640625" style="278" customWidth="1"/>
    <col min="5891" max="5892" width="5" style="278" customWidth="1"/>
    <col min="5893" max="5893" width="11.6640625" style="278" customWidth="1"/>
    <col min="5894" max="5894" width="9.1640625" style="278" customWidth="1"/>
    <col min="5895" max="5895" width="5" style="278" customWidth="1"/>
    <col min="5896" max="5896" width="77.83203125" style="278" customWidth="1"/>
    <col min="5897" max="5898" width="20" style="278" customWidth="1"/>
    <col min="5899" max="5899" width="1.6640625" style="278" customWidth="1"/>
    <col min="5900" max="6144" width="9.33203125" style="278"/>
    <col min="6145" max="6145" width="8.33203125" style="278" customWidth="1"/>
    <col min="6146" max="6146" width="1.6640625" style="278" customWidth="1"/>
    <col min="6147" max="6148" width="5" style="278" customWidth="1"/>
    <col min="6149" max="6149" width="11.6640625" style="278" customWidth="1"/>
    <col min="6150" max="6150" width="9.1640625" style="278" customWidth="1"/>
    <col min="6151" max="6151" width="5" style="278" customWidth="1"/>
    <col min="6152" max="6152" width="77.83203125" style="278" customWidth="1"/>
    <col min="6153" max="6154" width="20" style="278" customWidth="1"/>
    <col min="6155" max="6155" width="1.6640625" style="278" customWidth="1"/>
    <col min="6156" max="6400" width="9.33203125" style="278"/>
    <col min="6401" max="6401" width="8.33203125" style="278" customWidth="1"/>
    <col min="6402" max="6402" width="1.6640625" style="278" customWidth="1"/>
    <col min="6403" max="6404" width="5" style="278" customWidth="1"/>
    <col min="6405" max="6405" width="11.6640625" style="278" customWidth="1"/>
    <col min="6406" max="6406" width="9.1640625" style="278" customWidth="1"/>
    <col min="6407" max="6407" width="5" style="278" customWidth="1"/>
    <col min="6408" max="6408" width="77.83203125" style="278" customWidth="1"/>
    <col min="6409" max="6410" width="20" style="278" customWidth="1"/>
    <col min="6411" max="6411" width="1.6640625" style="278" customWidth="1"/>
    <col min="6412" max="6656" width="9.33203125" style="278"/>
    <col min="6657" max="6657" width="8.33203125" style="278" customWidth="1"/>
    <col min="6658" max="6658" width="1.6640625" style="278" customWidth="1"/>
    <col min="6659" max="6660" width="5" style="278" customWidth="1"/>
    <col min="6661" max="6661" width="11.6640625" style="278" customWidth="1"/>
    <col min="6662" max="6662" width="9.1640625" style="278" customWidth="1"/>
    <col min="6663" max="6663" width="5" style="278" customWidth="1"/>
    <col min="6664" max="6664" width="77.83203125" style="278" customWidth="1"/>
    <col min="6665" max="6666" width="20" style="278" customWidth="1"/>
    <col min="6667" max="6667" width="1.6640625" style="278" customWidth="1"/>
    <col min="6668" max="6912" width="9.33203125" style="278"/>
    <col min="6913" max="6913" width="8.33203125" style="278" customWidth="1"/>
    <col min="6914" max="6914" width="1.6640625" style="278" customWidth="1"/>
    <col min="6915" max="6916" width="5" style="278" customWidth="1"/>
    <col min="6917" max="6917" width="11.6640625" style="278" customWidth="1"/>
    <col min="6918" max="6918" width="9.1640625" style="278" customWidth="1"/>
    <col min="6919" max="6919" width="5" style="278" customWidth="1"/>
    <col min="6920" max="6920" width="77.83203125" style="278" customWidth="1"/>
    <col min="6921" max="6922" width="20" style="278" customWidth="1"/>
    <col min="6923" max="6923" width="1.6640625" style="278" customWidth="1"/>
    <col min="6924" max="7168" width="9.33203125" style="278"/>
    <col min="7169" max="7169" width="8.33203125" style="278" customWidth="1"/>
    <col min="7170" max="7170" width="1.6640625" style="278" customWidth="1"/>
    <col min="7171" max="7172" width="5" style="278" customWidth="1"/>
    <col min="7173" max="7173" width="11.6640625" style="278" customWidth="1"/>
    <col min="7174" max="7174" width="9.1640625" style="278" customWidth="1"/>
    <col min="7175" max="7175" width="5" style="278" customWidth="1"/>
    <col min="7176" max="7176" width="77.83203125" style="278" customWidth="1"/>
    <col min="7177" max="7178" width="20" style="278" customWidth="1"/>
    <col min="7179" max="7179" width="1.6640625" style="278" customWidth="1"/>
    <col min="7180" max="7424" width="9.33203125" style="278"/>
    <col min="7425" max="7425" width="8.33203125" style="278" customWidth="1"/>
    <col min="7426" max="7426" width="1.6640625" style="278" customWidth="1"/>
    <col min="7427" max="7428" width="5" style="278" customWidth="1"/>
    <col min="7429" max="7429" width="11.6640625" style="278" customWidth="1"/>
    <col min="7430" max="7430" width="9.1640625" style="278" customWidth="1"/>
    <col min="7431" max="7431" width="5" style="278" customWidth="1"/>
    <col min="7432" max="7432" width="77.83203125" style="278" customWidth="1"/>
    <col min="7433" max="7434" width="20" style="278" customWidth="1"/>
    <col min="7435" max="7435" width="1.6640625" style="278" customWidth="1"/>
    <col min="7436" max="7680" width="9.33203125" style="278"/>
    <col min="7681" max="7681" width="8.33203125" style="278" customWidth="1"/>
    <col min="7682" max="7682" width="1.6640625" style="278" customWidth="1"/>
    <col min="7683" max="7684" width="5" style="278" customWidth="1"/>
    <col min="7685" max="7685" width="11.6640625" style="278" customWidth="1"/>
    <col min="7686" max="7686" width="9.1640625" style="278" customWidth="1"/>
    <col min="7687" max="7687" width="5" style="278" customWidth="1"/>
    <col min="7688" max="7688" width="77.83203125" style="278" customWidth="1"/>
    <col min="7689" max="7690" width="20" style="278" customWidth="1"/>
    <col min="7691" max="7691" width="1.6640625" style="278" customWidth="1"/>
    <col min="7692" max="7936" width="9.33203125" style="278"/>
    <col min="7937" max="7937" width="8.33203125" style="278" customWidth="1"/>
    <col min="7938" max="7938" width="1.6640625" style="278" customWidth="1"/>
    <col min="7939" max="7940" width="5" style="278" customWidth="1"/>
    <col min="7941" max="7941" width="11.6640625" style="278" customWidth="1"/>
    <col min="7942" max="7942" width="9.1640625" style="278" customWidth="1"/>
    <col min="7943" max="7943" width="5" style="278" customWidth="1"/>
    <col min="7944" max="7944" width="77.83203125" style="278" customWidth="1"/>
    <col min="7945" max="7946" width="20" style="278" customWidth="1"/>
    <col min="7947" max="7947" width="1.6640625" style="278" customWidth="1"/>
    <col min="7948" max="8192" width="9.33203125" style="278"/>
    <col min="8193" max="8193" width="8.33203125" style="278" customWidth="1"/>
    <col min="8194" max="8194" width="1.6640625" style="278" customWidth="1"/>
    <col min="8195" max="8196" width="5" style="278" customWidth="1"/>
    <col min="8197" max="8197" width="11.6640625" style="278" customWidth="1"/>
    <col min="8198" max="8198" width="9.1640625" style="278" customWidth="1"/>
    <col min="8199" max="8199" width="5" style="278" customWidth="1"/>
    <col min="8200" max="8200" width="77.83203125" style="278" customWidth="1"/>
    <col min="8201" max="8202" width="20" style="278" customWidth="1"/>
    <col min="8203" max="8203" width="1.6640625" style="278" customWidth="1"/>
    <col min="8204" max="8448" width="9.33203125" style="278"/>
    <col min="8449" max="8449" width="8.33203125" style="278" customWidth="1"/>
    <col min="8450" max="8450" width="1.6640625" style="278" customWidth="1"/>
    <col min="8451" max="8452" width="5" style="278" customWidth="1"/>
    <col min="8453" max="8453" width="11.6640625" style="278" customWidth="1"/>
    <col min="8454" max="8454" width="9.1640625" style="278" customWidth="1"/>
    <col min="8455" max="8455" width="5" style="278" customWidth="1"/>
    <col min="8456" max="8456" width="77.83203125" style="278" customWidth="1"/>
    <col min="8457" max="8458" width="20" style="278" customWidth="1"/>
    <col min="8459" max="8459" width="1.6640625" style="278" customWidth="1"/>
    <col min="8460" max="8704" width="9.33203125" style="278"/>
    <col min="8705" max="8705" width="8.33203125" style="278" customWidth="1"/>
    <col min="8706" max="8706" width="1.6640625" style="278" customWidth="1"/>
    <col min="8707" max="8708" width="5" style="278" customWidth="1"/>
    <col min="8709" max="8709" width="11.6640625" style="278" customWidth="1"/>
    <col min="8710" max="8710" width="9.1640625" style="278" customWidth="1"/>
    <col min="8711" max="8711" width="5" style="278" customWidth="1"/>
    <col min="8712" max="8712" width="77.83203125" style="278" customWidth="1"/>
    <col min="8713" max="8714" width="20" style="278" customWidth="1"/>
    <col min="8715" max="8715" width="1.6640625" style="278" customWidth="1"/>
    <col min="8716" max="8960" width="9.33203125" style="278"/>
    <col min="8961" max="8961" width="8.33203125" style="278" customWidth="1"/>
    <col min="8962" max="8962" width="1.6640625" style="278" customWidth="1"/>
    <col min="8963" max="8964" width="5" style="278" customWidth="1"/>
    <col min="8965" max="8965" width="11.6640625" style="278" customWidth="1"/>
    <col min="8966" max="8966" width="9.1640625" style="278" customWidth="1"/>
    <col min="8967" max="8967" width="5" style="278" customWidth="1"/>
    <col min="8968" max="8968" width="77.83203125" style="278" customWidth="1"/>
    <col min="8969" max="8970" width="20" style="278" customWidth="1"/>
    <col min="8971" max="8971" width="1.6640625" style="278" customWidth="1"/>
    <col min="8972" max="9216" width="9.33203125" style="278"/>
    <col min="9217" max="9217" width="8.33203125" style="278" customWidth="1"/>
    <col min="9218" max="9218" width="1.6640625" style="278" customWidth="1"/>
    <col min="9219" max="9220" width="5" style="278" customWidth="1"/>
    <col min="9221" max="9221" width="11.6640625" style="278" customWidth="1"/>
    <col min="9222" max="9222" width="9.1640625" style="278" customWidth="1"/>
    <col min="9223" max="9223" width="5" style="278" customWidth="1"/>
    <col min="9224" max="9224" width="77.83203125" style="278" customWidth="1"/>
    <col min="9225" max="9226" width="20" style="278" customWidth="1"/>
    <col min="9227" max="9227" width="1.6640625" style="278" customWidth="1"/>
    <col min="9228" max="9472" width="9.33203125" style="278"/>
    <col min="9473" max="9473" width="8.33203125" style="278" customWidth="1"/>
    <col min="9474" max="9474" width="1.6640625" style="278" customWidth="1"/>
    <col min="9475" max="9476" width="5" style="278" customWidth="1"/>
    <col min="9477" max="9477" width="11.6640625" style="278" customWidth="1"/>
    <col min="9478" max="9478" width="9.1640625" style="278" customWidth="1"/>
    <col min="9479" max="9479" width="5" style="278" customWidth="1"/>
    <col min="9480" max="9480" width="77.83203125" style="278" customWidth="1"/>
    <col min="9481" max="9482" width="20" style="278" customWidth="1"/>
    <col min="9483" max="9483" width="1.6640625" style="278" customWidth="1"/>
    <col min="9484" max="9728" width="9.33203125" style="278"/>
    <col min="9729" max="9729" width="8.33203125" style="278" customWidth="1"/>
    <col min="9730" max="9730" width="1.6640625" style="278" customWidth="1"/>
    <col min="9731" max="9732" width="5" style="278" customWidth="1"/>
    <col min="9733" max="9733" width="11.6640625" style="278" customWidth="1"/>
    <col min="9734" max="9734" width="9.1640625" style="278" customWidth="1"/>
    <col min="9735" max="9735" width="5" style="278" customWidth="1"/>
    <col min="9736" max="9736" width="77.83203125" style="278" customWidth="1"/>
    <col min="9737" max="9738" width="20" style="278" customWidth="1"/>
    <col min="9739" max="9739" width="1.6640625" style="278" customWidth="1"/>
    <col min="9740" max="9984" width="9.33203125" style="278"/>
    <col min="9985" max="9985" width="8.33203125" style="278" customWidth="1"/>
    <col min="9986" max="9986" width="1.6640625" style="278" customWidth="1"/>
    <col min="9987" max="9988" width="5" style="278" customWidth="1"/>
    <col min="9989" max="9989" width="11.6640625" style="278" customWidth="1"/>
    <col min="9990" max="9990" width="9.1640625" style="278" customWidth="1"/>
    <col min="9991" max="9991" width="5" style="278" customWidth="1"/>
    <col min="9992" max="9992" width="77.83203125" style="278" customWidth="1"/>
    <col min="9993" max="9994" width="20" style="278" customWidth="1"/>
    <col min="9995" max="9995" width="1.6640625" style="278" customWidth="1"/>
    <col min="9996" max="10240" width="9.33203125" style="278"/>
    <col min="10241" max="10241" width="8.33203125" style="278" customWidth="1"/>
    <col min="10242" max="10242" width="1.6640625" style="278" customWidth="1"/>
    <col min="10243" max="10244" width="5" style="278" customWidth="1"/>
    <col min="10245" max="10245" width="11.6640625" style="278" customWidth="1"/>
    <col min="10246" max="10246" width="9.1640625" style="278" customWidth="1"/>
    <col min="10247" max="10247" width="5" style="278" customWidth="1"/>
    <col min="10248" max="10248" width="77.83203125" style="278" customWidth="1"/>
    <col min="10249" max="10250" width="20" style="278" customWidth="1"/>
    <col min="10251" max="10251" width="1.6640625" style="278" customWidth="1"/>
    <col min="10252" max="10496" width="9.33203125" style="278"/>
    <col min="10497" max="10497" width="8.33203125" style="278" customWidth="1"/>
    <col min="10498" max="10498" width="1.6640625" style="278" customWidth="1"/>
    <col min="10499" max="10500" width="5" style="278" customWidth="1"/>
    <col min="10501" max="10501" width="11.6640625" style="278" customWidth="1"/>
    <col min="10502" max="10502" width="9.1640625" style="278" customWidth="1"/>
    <col min="10503" max="10503" width="5" style="278" customWidth="1"/>
    <col min="10504" max="10504" width="77.83203125" style="278" customWidth="1"/>
    <col min="10505" max="10506" width="20" style="278" customWidth="1"/>
    <col min="10507" max="10507" width="1.6640625" style="278" customWidth="1"/>
    <col min="10508" max="10752" width="9.33203125" style="278"/>
    <col min="10753" max="10753" width="8.33203125" style="278" customWidth="1"/>
    <col min="10754" max="10754" width="1.6640625" style="278" customWidth="1"/>
    <col min="10755" max="10756" width="5" style="278" customWidth="1"/>
    <col min="10757" max="10757" width="11.6640625" style="278" customWidth="1"/>
    <col min="10758" max="10758" width="9.1640625" style="278" customWidth="1"/>
    <col min="10759" max="10759" width="5" style="278" customWidth="1"/>
    <col min="10760" max="10760" width="77.83203125" style="278" customWidth="1"/>
    <col min="10761" max="10762" width="20" style="278" customWidth="1"/>
    <col min="10763" max="10763" width="1.6640625" style="278" customWidth="1"/>
    <col min="10764" max="11008" width="9.33203125" style="278"/>
    <col min="11009" max="11009" width="8.33203125" style="278" customWidth="1"/>
    <col min="11010" max="11010" width="1.6640625" style="278" customWidth="1"/>
    <col min="11011" max="11012" width="5" style="278" customWidth="1"/>
    <col min="11013" max="11013" width="11.6640625" style="278" customWidth="1"/>
    <col min="11014" max="11014" width="9.1640625" style="278" customWidth="1"/>
    <col min="11015" max="11015" width="5" style="278" customWidth="1"/>
    <col min="11016" max="11016" width="77.83203125" style="278" customWidth="1"/>
    <col min="11017" max="11018" width="20" style="278" customWidth="1"/>
    <col min="11019" max="11019" width="1.6640625" style="278" customWidth="1"/>
    <col min="11020" max="11264" width="9.33203125" style="278"/>
    <col min="11265" max="11265" width="8.33203125" style="278" customWidth="1"/>
    <col min="11266" max="11266" width="1.6640625" style="278" customWidth="1"/>
    <col min="11267" max="11268" width="5" style="278" customWidth="1"/>
    <col min="11269" max="11269" width="11.6640625" style="278" customWidth="1"/>
    <col min="11270" max="11270" width="9.1640625" style="278" customWidth="1"/>
    <col min="11271" max="11271" width="5" style="278" customWidth="1"/>
    <col min="11272" max="11272" width="77.83203125" style="278" customWidth="1"/>
    <col min="11273" max="11274" width="20" style="278" customWidth="1"/>
    <col min="11275" max="11275" width="1.6640625" style="278" customWidth="1"/>
    <col min="11276" max="11520" width="9.33203125" style="278"/>
    <col min="11521" max="11521" width="8.33203125" style="278" customWidth="1"/>
    <col min="11522" max="11522" width="1.6640625" style="278" customWidth="1"/>
    <col min="11523" max="11524" width="5" style="278" customWidth="1"/>
    <col min="11525" max="11525" width="11.6640625" style="278" customWidth="1"/>
    <col min="11526" max="11526" width="9.1640625" style="278" customWidth="1"/>
    <col min="11527" max="11527" width="5" style="278" customWidth="1"/>
    <col min="11528" max="11528" width="77.83203125" style="278" customWidth="1"/>
    <col min="11529" max="11530" width="20" style="278" customWidth="1"/>
    <col min="11531" max="11531" width="1.6640625" style="278" customWidth="1"/>
    <col min="11532" max="11776" width="9.33203125" style="278"/>
    <col min="11777" max="11777" width="8.33203125" style="278" customWidth="1"/>
    <col min="11778" max="11778" width="1.6640625" style="278" customWidth="1"/>
    <col min="11779" max="11780" width="5" style="278" customWidth="1"/>
    <col min="11781" max="11781" width="11.6640625" style="278" customWidth="1"/>
    <col min="11782" max="11782" width="9.1640625" style="278" customWidth="1"/>
    <col min="11783" max="11783" width="5" style="278" customWidth="1"/>
    <col min="11784" max="11784" width="77.83203125" style="278" customWidth="1"/>
    <col min="11785" max="11786" width="20" style="278" customWidth="1"/>
    <col min="11787" max="11787" width="1.6640625" style="278" customWidth="1"/>
    <col min="11788" max="12032" width="9.33203125" style="278"/>
    <col min="12033" max="12033" width="8.33203125" style="278" customWidth="1"/>
    <col min="12034" max="12034" width="1.6640625" style="278" customWidth="1"/>
    <col min="12035" max="12036" width="5" style="278" customWidth="1"/>
    <col min="12037" max="12037" width="11.6640625" style="278" customWidth="1"/>
    <col min="12038" max="12038" width="9.1640625" style="278" customWidth="1"/>
    <col min="12039" max="12039" width="5" style="278" customWidth="1"/>
    <col min="12040" max="12040" width="77.83203125" style="278" customWidth="1"/>
    <col min="12041" max="12042" width="20" style="278" customWidth="1"/>
    <col min="12043" max="12043" width="1.6640625" style="278" customWidth="1"/>
    <col min="12044" max="12288" width="9.33203125" style="278"/>
    <col min="12289" max="12289" width="8.33203125" style="278" customWidth="1"/>
    <col min="12290" max="12290" width="1.6640625" style="278" customWidth="1"/>
    <col min="12291" max="12292" width="5" style="278" customWidth="1"/>
    <col min="12293" max="12293" width="11.6640625" style="278" customWidth="1"/>
    <col min="12294" max="12294" width="9.1640625" style="278" customWidth="1"/>
    <col min="12295" max="12295" width="5" style="278" customWidth="1"/>
    <col min="12296" max="12296" width="77.83203125" style="278" customWidth="1"/>
    <col min="12297" max="12298" width="20" style="278" customWidth="1"/>
    <col min="12299" max="12299" width="1.6640625" style="278" customWidth="1"/>
    <col min="12300" max="12544" width="9.33203125" style="278"/>
    <col min="12545" max="12545" width="8.33203125" style="278" customWidth="1"/>
    <col min="12546" max="12546" width="1.6640625" style="278" customWidth="1"/>
    <col min="12547" max="12548" width="5" style="278" customWidth="1"/>
    <col min="12549" max="12549" width="11.6640625" style="278" customWidth="1"/>
    <col min="12550" max="12550" width="9.1640625" style="278" customWidth="1"/>
    <col min="12551" max="12551" width="5" style="278" customWidth="1"/>
    <col min="12552" max="12552" width="77.83203125" style="278" customWidth="1"/>
    <col min="12553" max="12554" width="20" style="278" customWidth="1"/>
    <col min="12555" max="12555" width="1.6640625" style="278" customWidth="1"/>
    <col min="12556" max="12800" width="9.33203125" style="278"/>
    <col min="12801" max="12801" width="8.33203125" style="278" customWidth="1"/>
    <col min="12802" max="12802" width="1.6640625" style="278" customWidth="1"/>
    <col min="12803" max="12804" width="5" style="278" customWidth="1"/>
    <col min="12805" max="12805" width="11.6640625" style="278" customWidth="1"/>
    <col min="12806" max="12806" width="9.1640625" style="278" customWidth="1"/>
    <col min="12807" max="12807" width="5" style="278" customWidth="1"/>
    <col min="12808" max="12808" width="77.83203125" style="278" customWidth="1"/>
    <col min="12809" max="12810" width="20" style="278" customWidth="1"/>
    <col min="12811" max="12811" width="1.6640625" style="278" customWidth="1"/>
    <col min="12812" max="13056" width="9.33203125" style="278"/>
    <col min="13057" max="13057" width="8.33203125" style="278" customWidth="1"/>
    <col min="13058" max="13058" width="1.6640625" style="278" customWidth="1"/>
    <col min="13059" max="13060" width="5" style="278" customWidth="1"/>
    <col min="13061" max="13061" width="11.6640625" style="278" customWidth="1"/>
    <col min="13062" max="13062" width="9.1640625" style="278" customWidth="1"/>
    <col min="13063" max="13063" width="5" style="278" customWidth="1"/>
    <col min="13064" max="13064" width="77.83203125" style="278" customWidth="1"/>
    <col min="13065" max="13066" width="20" style="278" customWidth="1"/>
    <col min="13067" max="13067" width="1.6640625" style="278" customWidth="1"/>
    <col min="13068" max="13312" width="9.33203125" style="278"/>
    <col min="13313" max="13313" width="8.33203125" style="278" customWidth="1"/>
    <col min="13314" max="13314" width="1.6640625" style="278" customWidth="1"/>
    <col min="13315" max="13316" width="5" style="278" customWidth="1"/>
    <col min="13317" max="13317" width="11.6640625" style="278" customWidth="1"/>
    <col min="13318" max="13318" width="9.1640625" style="278" customWidth="1"/>
    <col min="13319" max="13319" width="5" style="278" customWidth="1"/>
    <col min="13320" max="13320" width="77.83203125" style="278" customWidth="1"/>
    <col min="13321" max="13322" width="20" style="278" customWidth="1"/>
    <col min="13323" max="13323" width="1.6640625" style="278" customWidth="1"/>
    <col min="13324" max="13568" width="9.33203125" style="278"/>
    <col min="13569" max="13569" width="8.33203125" style="278" customWidth="1"/>
    <col min="13570" max="13570" width="1.6640625" style="278" customWidth="1"/>
    <col min="13571" max="13572" width="5" style="278" customWidth="1"/>
    <col min="13573" max="13573" width="11.6640625" style="278" customWidth="1"/>
    <col min="13574" max="13574" width="9.1640625" style="278" customWidth="1"/>
    <col min="13575" max="13575" width="5" style="278" customWidth="1"/>
    <col min="13576" max="13576" width="77.83203125" style="278" customWidth="1"/>
    <col min="13577" max="13578" width="20" style="278" customWidth="1"/>
    <col min="13579" max="13579" width="1.6640625" style="278" customWidth="1"/>
    <col min="13580" max="13824" width="9.33203125" style="278"/>
    <col min="13825" max="13825" width="8.33203125" style="278" customWidth="1"/>
    <col min="13826" max="13826" width="1.6640625" style="278" customWidth="1"/>
    <col min="13827" max="13828" width="5" style="278" customWidth="1"/>
    <col min="13829" max="13829" width="11.6640625" style="278" customWidth="1"/>
    <col min="13830" max="13830" width="9.1640625" style="278" customWidth="1"/>
    <col min="13831" max="13831" width="5" style="278" customWidth="1"/>
    <col min="13832" max="13832" width="77.83203125" style="278" customWidth="1"/>
    <col min="13833" max="13834" width="20" style="278" customWidth="1"/>
    <col min="13835" max="13835" width="1.6640625" style="278" customWidth="1"/>
    <col min="13836" max="14080" width="9.33203125" style="278"/>
    <col min="14081" max="14081" width="8.33203125" style="278" customWidth="1"/>
    <col min="14082" max="14082" width="1.6640625" style="278" customWidth="1"/>
    <col min="14083" max="14084" width="5" style="278" customWidth="1"/>
    <col min="14085" max="14085" width="11.6640625" style="278" customWidth="1"/>
    <col min="14086" max="14086" width="9.1640625" style="278" customWidth="1"/>
    <col min="14087" max="14087" width="5" style="278" customWidth="1"/>
    <col min="14088" max="14088" width="77.83203125" style="278" customWidth="1"/>
    <col min="14089" max="14090" width="20" style="278" customWidth="1"/>
    <col min="14091" max="14091" width="1.6640625" style="278" customWidth="1"/>
    <col min="14092" max="14336" width="9.33203125" style="278"/>
    <col min="14337" max="14337" width="8.33203125" style="278" customWidth="1"/>
    <col min="14338" max="14338" width="1.6640625" style="278" customWidth="1"/>
    <col min="14339" max="14340" width="5" style="278" customWidth="1"/>
    <col min="14341" max="14341" width="11.6640625" style="278" customWidth="1"/>
    <col min="14342" max="14342" width="9.1640625" style="278" customWidth="1"/>
    <col min="14343" max="14343" width="5" style="278" customWidth="1"/>
    <col min="14344" max="14344" width="77.83203125" style="278" customWidth="1"/>
    <col min="14345" max="14346" width="20" style="278" customWidth="1"/>
    <col min="14347" max="14347" width="1.6640625" style="278" customWidth="1"/>
    <col min="14348" max="14592" width="9.33203125" style="278"/>
    <col min="14593" max="14593" width="8.33203125" style="278" customWidth="1"/>
    <col min="14594" max="14594" width="1.6640625" style="278" customWidth="1"/>
    <col min="14595" max="14596" width="5" style="278" customWidth="1"/>
    <col min="14597" max="14597" width="11.6640625" style="278" customWidth="1"/>
    <col min="14598" max="14598" width="9.1640625" style="278" customWidth="1"/>
    <col min="14599" max="14599" width="5" style="278" customWidth="1"/>
    <col min="14600" max="14600" width="77.83203125" style="278" customWidth="1"/>
    <col min="14601" max="14602" width="20" style="278" customWidth="1"/>
    <col min="14603" max="14603" width="1.6640625" style="278" customWidth="1"/>
    <col min="14604" max="14848" width="9.33203125" style="278"/>
    <col min="14849" max="14849" width="8.33203125" style="278" customWidth="1"/>
    <col min="14850" max="14850" width="1.6640625" style="278" customWidth="1"/>
    <col min="14851" max="14852" width="5" style="278" customWidth="1"/>
    <col min="14853" max="14853" width="11.6640625" style="278" customWidth="1"/>
    <col min="14854" max="14854" width="9.1640625" style="278" customWidth="1"/>
    <col min="14855" max="14855" width="5" style="278" customWidth="1"/>
    <col min="14856" max="14856" width="77.83203125" style="278" customWidth="1"/>
    <col min="14857" max="14858" width="20" style="278" customWidth="1"/>
    <col min="14859" max="14859" width="1.6640625" style="278" customWidth="1"/>
    <col min="14860" max="15104" width="9.33203125" style="278"/>
    <col min="15105" max="15105" width="8.33203125" style="278" customWidth="1"/>
    <col min="15106" max="15106" width="1.6640625" style="278" customWidth="1"/>
    <col min="15107" max="15108" width="5" style="278" customWidth="1"/>
    <col min="15109" max="15109" width="11.6640625" style="278" customWidth="1"/>
    <col min="15110" max="15110" width="9.1640625" style="278" customWidth="1"/>
    <col min="15111" max="15111" width="5" style="278" customWidth="1"/>
    <col min="15112" max="15112" width="77.83203125" style="278" customWidth="1"/>
    <col min="15113" max="15114" width="20" style="278" customWidth="1"/>
    <col min="15115" max="15115" width="1.6640625" style="278" customWidth="1"/>
    <col min="15116" max="15360" width="9.33203125" style="278"/>
    <col min="15361" max="15361" width="8.33203125" style="278" customWidth="1"/>
    <col min="15362" max="15362" width="1.6640625" style="278" customWidth="1"/>
    <col min="15363" max="15364" width="5" style="278" customWidth="1"/>
    <col min="15365" max="15365" width="11.6640625" style="278" customWidth="1"/>
    <col min="15366" max="15366" width="9.1640625" style="278" customWidth="1"/>
    <col min="15367" max="15367" width="5" style="278" customWidth="1"/>
    <col min="15368" max="15368" width="77.83203125" style="278" customWidth="1"/>
    <col min="15369" max="15370" width="20" style="278" customWidth="1"/>
    <col min="15371" max="15371" width="1.6640625" style="278" customWidth="1"/>
    <col min="15372" max="15616" width="9.33203125" style="278"/>
    <col min="15617" max="15617" width="8.33203125" style="278" customWidth="1"/>
    <col min="15618" max="15618" width="1.6640625" style="278" customWidth="1"/>
    <col min="15619" max="15620" width="5" style="278" customWidth="1"/>
    <col min="15621" max="15621" width="11.6640625" style="278" customWidth="1"/>
    <col min="15622" max="15622" width="9.1640625" style="278" customWidth="1"/>
    <col min="15623" max="15623" width="5" style="278" customWidth="1"/>
    <col min="15624" max="15624" width="77.83203125" style="278" customWidth="1"/>
    <col min="15625" max="15626" width="20" style="278" customWidth="1"/>
    <col min="15627" max="15627" width="1.6640625" style="278" customWidth="1"/>
    <col min="15628" max="15872" width="9.33203125" style="278"/>
    <col min="15873" max="15873" width="8.33203125" style="278" customWidth="1"/>
    <col min="15874" max="15874" width="1.6640625" style="278" customWidth="1"/>
    <col min="15875" max="15876" width="5" style="278" customWidth="1"/>
    <col min="15877" max="15877" width="11.6640625" style="278" customWidth="1"/>
    <col min="15878" max="15878" width="9.1640625" style="278" customWidth="1"/>
    <col min="15879" max="15879" width="5" style="278" customWidth="1"/>
    <col min="15880" max="15880" width="77.83203125" style="278" customWidth="1"/>
    <col min="15881" max="15882" width="20" style="278" customWidth="1"/>
    <col min="15883" max="15883" width="1.6640625" style="278" customWidth="1"/>
    <col min="15884" max="16128" width="9.33203125" style="278"/>
    <col min="16129" max="16129" width="8.33203125" style="278" customWidth="1"/>
    <col min="16130" max="16130" width="1.6640625" style="278" customWidth="1"/>
    <col min="16131" max="16132" width="5" style="278" customWidth="1"/>
    <col min="16133" max="16133" width="11.6640625" style="278" customWidth="1"/>
    <col min="16134" max="16134" width="9.1640625" style="278" customWidth="1"/>
    <col min="16135" max="16135" width="5" style="278" customWidth="1"/>
    <col min="16136" max="16136" width="77.83203125" style="278" customWidth="1"/>
    <col min="16137" max="16138" width="20" style="278" customWidth="1"/>
    <col min="16139" max="16139" width="1.6640625" style="278" customWidth="1"/>
    <col min="16140" max="16384" width="9.33203125" style="278"/>
  </cols>
  <sheetData>
    <row r="1" spans="2:11" ht="37.5" customHeight="1" x14ac:dyDescent="0.3"/>
    <row r="2" spans="2:11" ht="7.5" customHeight="1" x14ac:dyDescent="0.3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284" customFormat="1" ht="45" customHeight="1" x14ac:dyDescent="0.3">
      <c r="B3" s="282"/>
      <c r="C3" s="403" t="s">
        <v>5886</v>
      </c>
      <c r="D3" s="403"/>
      <c r="E3" s="403"/>
      <c r="F3" s="403"/>
      <c r="G3" s="403"/>
      <c r="H3" s="403"/>
      <c r="I3" s="403"/>
      <c r="J3" s="403"/>
      <c r="K3" s="283"/>
    </row>
    <row r="4" spans="2:11" ht="25.5" customHeight="1" x14ac:dyDescent="0.3">
      <c r="B4" s="285"/>
      <c r="C4" s="408" t="s">
        <v>5887</v>
      </c>
      <c r="D4" s="408"/>
      <c r="E4" s="408"/>
      <c r="F4" s="408"/>
      <c r="G4" s="408"/>
      <c r="H4" s="408"/>
      <c r="I4" s="408"/>
      <c r="J4" s="408"/>
      <c r="K4" s="286"/>
    </row>
    <row r="5" spans="2:11" ht="5.25" customHeight="1" x14ac:dyDescent="0.3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r="6" spans="2:11" ht="15" customHeight="1" x14ac:dyDescent="0.3">
      <c r="B6" s="285"/>
      <c r="C6" s="405" t="s">
        <v>5888</v>
      </c>
      <c r="D6" s="405"/>
      <c r="E6" s="405"/>
      <c r="F6" s="405"/>
      <c r="G6" s="405"/>
      <c r="H6" s="405"/>
      <c r="I6" s="405"/>
      <c r="J6" s="405"/>
      <c r="K6" s="286"/>
    </row>
    <row r="7" spans="2:11" ht="15" customHeight="1" x14ac:dyDescent="0.3">
      <c r="B7" s="288"/>
      <c r="C7" s="405" t="s">
        <v>5889</v>
      </c>
      <c r="D7" s="405"/>
      <c r="E7" s="405"/>
      <c r="F7" s="405"/>
      <c r="G7" s="405"/>
      <c r="H7" s="405"/>
      <c r="I7" s="405"/>
      <c r="J7" s="405"/>
      <c r="K7" s="286"/>
    </row>
    <row r="8" spans="2:11" ht="12.75" customHeight="1" x14ac:dyDescent="0.3">
      <c r="B8" s="288"/>
      <c r="C8" s="289"/>
      <c r="D8" s="289"/>
      <c r="E8" s="289"/>
      <c r="F8" s="289"/>
      <c r="G8" s="289"/>
      <c r="H8" s="289"/>
      <c r="I8" s="289"/>
      <c r="J8" s="289"/>
      <c r="K8" s="286"/>
    </row>
    <row r="9" spans="2:11" ht="15" customHeight="1" x14ac:dyDescent="0.3">
      <c r="B9" s="288"/>
      <c r="C9" s="405" t="s">
        <v>5890</v>
      </c>
      <c r="D9" s="405"/>
      <c r="E9" s="405"/>
      <c r="F9" s="405"/>
      <c r="G9" s="405"/>
      <c r="H9" s="405"/>
      <c r="I9" s="405"/>
      <c r="J9" s="405"/>
      <c r="K9" s="286"/>
    </row>
    <row r="10" spans="2:11" ht="15" customHeight="1" x14ac:dyDescent="0.3">
      <c r="B10" s="288"/>
      <c r="C10" s="289"/>
      <c r="D10" s="405" t="s">
        <v>5891</v>
      </c>
      <c r="E10" s="405"/>
      <c r="F10" s="405"/>
      <c r="G10" s="405"/>
      <c r="H10" s="405"/>
      <c r="I10" s="405"/>
      <c r="J10" s="405"/>
      <c r="K10" s="286"/>
    </row>
    <row r="11" spans="2:11" ht="15" customHeight="1" x14ac:dyDescent="0.3">
      <c r="B11" s="288"/>
      <c r="C11" s="290"/>
      <c r="D11" s="405" t="s">
        <v>5892</v>
      </c>
      <c r="E11" s="405"/>
      <c r="F11" s="405"/>
      <c r="G11" s="405"/>
      <c r="H11" s="405"/>
      <c r="I11" s="405"/>
      <c r="J11" s="405"/>
      <c r="K11" s="286"/>
    </row>
    <row r="12" spans="2:11" ht="12.75" customHeight="1" x14ac:dyDescent="0.3">
      <c r="B12" s="288"/>
      <c r="C12" s="290"/>
      <c r="D12" s="290"/>
      <c r="E12" s="290"/>
      <c r="F12" s="290"/>
      <c r="G12" s="290"/>
      <c r="H12" s="290"/>
      <c r="I12" s="290"/>
      <c r="J12" s="290"/>
      <c r="K12" s="286"/>
    </row>
    <row r="13" spans="2:11" ht="15" customHeight="1" x14ac:dyDescent="0.3">
      <c r="B13" s="288"/>
      <c r="C13" s="290"/>
      <c r="D13" s="405" t="s">
        <v>5893</v>
      </c>
      <c r="E13" s="405"/>
      <c r="F13" s="405"/>
      <c r="G13" s="405"/>
      <c r="H13" s="405"/>
      <c r="I13" s="405"/>
      <c r="J13" s="405"/>
      <c r="K13" s="286"/>
    </row>
    <row r="14" spans="2:11" ht="15" customHeight="1" x14ac:dyDescent="0.3">
      <c r="B14" s="288"/>
      <c r="C14" s="290"/>
      <c r="D14" s="405" t="s">
        <v>5894</v>
      </c>
      <c r="E14" s="405"/>
      <c r="F14" s="405"/>
      <c r="G14" s="405"/>
      <c r="H14" s="405"/>
      <c r="I14" s="405"/>
      <c r="J14" s="405"/>
      <c r="K14" s="286"/>
    </row>
    <row r="15" spans="2:11" ht="15" customHeight="1" x14ac:dyDescent="0.3">
      <c r="B15" s="288"/>
      <c r="C15" s="290"/>
      <c r="D15" s="405" t="s">
        <v>5895</v>
      </c>
      <c r="E15" s="405"/>
      <c r="F15" s="405"/>
      <c r="G15" s="405"/>
      <c r="H15" s="405"/>
      <c r="I15" s="405"/>
      <c r="J15" s="405"/>
      <c r="K15" s="286"/>
    </row>
    <row r="16" spans="2:11" ht="15" customHeight="1" x14ac:dyDescent="0.3">
      <c r="B16" s="288"/>
      <c r="C16" s="290"/>
      <c r="D16" s="290"/>
      <c r="E16" s="291" t="s">
        <v>77</v>
      </c>
      <c r="F16" s="405" t="s">
        <v>5896</v>
      </c>
      <c r="G16" s="405"/>
      <c r="H16" s="405"/>
      <c r="I16" s="405"/>
      <c r="J16" s="405"/>
      <c r="K16" s="286"/>
    </row>
    <row r="17" spans="2:11" ht="15" customHeight="1" x14ac:dyDescent="0.3">
      <c r="B17" s="288"/>
      <c r="C17" s="290"/>
      <c r="D17" s="290"/>
      <c r="E17" s="291" t="s">
        <v>5897</v>
      </c>
      <c r="F17" s="405" t="s">
        <v>5898</v>
      </c>
      <c r="G17" s="405"/>
      <c r="H17" s="405"/>
      <c r="I17" s="405"/>
      <c r="J17" s="405"/>
      <c r="K17" s="286"/>
    </row>
    <row r="18" spans="2:11" ht="15" customHeight="1" x14ac:dyDescent="0.3">
      <c r="B18" s="288"/>
      <c r="C18" s="290"/>
      <c r="D18" s="290"/>
      <c r="E18" s="291" t="s">
        <v>5899</v>
      </c>
      <c r="F18" s="405" t="s">
        <v>5900</v>
      </c>
      <c r="G18" s="405"/>
      <c r="H18" s="405"/>
      <c r="I18" s="405"/>
      <c r="J18" s="405"/>
      <c r="K18" s="286"/>
    </row>
    <row r="19" spans="2:11" ht="15" customHeight="1" x14ac:dyDescent="0.3">
      <c r="B19" s="288"/>
      <c r="C19" s="290"/>
      <c r="D19" s="290"/>
      <c r="E19" s="291" t="s">
        <v>5901</v>
      </c>
      <c r="F19" s="405" t="s">
        <v>5902</v>
      </c>
      <c r="G19" s="405"/>
      <c r="H19" s="405"/>
      <c r="I19" s="405"/>
      <c r="J19" s="405"/>
      <c r="K19" s="286"/>
    </row>
    <row r="20" spans="2:11" ht="15" customHeight="1" x14ac:dyDescent="0.3">
      <c r="B20" s="288"/>
      <c r="C20" s="290"/>
      <c r="D20" s="290"/>
      <c r="E20" s="291" t="s">
        <v>5903</v>
      </c>
      <c r="F20" s="405" t="s">
        <v>5904</v>
      </c>
      <c r="G20" s="405"/>
      <c r="H20" s="405"/>
      <c r="I20" s="405"/>
      <c r="J20" s="405"/>
      <c r="K20" s="286"/>
    </row>
    <row r="21" spans="2:11" ht="15" customHeight="1" x14ac:dyDescent="0.3">
      <c r="B21" s="288"/>
      <c r="C21" s="290"/>
      <c r="D21" s="290"/>
      <c r="E21" s="291" t="s">
        <v>5905</v>
      </c>
      <c r="F21" s="405" t="s">
        <v>5906</v>
      </c>
      <c r="G21" s="405"/>
      <c r="H21" s="405"/>
      <c r="I21" s="405"/>
      <c r="J21" s="405"/>
      <c r="K21" s="286"/>
    </row>
    <row r="22" spans="2:11" ht="12.75" customHeight="1" x14ac:dyDescent="0.3">
      <c r="B22" s="288"/>
      <c r="C22" s="290"/>
      <c r="D22" s="290"/>
      <c r="E22" s="290"/>
      <c r="F22" s="290"/>
      <c r="G22" s="290"/>
      <c r="H22" s="290"/>
      <c r="I22" s="290"/>
      <c r="J22" s="290"/>
      <c r="K22" s="286"/>
    </row>
    <row r="23" spans="2:11" ht="15" customHeight="1" x14ac:dyDescent="0.3">
      <c r="B23" s="288"/>
      <c r="C23" s="405" t="s">
        <v>5907</v>
      </c>
      <c r="D23" s="405"/>
      <c r="E23" s="405"/>
      <c r="F23" s="405"/>
      <c r="G23" s="405"/>
      <c r="H23" s="405"/>
      <c r="I23" s="405"/>
      <c r="J23" s="405"/>
      <c r="K23" s="286"/>
    </row>
    <row r="24" spans="2:11" ht="15" customHeight="1" x14ac:dyDescent="0.3">
      <c r="B24" s="288"/>
      <c r="C24" s="405" t="s">
        <v>5908</v>
      </c>
      <c r="D24" s="405"/>
      <c r="E24" s="405"/>
      <c r="F24" s="405"/>
      <c r="G24" s="405"/>
      <c r="H24" s="405"/>
      <c r="I24" s="405"/>
      <c r="J24" s="405"/>
      <c r="K24" s="286"/>
    </row>
    <row r="25" spans="2:11" ht="15" customHeight="1" x14ac:dyDescent="0.3">
      <c r="B25" s="288"/>
      <c r="C25" s="289"/>
      <c r="D25" s="405" t="s">
        <v>5909</v>
      </c>
      <c r="E25" s="405"/>
      <c r="F25" s="405"/>
      <c r="G25" s="405"/>
      <c r="H25" s="405"/>
      <c r="I25" s="405"/>
      <c r="J25" s="405"/>
      <c r="K25" s="286"/>
    </row>
    <row r="26" spans="2:11" ht="15" customHeight="1" x14ac:dyDescent="0.3">
      <c r="B26" s="288"/>
      <c r="C26" s="290"/>
      <c r="D26" s="405" t="s">
        <v>5910</v>
      </c>
      <c r="E26" s="405"/>
      <c r="F26" s="405"/>
      <c r="G26" s="405"/>
      <c r="H26" s="405"/>
      <c r="I26" s="405"/>
      <c r="J26" s="405"/>
      <c r="K26" s="286"/>
    </row>
    <row r="27" spans="2:11" ht="12.75" customHeight="1" x14ac:dyDescent="0.3">
      <c r="B27" s="288"/>
      <c r="C27" s="290"/>
      <c r="D27" s="290"/>
      <c r="E27" s="290"/>
      <c r="F27" s="290"/>
      <c r="G27" s="290"/>
      <c r="H27" s="290"/>
      <c r="I27" s="290"/>
      <c r="J27" s="290"/>
      <c r="K27" s="286"/>
    </row>
    <row r="28" spans="2:11" ht="15" customHeight="1" x14ac:dyDescent="0.3">
      <c r="B28" s="288"/>
      <c r="C28" s="290"/>
      <c r="D28" s="405" t="s">
        <v>5911</v>
      </c>
      <c r="E28" s="405"/>
      <c r="F28" s="405"/>
      <c r="G28" s="405"/>
      <c r="H28" s="405"/>
      <c r="I28" s="405"/>
      <c r="J28" s="405"/>
      <c r="K28" s="286"/>
    </row>
    <row r="29" spans="2:11" ht="15" customHeight="1" x14ac:dyDescent="0.3">
      <c r="B29" s="288"/>
      <c r="C29" s="290"/>
      <c r="D29" s="405" t="s">
        <v>5912</v>
      </c>
      <c r="E29" s="405"/>
      <c r="F29" s="405"/>
      <c r="G29" s="405"/>
      <c r="H29" s="405"/>
      <c r="I29" s="405"/>
      <c r="J29" s="405"/>
      <c r="K29" s="286"/>
    </row>
    <row r="30" spans="2:11" ht="12.75" customHeight="1" x14ac:dyDescent="0.3">
      <c r="B30" s="288"/>
      <c r="C30" s="290"/>
      <c r="D30" s="290"/>
      <c r="E30" s="290"/>
      <c r="F30" s="290"/>
      <c r="G30" s="290"/>
      <c r="H30" s="290"/>
      <c r="I30" s="290"/>
      <c r="J30" s="290"/>
      <c r="K30" s="286"/>
    </row>
    <row r="31" spans="2:11" ht="15" customHeight="1" x14ac:dyDescent="0.3">
      <c r="B31" s="288"/>
      <c r="C31" s="290"/>
      <c r="D31" s="405" t="s">
        <v>5913</v>
      </c>
      <c r="E31" s="405"/>
      <c r="F31" s="405"/>
      <c r="G31" s="405"/>
      <c r="H31" s="405"/>
      <c r="I31" s="405"/>
      <c r="J31" s="405"/>
      <c r="K31" s="286"/>
    </row>
    <row r="32" spans="2:11" ht="15" customHeight="1" x14ac:dyDescent="0.3">
      <c r="B32" s="288"/>
      <c r="C32" s="290"/>
      <c r="D32" s="405" t="s">
        <v>5914</v>
      </c>
      <c r="E32" s="405"/>
      <c r="F32" s="405"/>
      <c r="G32" s="405"/>
      <c r="H32" s="405"/>
      <c r="I32" s="405"/>
      <c r="J32" s="405"/>
      <c r="K32" s="286"/>
    </row>
    <row r="33" spans="2:11" ht="15" customHeight="1" x14ac:dyDescent="0.3">
      <c r="B33" s="288"/>
      <c r="C33" s="290"/>
      <c r="D33" s="405" t="s">
        <v>5915</v>
      </c>
      <c r="E33" s="405"/>
      <c r="F33" s="405"/>
      <c r="G33" s="405"/>
      <c r="H33" s="405"/>
      <c r="I33" s="405"/>
      <c r="J33" s="405"/>
      <c r="K33" s="286"/>
    </row>
    <row r="34" spans="2:11" ht="15" customHeight="1" x14ac:dyDescent="0.3">
      <c r="B34" s="288"/>
      <c r="C34" s="290"/>
      <c r="D34" s="289"/>
      <c r="E34" s="292" t="s">
        <v>145</v>
      </c>
      <c r="F34" s="289"/>
      <c r="G34" s="405" t="s">
        <v>5916</v>
      </c>
      <c r="H34" s="405"/>
      <c r="I34" s="405"/>
      <c r="J34" s="405"/>
      <c r="K34" s="286"/>
    </row>
    <row r="35" spans="2:11" ht="30.75" customHeight="1" x14ac:dyDescent="0.3">
      <c r="B35" s="288"/>
      <c r="C35" s="290"/>
      <c r="D35" s="289"/>
      <c r="E35" s="292" t="s">
        <v>5917</v>
      </c>
      <c r="F35" s="289"/>
      <c r="G35" s="405" t="s">
        <v>5918</v>
      </c>
      <c r="H35" s="405"/>
      <c r="I35" s="405"/>
      <c r="J35" s="405"/>
      <c r="K35" s="286"/>
    </row>
    <row r="36" spans="2:11" ht="15" customHeight="1" x14ac:dyDescent="0.3">
      <c r="B36" s="288"/>
      <c r="C36" s="290"/>
      <c r="D36" s="289"/>
      <c r="E36" s="292" t="s">
        <v>52</v>
      </c>
      <c r="F36" s="289"/>
      <c r="G36" s="405" t="s">
        <v>5919</v>
      </c>
      <c r="H36" s="405"/>
      <c r="I36" s="405"/>
      <c r="J36" s="405"/>
      <c r="K36" s="286"/>
    </row>
    <row r="37" spans="2:11" ht="15" customHeight="1" x14ac:dyDescent="0.3">
      <c r="B37" s="288"/>
      <c r="C37" s="290"/>
      <c r="D37" s="289"/>
      <c r="E37" s="292" t="s">
        <v>146</v>
      </c>
      <c r="F37" s="289"/>
      <c r="G37" s="405" t="s">
        <v>5920</v>
      </c>
      <c r="H37" s="405"/>
      <c r="I37" s="405"/>
      <c r="J37" s="405"/>
      <c r="K37" s="286"/>
    </row>
    <row r="38" spans="2:11" ht="15" customHeight="1" x14ac:dyDescent="0.3">
      <c r="B38" s="288"/>
      <c r="C38" s="290"/>
      <c r="D38" s="289"/>
      <c r="E38" s="292" t="s">
        <v>147</v>
      </c>
      <c r="F38" s="289"/>
      <c r="G38" s="405" t="s">
        <v>5921</v>
      </c>
      <c r="H38" s="405"/>
      <c r="I38" s="405"/>
      <c r="J38" s="405"/>
      <c r="K38" s="286"/>
    </row>
    <row r="39" spans="2:11" ht="15" customHeight="1" x14ac:dyDescent="0.3">
      <c r="B39" s="288"/>
      <c r="C39" s="290"/>
      <c r="D39" s="289"/>
      <c r="E39" s="292" t="s">
        <v>148</v>
      </c>
      <c r="F39" s="289"/>
      <c r="G39" s="405" t="s">
        <v>5922</v>
      </c>
      <c r="H39" s="405"/>
      <c r="I39" s="405"/>
      <c r="J39" s="405"/>
      <c r="K39" s="286"/>
    </row>
    <row r="40" spans="2:11" ht="15" customHeight="1" x14ac:dyDescent="0.3">
      <c r="B40" s="288"/>
      <c r="C40" s="290"/>
      <c r="D40" s="289"/>
      <c r="E40" s="292" t="s">
        <v>5923</v>
      </c>
      <c r="F40" s="289"/>
      <c r="G40" s="405" t="s">
        <v>5924</v>
      </c>
      <c r="H40" s="405"/>
      <c r="I40" s="405"/>
      <c r="J40" s="405"/>
      <c r="K40" s="286"/>
    </row>
    <row r="41" spans="2:11" ht="15" customHeight="1" x14ac:dyDescent="0.3">
      <c r="B41" s="288"/>
      <c r="C41" s="290"/>
      <c r="D41" s="289"/>
      <c r="E41" s="292"/>
      <c r="F41" s="289"/>
      <c r="G41" s="405" t="s">
        <v>5925</v>
      </c>
      <c r="H41" s="405"/>
      <c r="I41" s="405"/>
      <c r="J41" s="405"/>
      <c r="K41" s="286"/>
    </row>
    <row r="42" spans="2:11" ht="15" customHeight="1" x14ac:dyDescent="0.3">
      <c r="B42" s="288"/>
      <c r="C42" s="290"/>
      <c r="D42" s="289"/>
      <c r="E42" s="292" t="s">
        <v>5926</v>
      </c>
      <c r="F42" s="289"/>
      <c r="G42" s="405" t="s">
        <v>5927</v>
      </c>
      <c r="H42" s="405"/>
      <c r="I42" s="405"/>
      <c r="J42" s="405"/>
      <c r="K42" s="286"/>
    </row>
    <row r="43" spans="2:11" ht="15" customHeight="1" x14ac:dyDescent="0.3">
      <c r="B43" s="288"/>
      <c r="C43" s="290"/>
      <c r="D43" s="289"/>
      <c r="E43" s="292" t="s">
        <v>150</v>
      </c>
      <c r="F43" s="289"/>
      <c r="G43" s="405" t="s">
        <v>5928</v>
      </c>
      <c r="H43" s="405"/>
      <c r="I43" s="405"/>
      <c r="J43" s="405"/>
      <c r="K43" s="286"/>
    </row>
    <row r="44" spans="2:11" ht="12.75" customHeight="1" x14ac:dyDescent="0.3">
      <c r="B44" s="288"/>
      <c r="C44" s="290"/>
      <c r="D44" s="289"/>
      <c r="E44" s="289"/>
      <c r="F44" s="289"/>
      <c r="G44" s="289"/>
      <c r="H44" s="289"/>
      <c r="I44" s="289"/>
      <c r="J44" s="289"/>
      <c r="K44" s="286"/>
    </row>
    <row r="45" spans="2:11" ht="15" customHeight="1" x14ac:dyDescent="0.3">
      <c r="B45" s="288"/>
      <c r="C45" s="290"/>
      <c r="D45" s="405" t="s">
        <v>5929</v>
      </c>
      <c r="E45" s="405"/>
      <c r="F45" s="405"/>
      <c r="G45" s="405"/>
      <c r="H45" s="405"/>
      <c r="I45" s="405"/>
      <c r="J45" s="405"/>
      <c r="K45" s="286"/>
    </row>
    <row r="46" spans="2:11" ht="15" customHeight="1" x14ac:dyDescent="0.3">
      <c r="B46" s="288"/>
      <c r="C46" s="290"/>
      <c r="D46" s="290"/>
      <c r="E46" s="405" t="s">
        <v>5930</v>
      </c>
      <c r="F46" s="405"/>
      <c r="G46" s="405"/>
      <c r="H46" s="405"/>
      <c r="I46" s="405"/>
      <c r="J46" s="405"/>
      <c r="K46" s="286"/>
    </row>
    <row r="47" spans="2:11" ht="15" customHeight="1" x14ac:dyDescent="0.3">
      <c r="B47" s="288"/>
      <c r="C47" s="290"/>
      <c r="D47" s="290"/>
      <c r="E47" s="405" t="s">
        <v>5931</v>
      </c>
      <c r="F47" s="405"/>
      <c r="G47" s="405"/>
      <c r="H47" s="405"/>
      <c r="I47" s="405"/>
      <c r="J47" s="405"/>
      <c r="K47" s="286"/>
    </row>
    <row r="48" spans="2:11" ht="15" customHeight="1" x14ac:dyDescent="0.3">
      <c r="B48" s="288"/>
      <c r="C48" s="290"/>
      <c r="D48" s="290"/>
      <c r="E48" s="405" t="s">
        <v>5932</v>
      </c>
      <c r="F48" s="405"/>
      <c r="G48" s="405"/>
      <c r="H48" s="405"/>
      <c r="I48" s="405"/>
      <c r="J48" s="405"/>
      <c r="K48" s="286"/>
    </row>
    <row r="49" spans="2:11" ht="15" customHeight="1" x14ac:dyDescent="0.3">
      <c r="B49" s="288"/>
      <c r="C49" s="290"/>
      <c r="D49" s="405" t="s">
        <v>5933</v>
      </c>
      <c r="E49" s="405"/>
      <c r="F49" s="405"/>
      <c r="G49" s="405"/>
      <c r="H49" s="405"/>
      <c r="I49" s="405"/>
      <c r="J49" s="405"/>
      <c r="K49" s="286"/>
    </row>
    <row r="50" spans="2:11" ht="25.5" customHeight="1" x14ac:dyDescent="0.3">
      <c r="B50" s="285"/>
      <c r="C50" s="408" t="s">
        <v>5934</v>
      </c>
      <c r="D50" s="408"/>
      <c r="E50" s="408"/>
      <c r="F50" s="408"/>
      <c r="G50" s="408"/>
      <c r="H50" s="408"/>
      <c r="I50" s="408"/>
      <c r="J50" s="408"/>
      <c r="K50" s="286"/>
    </row>
    <row r="51" spans="2:11" ht="5.25" customHeight="1" x14ac:dyDescent="0.3">
      <c r="B51" s="285"/>
      <c r="C51" s="287"/>
      <c r="D51" s="287"/>
      <c r="E51" s="287"/>
      <c r="F51" s="287"/>
      <c r="G51" s="287"/>
      <c r="H51" s="287"/>
      <c r="I51" s="287"/>
      <c r="J51" s="287"/>
      <c r="K51" s="286"/>
    </row>
    <row r="52" spans="2:11" ht="15" customHeight="1" x14ac:dyDescent="0.3">
      <c r="B52" s="285"/>
      <c r="C52" s="405" t="s">
        <v>5935</v>
      </c>
      <c r="D52" s="405"/>
      <c r="E52" s="405"/>
      <c r="F52" s="405"/>
      <c r="G52" s="405"/>
      <c r="H52" s="405"/>
      <c r="I52" s="405"/>
      <c r="J52" s="405"/>
      <c r="K52" s="286"/>
    </row>
    <row r="53" spans="2:11" ht="15" customHeight="1" x14ac:dyDescent="0.3">
      <c r="B53" s="285"/>
      <c r="C53" s="405" t="s">
        <v>5936</v>
      </c>
      <c r="D53" s="405"/>
      <c r="E53" s="405"/>
      <c r="F53" s="405"/>
      <c r="G53" s="405"/>
      <c r="H53" s="405"/>
      <c r="I53" s="405"/>
      <c r="J53" s="405"/>
      <c r="K53" s="286"/>
    </row>
    <row r="54" spans="2:11" ht="12.75" customHeight="1" x14ac:dyDescent="0.3">
      <c r="B54" s="285"/>
      <c r="C54" s="289"/>
      <c r="D54" s="289"/>
      <c r="E54" s="289"/>
      <c r="F54" s="289"/>
      <c r="G54" s="289"/>
      <c r="H54" s="289"/>
      <c r="I54" s="289"/>
      <c r="J54" s="289"/>
      <c r="K54" s="286"/>
    </row>
    <row r="55" spans="2:11" ht="15" customHeight="1" x14ac:dyDescent="0.3">
      <c r="B55" s="285"/>
      <c r="C55" s="405" t="s">
        <v>5937</v>
      </c>
      <c r="D55" s="405"/>
      <c r="E55" s="405"/>
      <c r="F55" s="405"/>
      <c r="G55" s="405"/>
      <c r="H55" s="405"/>
      <c r="I55" s="405"/>
      <c r="J55" s="405"/>
      <c r="K55" s="286"/>
    </row>
    <row r="56" spans="2:11" ht="15" customHeight="1" x14ac:dyDescent="0.3">
      <c r="B56" s="285"/>
      <c r="C56" s="290"/>
      <c r="D56" s="405" t="s">
        <v>5938</v>
      </c>
      <c r="E56" s="405"/>
      <c r="F56" s="405"/>
      <c r="G56" s="405"/>
      <c r="H56" s="405"/>
      <c r="I56" s="405"/>
      <c r="J56" s="405"/>
      <c r="K56" s="286"/>
    </row>
    <row r="57" spans="2:11" ht="15" customHeight="1" x14ac:dyDescent="0.3">
      <c r="B57" s="285"/>
      <c r="C57" s="290"/>
      <c r="D57" s="405" t="s">
        <v>5939</v>
      </c>
      <c r="E57" s="405"/>
      <c r="F57" s="405"/>
      <c r="G57" s="405"/>
      <c r="H57" s="405"/>
      <c r="I57" s="405"/>
      <c r="J57" s="405"/>
      <c r="K57" s="286"/>
    </row>
    <row r="58" spans="2:11" ht="15" customHeight="1" x14ac:dyDescent="0.3">
      <c r="B58" s="285"/>
      <c r="C58" s="290"/>
      <c r="D58" s="405" t="s">
        <v>5940</v>
      </c>
      <c r="E58" s="405"/>
      <c r="F58" s="405"/>
      <c r="G58" s="405"/>
      <c r="H58" s="405"/>
      <c r="I58" s="405"/>
      <c r="J58" s="405"/>
      <c r="K58" s="286"/>
    </row>
    <row r="59" spans="2:11" ht="15" customHeight="1" x14ac:dyDescent="0.3">
      <c r="B59" s="285"/>
      <c r="C59" s="290"/>
      <c r="D59" s="405" t="s">
        <v>5941</v>
      </c>
      <c r="E59" s="405"/>
      <c r="F59" s="405"/>
      <c r="G59" s="405"/>
      <c r="H59" s="405"/>
      <c r="I59" s="405"/>
      <c r="J59" s="405"/>
      <c r="K59" s="286"/>
    </row>
    <row r="60" spans="2:11" ht="15" customHeight="1" x14ac:dyDescent="0.3">
      <c r="B60" s="285"/>
      <c r="C60" s="290"/>
      <c r="D60" s="407" t="s">
        <v>5942</v>
      </c>
      <c r="E60" s="407"/>
      <c r="F60" s="407"/>
      <c r="G60" s="407"/>
      <c r="H60" s="407"/>
      <c r="I60" s="407"/>
      <c r="J60" s="407"/>
      <c r="K60" s="286"/>
    </row>
    <row r="61" spans="2:11" ht="15" customHeight="1" x14ac:dyDescent="0.3">
      <c r="B61" s="285"/>
      <c r="C61" s="290"/>
      <c r="D61" s="405" t="s">
        <v>5943</v>
      </c>
      <c r="E61" s="405"/>
      <c r="F61" s="405"/>
      <c r="G61" s="405"/>
      <c r="H61" s="405"/>
      <c r="I61" s="405"/>
      <c r="J61" s="405"/>
      <c r="K61" s="286"/>
    </row>
    <row r="62" spans="2:11" ht="12.75" customHeight="1" x14ac:dyDescent="0.3">
      <c r="B62" s="285"/>
      <c r="C62" s="290"/>
      <c r="D62" s="290"/>
      <c r="E62" s="293"/>
      <c r="F62" s="290"/>
      <c r="G62" s="290"/>
      <c r="H62" s="290"/>
      <c r="I62" s="290"/>
      <c r="J62" s="290"/>
      <c r="K62" s="286"/>
    </row>
    <row r="63" spans="2:11" ht="15" customHeight="1" x14ac:dyDescent="0.3">
      <c r="B63" s="285"/>
      <c r="C63" s="290"/>
      <c r="D63" s="405" t="s">
        <v>5944</v>
      </c>
      <c r="E63" s="405"/>
      <c r="F63" s="405"/>
      <c r="G63" s="405"/>
      <c r="H63" s="405"/>
      <c r="I63" s="405"/>
      <c r="J63" s="405"/>
      <c r="K63" s="286"/>
    </row>
    <row r="64" spans="2:11" ht="15" customHeight="1" x14ac:dyDescent="0.3">
      <c r="B64" s="285"/>
      <c r="C64" s="290"/>
      <c r="D64" s="407" t="s">
        <v>5945</v>
      </c>
      <c r="E64" s="407"/>
      <c r="F64" s="407"/>
      <c r="G64" s="407"/>
      <c r="H64" s="407"/>
      <c r="I64" s="407"/>
      <c r="J64" s="407"/>
      <c r="K64" s="286"/>
    </row>
    <row r="65" spans="2:11" ht="15" customHeight="1" x14ac:dyDescent="0.3">
      <c r="B65" s="285"/>
      <c r="C65" s="290"/>
      <c r="D65" s="405" t="s">
        <v>5946</v>
      </c>
      <c r="E65" s="405"/>
      <c r="F65" s="405"/>
      <c r="G65" s="405"/>
      <c r="H65" s="405"/>
      <c r="I65" s="405"/>
      <c r="J65" s="405"/>
      <c r="K65" s="286"/>
    </row>
    <row r="66" spans="2:11" ht="15" customHeight="1" x14ac:dyDescent="0.3">
      <c r="B66" s="285"/>
      <c r="C66" s="290"/>
      <c r="D66" s="405" t="s">
        <v>5947</v>
      </c>
      <c r="E66" s="405"/>
      <c r="F66" s="405"/>
      <c r="G66" s="405"/>
      <c r="H66" s="405"/>
      <c r="I66" s="405"/>
      <c r="J66" s="405"/>
      <c r="K66" s="286"/>
    </row>
    <row r="67" spans="2:11" ht="15" customHeight="1" x14ac:dyDescent="0.3">
      <c r="B67" s="285"/>
      <c r="C67" s="290"/>
      <c r="D67" s="405" t="s">
        <v>5948</v>
      </c>
      <c r="E67" s="405"/>
      <c r="F67" s="405"/>
      <c r="G67" s="405"/>
      <c r="H67" s="405"/>
      <c r="I67" s="405"/>
      <c r="J67" s="405"/>
      <c r="K67" s="286"/>
    </row>
    <row r="68" spans="2:11" ht="15" customHeight="1" x14ac:dyDescent="0.3">
      <c r="B68" s="285"/>
      <c r="C68" s="290"/>
      <c r="D68" s="405" t="s">
        <v>5949</v>
      </c>
      <c r="E68" s="405"/>
      <c r="F68" s="405"/>
      <c r="G68" s="405"/>
      <c r="H68" s="405"/>
      <c r="I68" s="405"/>
      <c r="J68" s="405"/>
      <c r="K68" s="286"/>
    </row>
    <row r="69" spans="2:11" ht="12.75" customHeight="1" x14ac:dyDescent="0.3">
      <c r="B69" s="294"/>
      <c r="C69" s="295"/>
      <c r="D69" s="295"/>
      <c r="E69" s="295"/>
      <c r="F69" s="295"/>
      <c r="G69" s="295"/>
      <c r="H69" s="295"/>
      <c r="I69" s="295"/>
      <c r="J69" s="295"/>
      <c r="K69" s="296"/>
    </row>
    <row r="70" spans="2:11" ht="18.75" customHeight="1" x14ac:dyDescent="0.3">
      <c r="B70" s="297"/>
      <c r="C70" s="297"/>
      <c r="D70" s="297"/>
      <c r="E70" s="297"/>
      <c r="F70" s="297"/>
      <c r="G70" s="297"/>
      <c r="H70" s="297"/>
      <c r="I70" s="297"/>
      <c r="J70" s="297"/>
      <c r="K70" s="298"/>
    </row>
    <row r="71" spans="2:11" ht="18.75" customHeight="1" x14ac:dyDescent="0.3"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2:11" ht="7.5" customHeight="1" x14ac:dyDescent="0.3">
      <c r="B72" s="299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ht="45" customHeight="1" x14ac:dyDescent="0.3">
      <c r="B73" s="302"/>
      <c r="C73" s="406" t="s">
        <v>5885</v>
      </c>
      <c r="D73" s="406"/>
      <c r="E73" s="406"/>
      <c r="F73" s="406"/>
      <c r="G73" s="406"/>
      <c r="H73" s="406"/>
      <c r="I73" s="406"/>
      <c r="J73" s="406"/>
      <c r="K73" s="303"/>
    </row>
    <row r="74" spans="2:11" ht="17.25" customHeight="1" x14ac:dyDescent="0.3">
      <c r="B74" s="302"/>
      <c r="C74" s="304" t="s">
        <v>5950</v>
      </c>
      <c r="D74" s="304"/>
      <c r="E74" s="304"/>
      <c r="F74" s="304" t="s">
        <v>5951</v>
      </c>
      <c r="G74" s="305"/>
      <c r="H74" s="304" t="s">
        <v>146</v>
      </c>
      <c r="I74" s="304" t="s">
        <v>56</v>
      </c>
      <c r="J74" s="304" t="s">
        <v>5952</v>
      </c>
      <c r="K74" s="303"/>
    </row>
    <row r="75" spans="2:11" ht="17.25" customHeight="1" x14ac:dyDescent="0.3">
      <c r="B75" s="302"/>
      <c r="C75" s="306" t="s">
        <v>5953</v>
      </c>
      <c r="D75" s="306"/>
      <c r="E75" s="306"/>
      <c r="F75" s="307" t="s">
        <v>5954</v>
      </c>
      <c r="G75" s="308"/>
      <c r="H75" s="306"/>
      <c r="I75" s="306"/>
      <c r="J75" s="306" t="s">
        <v>5955</v>
      </c>
      <c r="K75" s="303"/>
    </row>
    <row r="76" spans="2:11" ht="5.25" customHeight="1" x14ac:dyDescent="0.3">
      <c r="B76" s="302"/>
      <c r="C76" s="309"/>
      <c r="D76" s="309"/>
      <c r="E76" s="309"/>
      <c r="F76" s="309"/>
      <c r="G76" s="310"/>
      <c r="H76" s="309"/>
      <c r="I76" s="309"/>
      <c r="J76" s="309"/>
      <c r="K76" s="303"/>
    </row>
    <row r="77" spans="2:11" ht="15" customHeight="1" x14ac:dyDescent="0.3">
      <c r="B77" s="302"/>
      <c r="C77" s="292" t="s">
        <v>52</v>
      </c>
      <c r="D77" s="309"/>
      <c r="E77" s="309"/>
      <c r="F77" s="311" t="s">
        <v>5956</v>
      </c>
      <c r="G77" s="310"/>
      <c r="H77" s="292" t="s">
        <v>5957</v>
      </c>
      <c r="I77" s="292" t="s">
        <v>5958</v>
      </c>
      <c r="J77" s="292">
        <v>20</v>
      </c>
      <c r="K77" s="303"/>
    </row>
    <row r="78" spans="2:11" ht="15" customHeight="1" x14ac:dyDescent="0.3">
      <c r="B78" s="302"/>
      <c r="C78" s="292" t="s">
        <v>5959</v>
      </c>
      <c r="D78" s="292"/>
      <c r="E78" s="292"/>
      <c r="F78" s="311" t="s">
        <v>5956</v>
      </c>
      <c r="G78" s="310"/>
      <c r="H78" s="292" t="s">
        <v>5960</v>
      </c>
      <c r="I78" s="292" t="s">
        <v>5958</v>
      </c>
      <c r="J78" s="292">
        <v>120</v>
      </c>
      <c r="K78" s="303"/>
    </row>
    <row r="79" spans="2:11" ht="15" customHeight="1" x14ac:dyDescent="0.3">
      <c r="B79" s="312"/>
      <c r="C79" s="292" t="s">
        <v>5961</v>
      </c>
      <c r="D79" s="292"/>
      <c r="E79" s="292"/>
      <c r="F79" s="311" t="s">
        <v>5962</v>
      </c>
      <c r="G79" s="310"/>
      <c r="H79" s="292" t="s">
        <v>5963</v>
      </c>
      <c r="I79" s="292" t="s">
        <v>5958</v>
      </c>
      <c r="J79" s="292">
        <v>50</v>
      </c>
      <c r="K79" s="303"/>
    </row>
    <row r="80" spans="2:11" ht="15" customHeight="1" x14ac:dyDescent="0.3">
      <c r="B80" s="312"/>
      <c r="C80" s="292" t="s">
        <v>5964</v>
      </c>
      <c r="D80" s="292"/>
      <c r="E80" s="292"/>
      <c r="F80" s="311" t="s">
        <v>5956</v>
      </c>
      <c r="G80" s="310"/>
      <c r="H80" s="292" t="s">
        <v>5965</v>
      </c>
      <c r="I80" s="292" t="s">
        <v>5966</v>
      </c>
      <c r="J80" s="292"/>
      <c r="K80" s="303"/>
    </row>
    <row r="81" spans="2:11" ht="15" customHeight="1" x14ac:dyDescent="0.3">
      <c r="B81" s="312"/>
      <c r="C81" s="313" t="s">
        <v>5967</v>
      </c>
      <c r="D81" s="313"/>
      <c r="E81" s="313"/>
      <c r="F81" s="314" t="s">
        <v>5962</v>
      </c>
      <c r="G81" s="313"/>
      <c r="H81" s="313" t="s">
        <v>5968</v>
      </c>
      <c r="I81" s="313" t="s">
        <v>5958</v>
      </c>
      <c r="J81" s="313">
        <v>15</v>
      </c>
      <c r="K81" s="303"/>
    </row>
    <row r="82" spans="2:11" ht="15" customHeight="1" x14ac:dyDescent="0.3">
      <c r="B82" s="312"/>
      <c r="C82" s="313" t="s">
        <v>5969</v>
      </c>
      <c r="D82" s="313"/>
      <c r="E82" s="313"/>
      <c r="F82" s="314" t="s">
        <v>5962</v>
      </c>
      <c r="G82" s="313"/>
      <c r="H82" s="313" t="s">
        <v>5970</v>
      </c>
      <c r="I82" s="313" t="s">
        <v>5958</v>
      </c>
      <c r="J82" s="313">
        <v>15</v>
      </c>
      <c r="K82" s="303"/>
    </row>
    <row r="83" spans="2:11" ht="15" customHeight="1" x14ac:dyDescent="0.3">
      <c r="B83" s="312"/>
      <c r="C83" s="313" t="s">
        <v>5971</v>
      </c>
      <c r="D83" s="313"/>
      <c r="E83" s="313"/>
      <c r="F83" s="314" t="s">
        <v>5962</v>
      </c>
      <c r="G83" s="313"/>
      <c r="H83" s="313" t="s">
        <v>5972</v>
      </c>
      <c r="I83" s="313" t="s">
        <v>5958</v>
      </c>
      <c r="J83" s="313">
        <v>20</v>
      </c>
      <c r="K83" s="303"/>
    </row>
    <row r="84" spans="2:11" ht="15" customHeight="1" x14ac:dyDescent="0.3">
      <c r="B84" s="312"/>
      <c r="C84" s="313" t="s">
        <v>5973</v>
      </c>
      <c r="D84" s="313"/>
      <c r="E84" s="313"/>
      <c r="F84" s="314" t="s">
        <v>5962</v>
      </c>
      <c r="G84" s="313"/>
      <c r="H84" s="313" t="s">
        <v>5974</v>
      </c>
      <c r="I84" s="313" t="s">
        <v>5958</v>
      </c>
      <c r="J84" s="313">
        <v>20</v>
      </c>
      <c r="K84" s="303"/>
    </row>
    <row r="85" spans="2:11" ht="15" customHeight="1" x14ac:dyDescent="0.3">
      <c r="B85" s="312"/>
      <c r="C85" s="292" t="s">
        <v>5975</v>
      </c>
      <c r="D85" s="292"/>
      <c r="E85" s="292"/>
      <c r="F85" s="311" t="s">
        <v>5962</v>
      </c>
      <c r="G85" s="310"/>
      <c r="H85" s="292" t="s">
        <v>5976</v>
      </c>
      <c r="I85" s="292" t="s">
        <v>5958</v>
      </c>
      <c r="J85" s="292">
        <v>50</v>
      </c>
      <c r="K85" s="303"/>
    </row>
    <row r="86" spans="2:11" ht="15" customHeight="1" x14ac:dyDescent="0.3">
      <c r="B86" s="312"/>
      <c r="C86" s="292" t="s">
        <v>5977</v>
      </c>
      <c r="D86" s="292"/>
      <c r="E86" s="292"/>
      <c r="F86" s="311" t="s">
        <v>5962</v>
      </c>
      <c r="G86" s="310"/>
      <c r="H86" s="292" t="s">
        <v>5978</v>
      </c>
      <c r="I86" s="292" t="s">
        <v>5958</v>
      </c>
      <c r="J86" s="292">
        <v>20</v>
      </c>
      <c r="K86" s="303"/>
    </row>
    <row r="87" spans="2:11" ht="15" customHeight="1" x14ac:dyDescent="0.3">
      <c r="B87" s="312"/>
      <c r="C87" s="292" t="s">
        <v>5979</v>
      </c>
      <c r="D87" s="292"/>
      <c r="E87" s="292"/>
      <c r="F87" s="311" t="s">
        <v>5962</v>
      </c>
      <c r="G87" s="310"/>
      <c r="H87" s="292" t="s">
        <v>5980</v>
      </c>
      <c r="I87" s="292" t="s">
        <v>5958</v>
      </c>
      <c r="J87" s="292">
        <v>20</v>
      </c>
      <c r="K87" s="303"/>
    </row>
    <row r="88" spans="2:11" ht="15" customHeight="1" x14ac:dyDescent="0.3">
      <c r="B88" s="312"/>
      <c r="C88" s="292" t="s">
        <v>5981</v>
      </c>
      <c r="D88" s="292"/>
      <c r="E88" s="292"/>
      <c r="F88" s="311" t="s">
        <v>5962</v>
      </c>
      <c r="G88" s="310"/>
      <c r="H88" s="292" t="s">
        <v>5982</v>
      </c>
      <c r="I88" s="292" t="s">
        <v>5958</v>
      </c>
      <c r="J88" s="292">
        <v>50</v>
      </c>
      <c r="K88" s="303"/>
    </row>
    <row r="89" spans="2:11" ht="15" customHeight="1" x14ac:dyDescent="0.3">
      <c r="B89" s="312"/>
      <c r="C89" s="292" t="s">
        <v>5983</v>
      </c>
      <c r="D89" s="292"/>
      <c r="E89" s="292"/>
      <c r="F89" s="311" t="s">
        <v>5962</v>
      </c>
      <c r="G89" s="310"/>
      <c r="H89" s="292" t="s">
        <v>5983</v>
      </c>
      <c r="I89" s="292" t="s">
        <v>5958</v>
      </c>
      <c r="J89" s="292">
        <v>50</v>
      </c>
      <c r="K89" s="303"/>
    </row>
    <row r="90" spans="2:11" ht="15" customHeight="1" x14ac:dyDescent="0.3">
      <c r="B90" s="312"/>
      <c r="C90" s="292" t="s">
        <v>151</v>
      </c>
      <c r="D90" s="292"/>
      <c r="E90" s="292"/>
      <c r="F90" s="311" t="s">
        <v>5962</v>
      </c>
      <c r="G90" s="310"/>
      <c r="H90" s="292" t="s">
        <v>5984</v>
      </c>
      <c r="I90" s="292" t="s">
        <v>5958</v>
      </c>
      <c r="J90" s="292">
        <v>255</v>
      </c>
      <c r="K90" s="303"/>
    </row>
    <row r="91" spans="2:11" ht="15" customHeight="1" x14ac:dyDescent="0.3">
      <c r="B91" s="312"/>
      <c r="C91" s="292" t="s">
        <v>5985</v>
      </c>
      <c r="D91" s="292"/>
      <c r="E91" s="292"/>
      <c r="F91" s="311" t="s">
        <v>5956</v>
      </c>
      <c r="G91" s="310"/>
      <c r="H91" s="292" t="s">
        <v>5986</v>
      </c>
      <c r="I91" s="292" t="s">
        <v>5987</v>
      </c>
      <c r="J91" s="292"/>
      <c r="K91" s="303"/>
    </row>
    <row r="92" spans="2:11" ht="15" customHeight="1" x14ac:dyDescent="0.3">
      <c r="B92" s="312"/>
      <c r="C92" s="292" t="s">
        <v>5988</v>
      </c>
      <c r="D92" s="292"/>
      <c r="E92" s="292"/>
      <c r="F92" s="311" t="s">
        <v>5956</v>
      </c>
      <c r="G92" s="310"/>
      <c r="H92" s="292" t="s">
        <v>5989</v>
      </c>
      <c r="I92" s="292" t="s">
        <v>5990</v>
      </c>
      <c r="J92" s="292"/>
      <c r="K92" s="303"/>
    </row>
    <row r="93" spans="2:11" ht="15" customHeight="1" x14ac:dyDescent="0.3">
      <c r="B93" s="312"/>
      <c r="C93" s="292" t="s">
        <v>5991</v>
      </c>
      <c r="D93" s="292"/>
      <c r="E93" s="292"/>
      <c r="F93" s="311" t="s">
        <v>5956</v>
      </c>
      <c r="G93" s="310"/>
      <c r="H93" s="292" t="s">
        <v>5991</v>
      </c>
      <c r="I93" s="292" t="s">
        <v>5990</v>
      </c>
      <c r="J93" s="292"/>
      <c r="K93" s="303"/>
    </row>
    <row r="94" spans="2:11" ht="15" customHeight="1" x14ac:dyDescent="0.3">
      <c r="B94" s="312"/>
      <c r="C94" s="292" t="s">
        <v>37</v>
      </c>
      <c r="D94" s="292"/>
      <c r="E94" s="292"/>
      <c r="F94" s="311" t="s">
        <v>5956</v>
      </c>
      <c r="G94" s="310"/>
      <c r="H94" s="292" t="s">
        <v>5992</v>
      </c>
      <c r="I94" s="292" t="s">
        <v>5990</v>
      </c>
      <c r="J94" s="292"/>
      <c r="K94" s="303"/>
    </row>
    <row r="95" spans="2:11" ht="15" customHeight="1" x14ac:dyDescent="0.3">
      <c r="B95" s="312"/>
      <c r="C95" s="292" t="s">
        <v>47</v>
      </c>
      <c r="D95" s="292"/>
      <c r="E95" s="292"/>
      <c r="F95" s="311" t="s">
        <v>5956</v>
      </c>
      <c r="G95" s="310"/>
      <c r="H95" s="292" t="s">
        <v>5993</v>
      </c>
      <c r="I95" s="292" t="s">
        <v>5990</v>
      </c>
      <c r="J95" s="292"/>
      <c r="K95" s="303"/>
    </row>
    <row r="96" spans="2:11" ht="15" customHeight="1" x14ac:dyDescent="0.3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spans="2:11" ht="18.75" customHeight="1" x14ac:dyDescent="0.3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spans="2:11" ht="18.75" customHeight="1" x14ac:dyDescent="0.3"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2:11" ht="7.5" customHeight="1" x14ac:dyDescent="0.3">
      <c r="B99" s="299"/>
      <c r="C99" s="300"/>
      <c r="D99" s="300"/>
      <c r="E99" s="300"/>
      <c r="F99" s="300"/>
      <c r="G99" s="300"/>
      <c r="H99" s="300"/>
      <c r="I99" s="300"/>
      <c r="J99" s="300"/>
      <c r="K99" s="301"/>
    </row>
    <row r="100" spans="2:11" ht="45" customHeight="1" x14ac:dyDescent="0.3">
      <c r="B100" s="302"/>
      <c r="C100" s="406" t="s">
        <v>5994</v>
      </c>
      <c r="D100" s="406"/>
      <c r="E100" s="406"/>
      <c r="F100" s="406"/>
      <c r="G100" s="406"/>
      <c r="H100" s="406"/>
      <c r="I100" s="406"/>
      <c r="J100" s="406"/>
      <c r="K100" s="303"/>
    </row>
    <row r="101" spans="2:11" ht="17.25" customHeight="1" x14ac:dyDescent="0.3">
      <c r="B101" s="302"/>
      <c r="C101" s="304" t="s">
        <v>5950</v>
      </c>
      <c r="D101" s="304"/>
      <c r="E101" s="304"/>
      <c r="F101" s="304" t="s">
        <v>5951</v>
      </c>
      <c r="G101" s="305"/>
      <c r="H101" s="304" t="s">
        <v>146</v>
      </c>
      <c r="I101" s="304" t="s">
        <v>56</v>
      </c>
      <c r="J101" s="304" t="s">
        <v>5952</v>
      </c>
      <c r="K101" s="303"/>
    </row>
    <row r="102" spans="2:11" ht="17.25" customHeight="1" x14ac:dyDescent="0.3">
      <c r="B102" s="302"/>
      <c r="C102" s="306" t="s">
        <v>5953</v>
      </c>
      <c r="D102" s="306"/>
      <c r="E102" s="306"/>
      <c r="F102" s="307" t="s">
        <v>5954</v>
      </c>
      <c r="G102" s="308"/>
      <c r="H102" s="306"/>
      <c r="I102" s="306"/>
      <c r="J102" s="306" t="s">
        <v>5955</v>
      </c>
      <c r="K102" s="303"/>
    </row>
    <row r="103" spans="2:11" ht="5.25" customHeight="1" x14ac:dyDescent="0.3">
      <c r="B103" s="302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spans="2:11" ht="15" customHeight="1" x14ac:dyDescent="0.3">
      <c r="B104" s="302"/>
      <c r="C104" s="292" t="s">
        <v>52</v>
      </c>
      <c r="D104" s="309"/>
      <c r="E104" s="309"/>
      <c r="F104" s="311" t="s">
        <v>5956</v>
      </c>
      <c r="G104" s="320"/>
      <c r="H104" s="292" t="s">
        <v>5995</v>
      </c>
      <c r="I104" s="292" t="s">
        <v>5958</v>
      </c>
      <c r="J104" s="292">
        <v>20</v>
      </c>
      <c r="K104" s="303"/>
    </row>
    <row r="105" spans="2:11" ht="15" customHeight="1" x14ac:dyDescent="0.3">
      <c r="B105" s="302"/>
      <c r="C105" s="292" t="s">
        <v>5959</v>
      </c>
      <c r="D105" s="292"/>
      <c r="E105" s="292"/>
      <c r="F105" s="311" t="s">
        <v>5956</v>
      </c>
      <c r="G105" s="292"/>
      <c r="H105" s="292" t="s">
        <v>5995</v>
      </c>
      <c r="I105" s="292" t="s">
        <v>5958</v>
      </c>
      <c r="J105" s="292">
        <v>120</v>
      </c>
      <c r="K105" s="303"/>
    </row>
    <row r="106" spans="2:11" ht="15" customHeight="1" x14ac:dyDescent="0.3">
      <c r="B106" s="312"/>
      <c r="C106" s="292" t="s">
        <v>5961</v>
      </c>
      <c r="D106" s="292"/>
      <c r="E106" s="292"/>
      <c r="F106" s="311" t="s">
        <v>5962</v>
      </c>
      <c r="G106" s="292"/>
      <c r="H106" s="292" t="s">
        <v>5995</v>
      </c>
      <c r="I106" s="292" t="s">
        <v>5958</v>
      </c>
      <c r="J106" s="292">
        <v>50</v>
      </c>
      <c r="K106" s="303"/>
    </row>
    <row r="107" spans="2:11" ht="15" customHeight="1" x14ac:dyDescent="0.3">
      <c r="B107" s="312"/>
      <c r="C107" s="292" t="s">
        <v>5964</v>
      </c>
      <c r="D107" s="292"/>
      <c r="E107" s="292"/>
      <c r="F107" s="311" t="s">
        <v>5956</v>
      </c>
      <c r="G107" s="292"/>
      <c r="H107" s="292" t="s">
        <v>5995</v>
      </c>
      <c r="I107" s="292" t="s">
        <v>5966</v>
      </c>
      <c r="J107" s="292"/>
      <c r="K107" s="303"/>
    </row>
    <row r="108" spans="2:11" ht="15" customHeight="1" x14ac:dyDescent="0.3">
      <c r="B108" s="312"/>
      <c r="C108" s="292" t="s">
        <v>5975</v>
      </c>
      <c r="D108" s="292"/>
      <c r="E108" s="292"/>
      <c r="F108" s="311" t="s">
        <v>5962</v>
      </c>
      <c r="G108" s="292"/>
      <c r="H108" s="292" t="s">
        <v>5995</v>
      </c>
      <c r="I108" s="292" t="s">
        <v>5958</v>
      </c>
      <c r="J108" s="292">
        <v>50</v>
      </c>
      <c r="K108" s="303"/>
    </row>
    <row r="109" spans="2:11" ht="15" customHeight="1" x14ac:dyDescent="0.3">
      <c r="B109" s="312"/>
      <c r="C109" s="292" t="s">
        <v>5983</v>
      </c>
      <c r="D109" s="292"/>
      <c r="E109" s="292"/>
      <c r="F109" s="311" t="s">
        <v>5962</v>
      </c>
      <c r="G109" s="292"/>
      <c r="H109" s="292" t="s">
        <v>5995</v>
      </c>
      <c r="I109" s="292" t="s">
        <v>5958</v>
      </c>
      <c r="J109" s="292">
        <v>50</v>
      </c>
      <c r="K109" s="303"/>
    </row>
    <row r="110" spans="2:11" ht="15" customHeight="1" x14ac:dyDescent="0.3">
      <c r="B110" s="312"/>
      <c r="C110" s="292" t="s">
        <v>5981</v>
      </c>
      <c r="D110" s="292"/>
      <c r="E110" s="292"/>
      <c r="F110" s="311" t="s">
        <v>5962</v>
      </c>
      <c r="G110" s="292"/>
      <c r="H110" s="292" t="s">
        <v>5995</v>
      </c>
      <c r="I110" s="292" t="s">
        <v>5958</v>
      </c>
      <c r="J110" s="292">
        <v>50</v>
      </c>
      <c r="K110" s="303"/>
    </row>
    <row r="111" spans="2:11" ht="15" customHeight="1" x14ac:dyDescent="0.3">
      <c r="B111" s="312"/>
      <c r="C111" s="292" t="s">
        <v>52</v>
      </c>
      <c r="D111" s="292"/>
      <c r="E111" s="292"/>
      <c r="F111" s="311" t="s">
        <v>5956</v>
      </c>
      <c r="G111" s="292"/>
      <c r="H111" s="292" t="s">
        <v>5996</v>
      </c>
      <c r="I111" s="292" t="s">
        <v>5958</v>
      </c>
      <c r="J111" s="292">
        <v>20</v>
      </c>
      <c r="K111" s="303"/>
    </row>
    <row r="112" spans="2:11" ht="15" customHeight="1" x14ac:dyDescent="0.3">
      <c r="B112" s="312"/>
      <c r="C112" s="292" t="s">
        <v>5997</v>
      </c>
      <c r="D112" s="292"/>
      <c r="E112" s="292"/>
      <c r="F112" s="311" t="s">
        <v>5956</v>
      </c>
      <c r="G112" s="292"/>
      <c r="H112" s="292" t="s">
        <v>5998</v>
      </c>
      <c r="I112" s="292" t="s">
        <v>5958</v>
      </c>
      <c r="J112" s="292">
        <v>120</v>
      </c>
      <c r="K112" s="303"/>
    </row>
    <row r="113" spans="2:11" ht="15" customHeight="1" x14ac:dyDescent="0.3">
      <c r="B113" s="312"/>
      <c r="C113" s="292" t="s">
        <v>37</v>
      </c>
      <c r="D113" s="292"/>
      <c r="E113" s="292"/>
      <c r="F113" s="311" t="s">
        <v>5956</v>
      </c>
      <c r="G113" s="292"/>
      <c r="H113" s="292" t="s">
        <v>5999</v>
      </c>
      <c r="I113" s="292" t="s">
        <v>5990</v>
      </c>
      <c r="J113" s="292"/>
      <c r="K113" s="303"/>
    </row>
    <row r="114" spans="2:11" ht="15" customHeight="1" x14ac:dyDescent="0.3">
      <c r="B114" s="312"/>
      <c r="C114" s="292" t="s">
        <v>47</v>
      </c>
      <c r="D114" s="292"/>
      <c r="E114" s="292"/>
      <c r="F114" s="311" t="s">
        <v>5956</v>
      </c>
      <c r="G114" s="292"/>
      <c r="H114" s="292" t="s">
        <v>6000</v>
      </c>
      <c r="I114" s="292" t="s">
        <v>5990</v>
      </c>
      <c r="J114" s="292"/>
      <c r="K114" s="303"/>
    </row>
    <row r="115" spans="2:11" ht="15" customHeight="1" x14ac:dyDescent="0.3">
      <c r="B115" s="312"/>
      <c r="C115" s="292" t="s">
        <v>56</v>
      </c>
      <c r="D115" s="292"/>
      <c r="E115" s="292"/>
      <c r="F115" s="311" t="s">
        <v>5956</v>
      </c>
      <c r="G115" s="292"/>
      <c r="H115" s="292" t="s">
        <v>6001</v>
      </c>
      <c r="I115" s="292" t="s">
        <v>6002</v>
      </c>
      <c r="J115" s="292"/>
      <c r="K115" s="303"/>
    </row>
    <row r="116" spans="2:11" ht="15" customHeight="1" x14ac:dyDescent="0.3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spans="2:11" ht="18.75" customHeight="1" x14ac:dyDescent="0.3">
      <c r="B117" s="322"/>
      <c r="C117" s="289"/>
      <c r="D117" s="289"/>
      <c r="E117" s="289"/>
      <c r="F117" s="323"/>
      <c r="G117" s="289"/>
      <c r="H117" s="289"/>
      <c r="I117" s="289"/>
      <c r="J117" s="289"/>
      <c r="K117" s="322"/>
    </row>
    <row r="118" spans="2:11" ht="18.75" customHeight="1" x14ac:dyDescent="0.3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</row>
    <row r="119" spans="2:11" ht="7.5" customHeight="1" x14ac:dyDescent="0.3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spans="2:11" ht="45" customHeight="1" x14ac:dyDescent="0.3">
      <c r="B120" s="327"/>
      <c r="C120" s="403" t="s">
        <v>6003</v>
      </c>
      <c r="D120" s="403"/>
      <c r="E120" s="403"/>
      <c r="F120" s="403"/>
      <c r="G120" s="403"/>
      <c r="H120" s="403"/>
      <c r="I120" s="403"/>
      <c r="J120" s="403"/>
      <c r="K120" s="328"/>
    </row>
    <row r="121" spans="2:11" ht="17.25" customHeight="1" x14ac:dyDescent="0.3">
      <c r="B121" s="329"/>
      <c r="C121" s="304" t="s">
        <v>5950</v>
      </c>
      <c r="D121" s="304"/>
      <c r="E121" s="304"/>
      <c r="F121" s="304" t="s">
        <v>5951</v>
      </c>
      <c r="G121" s="305"/>
      <c r="H121" s="304" t="s">
        <v>146</v>
      </c>
      <c r="I121" s="304" t="s">
        <v>56</v>
      </c>
      <c r="J121" s="304" t="s">
        <v>5952</v>
      </c>
      <c r="K121" s="330"/>
    </row>
    <row r="122" spans="2:11" ht="17.25" customHeight="1" x14ac:dyDescent="0.3">
      <c r="B122" s="329"/>
      <c r="C122" s="306" t="s">
        <v>5953</v>
      </c>
      <c r="D122" s="306"/>
      <c r="E122" s="306"/>
      <c r="F122" s="307" t="s">
        <v>5954</v>
      </c>
      <c r="G122" s="308"/>
      <c r="H122" s="306"/>
      <c r="I122" s="306"/>
      <c r="J122" s="306" t="s">
        <v>5955</v>
      </c>
      <c r="K122" s="330"/>
    </row>
    <row r="123" spans="2:11" ht="5.25" customHeight="1" x14ac:dyDescent="0.3">
      <c r="B123" s="331"/>
      <c r="C123" s="309"/>
      <c r="D123" s="309"/>
      <c r="E123" s="309"/>
      <c r="F123" s="309"/>
      <c r="G123" s="292"/>
      <c r="H123" s="309"/>
      <c r="I123" s="309"/>
      <c r="J123" s="309"/>
      <c r="K123" s="332"/>
    </row>
    <row r="124" spans="2:11" ht="15" customHeight="1" x14ac:dyDescent="0.3">
      <c r="B124" s="331"/>
      <c r="C124" s="292" t="s">
        <v>5959</v>
      </c>
      <c r="D124" s="309"/>
      <c r="E124" s="309"/>
      <c r="F124" s="311" t="s">
        <v>5956</v>
      </c>
      <c r="G124" s="292"/>
      <c r="H124" s="292" t="s">
        <v>5995</v>
      </c>
      <c r="I124" s="292" t="s">
        <v>5958</v>
      </c>
      <c r="J124" s="292">
        <v>120</v>
      </c>
      <c r="K124" s="333"/>
    </row>
    <row r="125" spans="2:11" ht="15" customHeight="1" x14ac:dyDescent="0.3">
      <c r="B125" s="331"/>
      <c r="C125" s="292" t="s">
        <v>6004</v>
      </c>
      <c r="D125" s="292"/>
      <c r="E125" s="292"/>
      <c r="F125" s="311" t="s">
        <v>5956</v>
      </c>
      <c r="G125" s="292"/>
      <c r="H125" s="292" t="s">
        <v>6005</v>
      </c>
      <c r="I125" s="292" t="s">
        <v>5958</v>
      </c>
      <c r="J125" s="292" t="s">
        <v>6006</v>
      </c>
      <c r="K125" s="333"/>
    </row>
    <row r="126" spans="2:11" ht="15" customHeight="1" x14ac:dyDescent="0.3">
      <c r="B126" s="331"/>
      <c r="C126" s="292" t="s">
        <v>5905</v>
      </c>
      <c r="D126" s="292"/>
      <c r="E126" s="292"/>
      <c r="F126" s="311" t="s">
        <v>5956</v>
      </c>
      <c r="G126" s="292"/>
      <c r="H126" s="292" t="s">
        <v>6007</v>
      </c>
      <c r="I126" s="292" t="s">
        <v>5958</v>
      </c>
      <c r="J126" s="292" t="s">
        <v>6006</v>
      </c>
      <c r="K126" s="333"/>
    </row>
    <row r="127" spans="2:11" ht="15" customHeight="1" x14ac:dyDescent="0.3">
      <c r="B127" s="331"/>
      <c r="C127" s="292" t="s">
        <v>5967</v>
      </c>
      <c r="D127" s="292"/>
      <c r="E127" s="292"/>
      <c r="F127" s="311" t="s">
        <v>5962</v>
      </c>
      <c r="G127" s="292"/>
      <c r="H127" s="292" t="s">
        <v>5968</v>
      </c>
      <c r="I127" s="292" t="s">
        <v>5958</v>
      </c>
      <c r="J127" s="292">
        <v>15</v>
      </c>
      <c r="K127" s="333"/>
    </row>
    <row r="128" spans="2:11" ht="15" customHeight="1" x14ac:dyDescent="0.3">
      <c r="B128" s="331"/>
      <c r="C128" s="313" t="s">
        <v>5969</v>
      </c>
      <c r="D128" s="313"/>
      <c r="E128" s="313"/>
      <c r="F128" s="314" t="s">
        <v>5962</v>
      </c>
      <c r="G128" s="313"/>
      <c r="H128" s="313" t="s">
        <v>5970</v>
      </c>
      <c r="I128" s="313" t="s">
        <v>5958</v>
      </c>
      <c r="J128" s="313">
        <v>15</v>
      </c>
      <c r="K128" s="333"/>
    </row>
    <row r="129" spans="2:11" ht="15" customHeight="1" x14ac:dyDescent="0.3">
      <c r="B129" s="331"/>
      <c r="C129" s="313" t="s">
        <v>5971</v>
      </c>
      <c r="D129" s="313"/>
      <c r="E129" s="313"/>
      <c r="F129" s="314" t="s">
        <v>5962</v>
      </c>
      <c r="G129" s="313"/>
      <c r="H129" s="313" t="s">
        <v>5972</v>
      </c>
      <c r="I129" s="313" t="s">
        <v>5958</v>
      </c>
      <c r="J129" s="313">
        <v>20</v>
      </c>
      <c r="K129" s="333"/>
    </row>
    <row r="130" spans="2:11" ht="15" customHeight="1" x14ac:dyDescent="0.3">
      <c r="B130" s="331"/>
      <c r="C130" s="313" t="s">
        <v>5973</v>
      </c>
      <c r="D130" s="313"/>
      <c r="E130" s="313"/>
      <c r="F130" s="314" t="s">
        <v>5962</v>
      </c>
      <c r="G130" s="313"/>
      <c r="H130" s="313" t="s">
        <v>5974</v>
      </c>
      <c r="I130" s="313" t="s">
        <v>5958</v>
      </c>
      <c r="J130" s="313">
        <v>20</v>
      </c>
      <c r="K130" s="333"/>
    </row>
    <row r="131" spans="2:11" ht="15" customHeight="1" x14ac:dyDescent="0.3">
      <c r="B131" s="331"/>
      <c r="C131" s="292" t="s">
        <v>5961</v>
      </c>
      <c r="D131" s="292"/>
      <c r="E131" s="292"/>
      <c r="F131" s="311" t="s">
        <v>5962</v>
      </c>
      <c r="G131" s="292"/>
      <c r="H131" s="292" t="s">
        <v>5995</v>
      </c>
      <c r="I131" s="292" t="s">
        <v>5958</v>
      </c>
      <c r="J131" s="292">
        <v>50</v>
      </c>
      <c r="K131" s="333"/>
    </row>
    <row r="132" spans="2:11" ht="15" customHeight="1" x14ac:dyDescent="0.3">
      <c r="B132" s="331"/>
      <c r="C132" s="292" t="s">
        <v>5975</v>
      </c>
      <c r="D132" s="292"/>
      <c r="E132" s="292"/>
      <c r="F132" s="311" t="s">
        <v>5962</v>
      </c>
      <c r="G132" s="292"/>
      <c r="H132" s="292" t="s">
        <v>5995</v>
      </c>
      <c r="I132" s="292" t="s">
        <v>5958</v>
      </c>
      <c r="J132" s="292">
        <v>50</v>
      </c>
      <c r="K132" s="333"/>
    </row>
    <row r="133" spans="2:11" ht="15" customHeight="1" x14ac:dyDescent="0.3">
      <c r="B133" s="331"/>
      <c r="C133" s="292" t="s">
        <v>5981</v>
      </c>
      <c r="D133" s="292"/>
      <c r="E133" s="292"/>
      <c r="F133" s="311" t="s">
        <v>5962</v>
      </c>
      <c r="G133" s="292"/>
      <c r="H133" s="292" t="s">
        <v>5995</v>
      </c>
      <c r="I133" s="292" t="s">
        <v>5958</v>
      </c>
      <c r="J133" s="292">
        <v>50</v>
      </c>
      <c r="K133" s="333"/>
    </row>
    <row r="134" spans="2:11" ht="15" customHeight="1" x14ac:dyDescent="0.3">
      <c r="B134" s="331"/>
      <c r="C134" s="292" t="s">
        <v>5983</v>
      </c>
      <c r="D134" s="292"/>
      <c r="E134" s="292"/>
      <c r="F134" s="311" t="s">
        <v>5962</v>
      </c>
      <c r="G134" s="292"/>
      <c r="H134" s="292" t="s">
        <v>5995</v>
      </c>
      <c r="I134" s="292" t="s">
        <v>5958</v>
      </c>
      <c r="J134" s="292">
        <v>50</v>
      </c>
      <c r="K134" s="333"/>
    </row>
    <row r="135" spans="2:11" ht="15" customHeight="1" x14ac:dyDescent="0.3">
      <c r="B135" s="331"/>
      <c r="C135" s="292" t="s">
        <v>151</v>
      </c>
      <c r="D135" s="292"/>
      <c r="E135" s="292"/>
      <c r="F135" s="311" t="s">
        <v>5962</v>
      </c>
      <c r="G135" s="292"/>
      <c r="H135" s="292" t="s">
        <v>6008</v>
      </c>
      <c r="I135" s="292" t="s">
        <v>5958</v>
      </c>
      <c r="J135" s="292">
        <v>255</v>
      </c>
      <c r="K135" s="333"/>
    </row>
    <row r="136" spans="2:11" ht="15" customHeight="1" x14ac:dyDescent="0.3">
      <c r="B136" s="331"/>
      <c r="C136" s="292" t="s">
        <v>5985</v>
      </c>
      <c r="D136" s="292"/>
      <c r="E136" s="292"/>
      <c r="F136" s="311" t="s">
        <v>5956</v>
      </c>
      <c r="G136" s="292"/>
      <c r="H136" s="292" t="s">
        <v>6009</v>
      </c>
      <c r="I136" s="292" t="s">
        <v>5987</v>
      </c>
      <c r="J136" s="292"/>
      <c r="K136" s="333"/>
    </row>
    <row r="137" spans="2:11" ht="15" customHeight="1" x14ac:dyDescent="0.3">
      <c r="B137" s="331"/>
      <c r="C137" s="292" t="s">
        <v>5988</v>
      </c>
      <c r="D137" s="292"/>
      <c r="E137" s="292"/>
      <c r="F137" s="311" t="s">
        <v>5956</v>
      </c>
      <c r="G137" s="292"/>
      <c r="H137" s="292" t="s">
        <v>6010</v>
      </c>
      <c r="I137" s="292" t="s">
        <v>5990</v>
      </c>
      <c r="J137" s="292"/>
      <c r="K137" s="333"/>
    </row>
    <row r="138" spans="2:11" ht="15" customHeight="1" x14ac:dyDescent="0.3">
      <c r="B138" s="331"/>
      <c r="C138" s="292" t="s">
        <v>5991</v>
      </c>
      <c r="D138" s="292"/>
      <c r="E138" s="292"/>
      <c r="F138" s="311" t="s">
        <v>5956</v>
      </c>
      <c r="G138" s="292"/>
      <c r="H138" s="292" t="s">
        <v>5991</v>
      </c>
      <c r="I138" s="292" t="s">
        <v>5990</v>
      </c>
      <c r="J138" s="292"/>
      <c r="K138" s="333"/>
    </row>
    <row r="139" spans="2:11" ht="15" customHeight="1" x14ac:dyDescent="0.3">
      <c r="B139" s="331"/>
      <c r="C139" s="292" t="s">
        <v>37</v>
      </c>
      <c r="D139" s="292"/>
      <c r="E139" s="292"/>
      <c r="F139" s="311" t="s">
        <v>5956</v>
      </c>
      <c r="G139" s="292"/>
      <c r="H139" s="292" t="s">
        <v>6011</v>
      </c>
      <c r="I139" s="292" t="s">
        <v>5990</v>
      </c>
      <c r="J139" s="292"/>
      <c r="K139" s="333"/>
    </row>
    <row r="140" spans="2:11" ht="15" customHeight="1" x14ac:dyDescent="0.3">
      <c r="B140" s="331"/>
      <c r="C140" s="292" t="s">
        <v>6012</v>
      </c>
      <c r="D140" s="292"/>
      <c r="E140" s="292"/>
      <c r="F140" s="311" t="s">
        <v>5956</v>
      </c>
      <c r="G140" s="292"/>
      <c r="H140" s="292" t="s">
        <v>6013</v>
      </c>
      <c r="I140" s="292" t="s">
        <v>5990</v>
      </c>
      <c r="J140" s="292"/>
      <c r="K140" s="333"/>
    </row>
    <row r="141" spans="2:11" ht="15" customHeight="1" x14ac:dyDescent="0.3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spans="2:11" ht="18.75" customHeight="1" x14ac:dyDescent="0.3">
      <c r="B142" s="289"/>
      <c r="C142" s="289"/>
      <c r="D142" s="289"/>
      <c r="E142" s="289"/>
      <c r="F142" s="323"/>
      <c r="G142" s="289"/>
      <c r="H142" s="289"/>
      <c r="I142" s="289"/>
      <c r="J142" s="289"/>
      <c r="K142" s="289"/>
    </row>
    <row r="143" spans="2:11" ht="18.75" customHeight="1" x14ac:dyDescent="0.3"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</row>
    <row r="144" spans="2:11" ht="7.5" customHeight="1" x14ac:dyDescent="0.3">
      <c r="B144" s="299"/>
      <c r="C144" s="300"/>
      <c r="D144" s="300"/>
      <c r="E144" s="300"/>
      <c r="F144" s="300"/>
      <c r="G144" s="300"/>
      <c r="H144" s="300"/>
      <c r="I144" s="300"/>
      <c r="J144" s="300"/>
      <c r="K144" s="301"/>
    </row>
    <row r="145" spans="2:11" ht="45" customHeight="1" x14ac:dyDescent="0.3">
      <c r="B145" s="302"/>
      <c r="C145" s="406" t="s">
        <v>6014</v>
      </c>
      <c r="D145" s="406"/>
      <c r="E145" s="406"/>
      <c r="F145" s="406"/>
      <c r="G145" s="406"/>
      <c r="H145" s="406"/>
      <c r="I145" s="406"/>
      <c r="J145" s="406"/>
      <c r="K145" s="303"/>
    </row>
    <row r="146" spans="2:11" ht="17.25" customHeight="1" x14ac:dyDescent="0.3">
      <c r="B146" s="302"/>
      <c r="C146" s="304" t="s">
        <v>5950</v>
      </c>
      <c r="D146" s="304"/>
      <c r="E146" s="304"/>
      <c r="F146" s="304" t="s">
        <v>5951</v>
      </c>
      <c r="G146" s="305"/>
      <c r="H146" s="304" t="s">
        <v>146</v>
      </c>
      <c r="I146" s="304" t="s">
        <v>56</v>
      </c>
      <c r="J146" s="304" t="s">
        <v>5952</v>
      </c>
      <c r="K146" s="303"/>
    </row>
    <row r="147" spans="2:11" ht="17.25" customHeight="1" x14ac:dyDescent="0.3">
      <c r="B147" s="302"/>
      <c r="C147" s="306" t="s">
        <v>5953</v>
      </c>
      <c r="D147" s="306"/>
      <c r="E147" s="306"/>
      <c r="F147" s="307" t="s">
        <v>5954</v>
      </c>
      <c r="G147" s="308"/>
      <c r="H147" s="306"/>
      <c r="I147" s="306"/>
      <c r="J147" s="306" t="s">
        <v>5955</v>
      </c>
      <c r="K147" s="303"/>
    </row>
    <row r="148" spans="2:11" ht="5.25" customHeight="1" x14ac:dyDescent="0.3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spans="2:11" ht="15" customHeight="1" x14ac:dyDescent="0.3">
      <c r="B149" s="312"/>
      <c r="C149" s="337" t="s">
        <v>5959</v>
      </c>
      <c r="D149" s="292"/>
      <c r="E149" s="292"/>
      <c r="F149" s="338" t="s">
        <v>5956</v>
      </c>
      <c r="G149" s="292"/>
      <c r="H149" s="337" t="s">
        <v>5995</v>
      </c>
      <c r="I149" s="337" t="s">
        <v>5958</v>
      </c>
      <c r="J149" s="337">
        <v>120</v>
      </c>
      <c r="K149" s="333"/>
    </row>
    <row r="150" spans="2:11" ht="15" customHeight="1" x14ac:dyDescent="0.3">
      <c r="B150" s="312"/>
      <c r="C150" s="337" t="s">
        <v>6004</v>
      </c>
      <c r="D150" s="292"/>
      <c r="E150" s="292"/>
      <c r="F150" s="338" t="s">
        <v>5956</v>
      </c>
      <c r="G150" s="292"/>
      <c r="H150" s="337" t="s">
        <v>6015</v>
      </c>
      <c r="I150" s="337" t="s">
        <v>5958</v>
      </c>
      <c r="J150" s="337" t="s">
        <v>6006</v>
      </c>
      <c r="K150" s="333"/>
    </row>
    <row r="151" spans="2:11" ht="15" customHeight="1" x14ac:dyDescent="0.3">
      <c r="B151" s="312"/>
      <c r="C151" s="337" t="s">
        <v>5905</v>
      </c>
      <c r="D151" s="292"/>
      <c r="E151" s="292"/>
      <c r="F151" s="338" t="s">
        <v>5956</v>
      </c>
      <c r="G151" s="292"/>
      <c r="H151" s="337" t="s">
        <v>6016</v>
      </c>
      <c r="I151" s="337" t="s">
        <v>5958</v>
      </c>
      <c r="J151" s="337" t="s">
        <v>6006</v>
      </c>
      <c r="K151" s="333"/>
    </row>
    <row r="152" spans="2:11" ht="15" customHeight="1" x14ac:dyDescent="0.3">
      <c r="B152" s="312"/>
      <c r="C152" s="337" t="s">
        <v>5961</v>
      </c>
      <c r="D152" s="292"/>
      <c r="E152" s="292"/>
      <c r="F152" s="338" t="s">
        <v>5962</v>
      </c>
      <c r="G152" s="292"/>
      <c r="H152" s="337" t="s">
        <v>5995</v>
      </c>
      <c r="I152" s="337" t="s">
        <v>5958</v>
      </c>
      <c r="J152" s="337">
        <v>50</v>
      </c>
      <c r="K152" s="333"/>
    </row>
    <row r="153" spans="2:11" ht="15" customHeight="1" x14ac:dyDescent="0.3">
      <c r="B153" s="312"/>
      <c r="C153" s="337" t="s">
        <v>5964</v>
      </c>
      <c r="D153" s="292"/>
      <c r="E153" s="292"/>
      <c r="F153" s="338" t="s">
        <v>5956</v>
      </c>
      <c r="G153" s="292"/>
      <c r="H153" s="337" t="s">
        <v>5995</v>
      </c>
      <c r="I153" s="337" t="s">
        <v>5966</v>
      </c>
      <c r="J153" s="337"/>
      <c r="K153" s="333"/>
    </row>
    <row r="154" spans="2:11" ht="15" customHeight="1" x14ac:dyDescent="0.3">
      <c r="B154" s="312"/>
      <c r="C154" s="337" t="s">
        <v>5975</v>
      </c>
      <c r="D154" s="292"/>
      <c r="E154" s="292"/>
      <c r="F154" s="338" t="s">
        <v>5962</v>
      </c>
      <c r="G154" s="292"/>
      <c r="H154" s="337" t="s">
        <v>5995</v>
      </c>
      <c r="I154" s="337" t="s">
        <v>5958</v>
      </c>
      <c r="J154" s="337">
        <v>50</v>
      </c>
      <c r="K154" s="333"/>
    </row>
    <row r="155" spans="2:11" ht="15" customHeight="1" x14ac:dyDescent="0.3">
      <c r="B155" s="312"/>
      <c r="C155" s="337" t="s">
        <v>5983</v>
      </c>
      <c r="D155" s="292"/>
      <c r="E155" s="292"/>
      <c r="F155" s="338" t="s">
        <v>5962</v>
      </c>
      <c r="G155" s="292"/>
      <c r="H155" s="337" t="s">
        <v>5995</v>
      </c>
      <c r="I155" s="337" t="s">
        <v>5958</v>
      </c>
      <c r="J155" s="337">
        <v>50</v>
      </c>
      <c r="K155" s="333"/>
    </row>
    <row r="156" spans="2:11" ht="15" customHeight="1" x14ac:dyDescent="0.3">
      <c r="B156" s="312"/>
      <c r="C156" s="337" t="s">
        <v>5981</v>
      </c>
      <c r="D156" s="292"/>
      <c r="E156" s="292"/>
      <c r="F156" s="338" t="s">
        <v>5962</v>
      </c>
      <c r="G156" s="292"/>
      <c r="H156" s="337" t="s">
        <v>5995</v>
      </c>
      <c r="I156" s="337" t="s">
        <v>5958</v>
      </c>
      <c r="J156" s="337">
        <v>50</v>
      </c>
      <c r="K156" s="333"/>
    </row>
    <row r="157" spans="2:11" ht="15" customHeight="1" x14ac:dyDescent="0.3">
      <c r="B157" s="312"/>
      <c r="C157" s="337" t="s">
        <v>137</v>
      </c>
      <c r="D157" s="292"/>
      <c r="E157" s="292"/>
      <c r="F157" s="338" t="s">
        <v>5956</v>
      </c>
      <c r="G157" s="292"/>
      <c r="H157" s="337" t="s">
        <v>6017</v>
      </c>
      <c r="I157" s="337" t="s">
        <v>5958</v>
      </c>
      <c r="J157" s="337" t="s">
        <v>6018</v>
      </c>
      <c r="K157" s="333"/>
    </row>
    <row r="158" spans="2:11" ht="15" customHeight="1" x14ac:dyDescent="0.3">
      <c r="B158" s="312"/>
      <c r="C158" s="337" t="s">
        <v>6019</v>
      </c>
      <c r="D158" s="292"/>
      <c r="E158" s="292"/>
      <c r="F158" s="338" t="s">
        <v>5956</v>
      </c>
      <c r="G158" s="292"/>
      <c r="H158" s="337" t="s">
        <v>6020</v>
      </c>
      <c r="I158" s="337" t="s">
        <v>5990</v>
      </c>
      <c r="J158" s="337"/>
      <c r="K158" s="333"/>
    </row>
    <row r="159" spans="2:11" ht="15" customHeight="1" x14ac:dyDescent="0.3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spans="2:11" ht="18.75" customHeight="1" x14ac:dyDescent="0.3">
      <c r="B160" s="289"/>
      <c r="C160" s="292"/>
      <c r="D160" s="292"/>
      <c r="E160" s="292"/>
      <c r="F160" s="311"/>
      <c r="G160" s="292"/>
      <c r="H160" s="292"/>
      <c r="I160" s="292"/>
      <c r="J160" s="292"/>
      <c r="K160" s="289"/>
    </row>
    <row r="161" spans="2:11" ht="18.75" customHeight="1" x14ac:dyDescent="0.3"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</row>
    <row r="162" spans="2:11" ht="7.5" customHeight="1" x14ac:dyDescent="0.3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 x14ac:dyDescent="0.3">
      <c r="B163" s="282"/>
      <c r="C163" s="403" t="s">
        <v>6021</v>
      </c>
      <c r="D163" s="403"/>
      <c r="E163" s="403"/>
      <c r="F163" s="403"/>
      <c r="G163" s="403"/>
      <c r="H163" s="403"/>
      <c r="I163" s="403"/>
      <c r="J163" s="403"/>
      <c r="K163" s="283"/>
    </row>
    <row r="164" spans="2:11" ht="17.25" customHeight="1" x14ac:dyDescent="0.3">
      <c r="B164" s="282"/>
      <c r="C164" s="304" t="s">
        <v>5950</v>
      </c>
      <c r="D164" s="304"/>
      <c r="E164" s="304"/>
      <c r="F164" s="304" t="s">
        <v>5951</v>
      </c>
      <c r="G164" s="341"/>
      <c r="H164" s="342" t="s">
        <v>146</v>
      </c>
      <c r="I164" s="342" t="s">
        <v>56</v>
      </c>
      <c r="J164" s="304" t="s">
        <v>5952</v>
      </c>
      <c r="K164" s="283"/>
    </row>
    <row r="165" spans="2:11" ht="17.25" customHeight="1" x14ac:dyDescent="0.3">
      <c r="B165" s="285"/>
      <c r="C165" s="306" t="s">
        <v>5953</v>
      </c>
      <c r="D165" s="306"/>
      <c r="E165" s="306"/>
      <c r="F165" s="307" t="s">
        <v>5954</v>
      </c>
      <c r="G165" s="343"/>
      <c r="H165" s="344"/>
      <c r="I165" s="344"/>
      <c r="J165" s="306" t="s">
        <v>5955</v>
      </c>
      <c r="K165" s="286"/>
    </row>
    <row r="166" spans="2:11" ht="5.25" customHeight="1" x14ac:dyDescent="0.3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spans="2:11" ht="15" customHeight="1" x14ac:dyDescent="0.3">
      <c r="B167" s="312"/>
      <c r="C167" s="292" t="s">
        <v>5959</v>
      </c>
      <c r="D167" s="292"/>
      <c r="E167" s="292"/>
      <c r="F167" s="311" t="s">
        <v>5956</v>
      </c>
      <c r="G167" s="292"/>
      <c r="H167" s="292" t="s">
        <v>5995</v>
      </c>
      <c r="I167" s="292" t="s">
        <v>5958</v>
      </c>
      <c r="J167" s="292">
        <v>120</v>
      </c>
      <c r="K167" s="333"/>
    </row>
    <row r="168" spans="2:11" ht="15" customHeight="1" x14ac:dyDescent="0.3">
      <c r="B168" s="312"/>
      <c r="C168" s="292" t="s">
        <v>6004</v>
      </c>
      <c r="D168" s="292"/>
      <c r="E168" s="292"/>
      <c r="F168" s="311" t="s">
        <v>5956</v>
      </c>
      <c r="G168" s="292"/>
      <c r="H168" s="292" t="s">
        <v>6005</v>
      </c>
      <c r="I168" s="292" t="s">
        <v>5958</v>
      </c>
      <c r="J168" s="292" t="s">
        <v>6006</v>
      </c>
      <c r="K168" s="333"/>
    </row>
    <row r="169" spans="2:11" ht="15" customHeight="1" x14ac:dyDescent="0.3">
      <c r="B169" s="312"/>
      <c r="C169" s="292" t="s">
        <v>5905</v>
      </c>
      <c r="D169" s="292"/>
      <c r="E169" s="292"/>
      <c r="F169" s="311" t="s">
        <v>5956</v>
      </c>
      <c r="G169" s="292"/>
      <c r="H169" s="292" t="s">
        <v>6022</v>
      </c>
      <c r="I169" s="292" t="s">
        <v>5958</v>
      </c>
      <c r="J169" s="292" t="s">
        <v>6006</v>
      </c>
      <c r="K169" s="333"/>
    </row>
    <row r="170" spans="2:11" ht="15" customHeight="1" x14ac:dyDescent="0.3">
      <c r="B170" s="312"/>
      <c r="C170" s="292" t="s">
        <v>5961</v>
      </c>
      <c r="D170" s="292"/>
      <c r="E170" s="292"/>
      <c r="F170" s="311" t="s">
        <v>5962</v>
      </c>
      <c r="G170" s="292"/>
      <c r="H170" s="292" t="s">
        <v>6022</v>
      </c>
      <c r="I170" s="292" t="s">
        <v>5958</v>
      </c>
      <c r="J170" s="292">
        <v>50</v>
      </c>
      <c r="K170" s="333"/>
    </row>
    <row r="171" spans="2:11" ht="15" customHeight="1" x14ac:dyDescent="0.3">
      <c r="B171" s="312"/>
      <c r="C171" s="292" t="s">
        <v>5964</v>
      </c>
      <c r="D171" s="292"/>
      <c r="E171" s="292"/>
      <c r="F171" s="311" t="s">
        <v>5956</v>
      </c>
      <c r="G171" s="292"/>
      <c r="H171" s="292" t="s">
        <v>6022</v>
      </c>
      <c r="I171" s="292" t="s">
        <v>5966</v>
      </c>
      <c r="J171" s="292"/>
      <c r="K171" s="333"/>
    </row>
    <row r="172" spans="2:11" ht="15" customHeight="1" x14ac:dyDescent="0.3">
      <c r="B172" s="312"/>
      <c r="C172" s="292" t="s">
        <v>5975</v>
      </c>
      <c r="D172" s="292"/>
      <c r="E172" s="292"/>
      <c r="F172" s="311" t="s">
        <v>5962</v>
      </c>
      <c r="G172" s="292"/>
      <c r="H172" s="292" t="s">
        <v>6022</v>
      </c>
      <c r="I172" s="292" t="s">
        <v>5958</v>
      </c>
      <c r="J172" s="292">
        <v>50</v>
      </c>
      <c r="K172" s="333"/>
    </row>
    <row r="173" spans="2:11" ht="15" customHeight="1" x14ac:dyDescent="0.3">
      <c r="B173" s="312"/>
      <c r="C173" s="292" t="s">
        <v>5983</v>
      </c>
      <c r="D173" s="292"/>
      <c r="E173" s="292"/>
      <c r="F173" s="311" t="s">
        <v>5962</v>
      </c>
      <c r="G173" s="292"/>
      <c r="H173" s="292" t="s">
        <v>6022</v>
      </c>
      <c r="I173" s="292" t="s">
        <v>5958</v>
      </c>
      <c r="J173" s="292">
        <v>50</v>
      </c>
      <c r="K173" s="333"/>
    </row>
    <row r="174" spans="2:11" ht="15" customHeight="1" x14ac:dyDescent="0.3">
      <c r="B174" s="312"/>
      <c r="C174" s="292" t="s">
        <v>5981</v>
      </c>
      <c r="D174" s="292"/>
      <c r="E174" s="292"/>
      <c r="F174" s="311" t="s">
        <v>5962</v>
      </c>
      <c r="G174" s="292"/>
      <c r="H174" s="292" t="s">
        <v>6022</v>
      </c>
      <c r="I174" s="292" t="s">
        <v>5958</v>
      </c>
      <c r="J174" s="292">
        <v>50</v>
      </c>
      <c r="K174" s="333"/>
    </row>
    <row r="175" spans="2:11" ht="15" customHeight="1" x14ac:dyDescent="0.3">
      <c r="B175" s="312"/>
      <c r="C175" s="292" t="s">
        <v>145</v>
      </c>
      <c r="D175" s="292"/>
      <c r="E175" s="292"/>
      <c r="F175" s="311" t="s">
        <v>5956</v>
      </c>
      <c r="G175" s="292"/>
      <c r="H175" s="292" t="s">
        <v>6023</v>
      </c>
      <c r="I175" s="292" t="s">
        <v>6024</v>
      </c>
      <c r="J175" s="292"/>
      <c r="K175" s="333"/>
    </row>
    <row r="176" spans="2:11" ht="15" customHeight="1" x14ac:dyDescent="0.3">
      <c r="B176" s="312"/>
      <c r="C176" s="292" t="s">
        <v>56</v>
      </c>
      <c r="D176" s="292"/>
      <c r="E176" s="292"/>
      <c r="F176" s="311" t="s">
        <v>5956</v>
      </c>
      <c r="G176" s="292"/>
      <c r="H176" s="292" t="s">
        <v>6025</v>
      </c>
      <c r="I176" s="292" t="s">
        <v>6026</v>
      </c>
      <c r="J176" s="292">
        <v>1</v>
      </c>
      <c r="K176" s="333"/>
    </row>
    <row r="177" spans="2:11" ht="15" customHeight="1" x14ac:dyDescent="0.3">
      <c r="B177" s="312"/>
      <c r="C177" s="292" t="s">
        <v>52</v>
      </c>
      <c r="D177" s="292"/>
      <c r="E177" s="292"/>
      <c r="F177" s="311" t="s">
        <v>5956</v>
      </c>
      <c r="G177" s="292"/>
      <c r="H177" s="292" t="s">
        <v>6027</v>
      </c>
      <c r="I177" s="292" t="s">
        <v>5958</v>
      </c>
      <c r="J177" s="292">
        <v>20</v>
      </c>
      <c r="K177" s="333"/>
    </row>
    <row r="178" spans="2:11" ht="15" customHeight="1" x14ac:dyDescent="0.3">
      <c r="B178" s="312"/>
      <c r="C178" s="292" t="s">
        <v>146</v>
      </c>
      <c r="D178" s="292"/>
      <c r="E178" s="292"/>
      <c r="F178" s="311" t="s">
        <v>5956</v>
      </c>
      <c r="G178" s="292"/>
      <c r="H178" s="292" t="s">
        <v>6028</v>
      </c>
      <c r="I178" s="292" t="s">
        <v>5958</v>
      </c>
      <c r="J178" s="292">
        <v>255</v>
      </c>
      <c r="K178" s="333"/>
    </row>
    <row r="179" spans="2:11" ht="15" customHeight="1" x14ac:dyDescent="0.3">
      <c r="B179" s="312"/>
      <c r="C179" s="292" t="s">
        <v>147</v>
      </c>
      <c r="D179" s="292"/>
      <c r="E179" s="292"/>
      <c r="F179" s="311" t="s">
        <v>5956</v>
      </c>
      <c r="G179" s="292"/>
      <c r="H179" s="292" t="s">
        <v>5921</v>
      </c>
      <c r="I179" s="292" t="s">
        <v>5958</v>
      </c>
      <c r="J179" s="292">
        <v>10</v>
      </c>
      <c r="K179" s="333"/>
    </row>
    <row r="180" spans="2:11" ht="15" customHeight="1" x14ac:dyDescent="0.3">
      <c r="B180" s="312"/>
      <c r="C180" s="292" t="s">
        <v>148</v>
      </c>
      <c r="D180" s="292"/>
      <c r="E180" s="292"/>
      <c r="F180" s="311" t="s">
        <v>5956</v>
      </c>
      <c r="G180" s="292"/>
      <c r="H180" s="292" t="s">
        <v>6029</v>
      </c>
      <c r="I180" s="292" t="s">
        <v>5990</v>
      </c>
      <c r="J180" s="292"/>
      <c r="K180" s="333"/>
    </row>
    <row r="181" spans="2:11" ht="15" customHeight="1" x14ac:dyDescent="0.3">
      <c r="B181" s="312"/>
      <c r="C181" s="292" t="s">
        <v>6030</v>
      </c>
      <c r="D181" s="292"/>
      <c r="E181" s="292"/>
      <c r="F181" s="311" t="s">
        <v>5956</v>
      </c>
      <c r="G181" s="292"/>
      <c r="H181" s="292" t="s">
        <v>6031</v>
      </c>
      <c r="I181" s="292" t="s">
        <v>5990</v>
      </c>
      <c r="J181" s="292"/>
      <c r="K181" s="333"/>
    </row>
    <row r="182" spans="2:11" ht="15" customHeight="1" x14ac:dyDescent="0.3">
      <c r="B182" s="312"/>
      <c r="C182" s="292" t="s">
        <v>6019</v>
      </c>
      <c r="D182" s="292"/>
      <c r="E182" s="292"/>
      <c r="F182" s="311" t="s">
        <v>5956</v>
      </c>
      <c r="G182" s="292"/>
      <c r="H182" s="292" t="s">
        <v>6032</v>
      </c>
      <c r="I182" s="292" t="s">
        <v>5990</v>
      </c>
      <c r="J182" s="292"/>
      <c r="K182" s="333"/>
    </row>
    <row r="183" spans="2:11" ht="15" customHeight="1" x14ac:dyDescent="0.3">
      <c r="B183" s="312"/>
      <c r="C183" s="292" t="s">
        <v>150</v>
      </c>
      <c r="D183" s="292"/>
      <c r="E183" s="292"/>
      <c r="F183" s="311" t="s">
        <v>5962</v>
      </c>
      <c r="G183" s="292"/>
      <c r="H183" s="292" t="s">
        <v>6033</v>
      </c>
      <c r="I183" s="292" t="s">
        <v>5958</v>
      </c>
      <c r="J183" s="292">
        <v>50</v>
      </c>
      <c r="K183" s="333"/>
    </row>
    <row r="184" spans="2:11" ht="15" customHeight="1" x14ac:dyDescent="0.3">
      <c r="B184" s="312"/>
      <c r="C184" s="292" t="s">
        <v>6034</v>
      </c>
      <c r="D184" s="292"/>
      <c r="E184" s="292"/>
      <c r="F184" s="311" t="s">
        <v>5962</v>
      </c>
      <c r="G184" s="292"/>
      <c r="H184" s="292" t="s">
        <v>6035</v>
      </c>
      <c r="I184" s="292" t="s">
        <v>6036</v>
      </c>
      <c r="J184" s="292"/>
      <c r="K184" s="333"/>
    </row>
    <row r="185" spans="2:11" ht="15" customHeight="1" x14ac:dyDescent="0.3">
      <c r="B185" s="312"/>
      <c r="C185" s="292" t="s">
        <v>6037</v>
      </c>
      <c r="D185" s="292"/>
      <c r="E185" s="292"/>
      <c r="F185" s="311" t="s">
        <v>5962</v>
      </c>
      <c r="G185" s="292"/>
      <c r="H185" s="292" t="s">
        <v>6038</v>
      </c>
      <c r="I185" s="292" t="s">
        <v>6036</v>
      </c>
      <c r="J185" s="292"/>
      <c r="K185" s="333"/>
    </row>
    <row r="186" spans="2:11" ht="15" customHeight="1" x14ac:dyDescent="0.3">
      <c r="B186" s="312"/>
      <c r="C186" s="292" t="s">
        <v>6039</v>
      </c>
      <c r="D186" s="292"/>
      <c r="E186" s="292"/>
      <c r="F186" s="311" t="s">
        <v>5962</v>
      </c>
      <c r="G186" s="292"/>
      <c r="H186" s="292" t="s">
        <v>6040</v>
      </c>
      <c r="I186" s="292" t="s">
        <v>6036</v>
      </c>
      <c r="J186" s="292"/>
      <c r="K186" s="333"/>
    </row>
    <row r="187" spans="2:11" ht="15" customHeight="1" x14ac:dyDescent="0.3">
      <c r="B187" s="312"/>
      <c r="C187" s="345" t="s">
        <v>6041</v>
      </c>
      <c r="D187" s="292"/>
      <c r="E187" s="292"/>
      <c r="F187" s="311" t="s">
        <v>5962</v>
      </c>
      <c r="G187" s="292"/>
      <c r="H187" s="292" t="s">
        <v>6042</v>
      </c>
      <c r="I187" s="292" t="s">
        <v>6043</v>
      </c>
      <c r="J187" s="346" t="s">
        <v>6044</v>
      </c>
      <c r="K187" s="333"/>
    </row>
    <row r="188" spans="2:11" ht="15" customHeight="1" x14ac:dyDescent="0.3">
      <c r="B188" s="312"/>
      <c r="C188" s="297" t="s">
        <v>41</v>
      </c>
      <c r="D188" s="292"/>
      <c r="E188" s="292"/>
      <c r="F188" s="311" t="s">
        <v>5956</v>
      </c>
      <c r="G188" s="292"/>
      <c r="H188" s="289" t="s">
        <v>6045</v>
      </c>
      <c r="I188" s="292" t="s">
        <v>6046</v>
      </c>
      <c r="J188" s="292"/>
      <c r="K188" s="333"/>
    </row>
    <row r="189" spans="2:11" ht="15" customHeight="1" x14ac:dyDescent="0.3">
      <c r="B189" s="312"/>
      <c r="C189" s="297" t="s">
        <v>6047</v>
      </c>
      <c r="D189" s="292"/>
      <c r="E189" s="292"/>
      <c r="F189" s="311" t="s">
        <v>5956</v>
      </c>
      <c r="G189" s="292"/>
      <c r="H189" s="292" t="s">
        <v>6048</v>
      </c>
      <c r="I189" s="292" t="s">
        <v>5990</v>
      </c>
      <c r="J189" s="292"/>
      <c r="K189" s="333"/>
    </row>
    <row r="190" spans="2:11" ht="15" customHeight="1" x14ac:dyDescent="0.3">
      <c r="B190" s="312"/>
      <c r="C190" s="297" t="s">
        <v>6049</v>
      </c>
      <c r="D190" s="292"/>
      <c r="E190" s="292"/>
      <c r="F190" s="311" t="s">
        <v>5956</v>
      </c>
      <c r="G190" s="292"/>
      <c r="H190" s="292" t="s">
        <v>6050</v>
      </c>
      <c r="I190" s="292" t="s">
        <v>5990</v>
      </c>
      <c r="J190" s="292"/>
      <c r="K190" s="333"/>
    </row>
    <row r="191" spans="2:11" ht="15" customHeight="1" x14ac:dyDescent="0.3">
      <c r="B191" s="312"/>
      <c r="C191" s="297" t="s">
        <v>6051</v>
      </c>
      <c r="D191" s="292"/>
      <c r="E191" s="292"/>
      <c r="F191" s="311" t="s">
        <v>5962</v>
      </c>
      <c r="G191" s="292"/>
      <c r="H191" s="292" t="s">
        <v>6052</v>
      </c>
      <c r="I191" s="292" t="s">
        <v>5990</v>
      </c>
      <c r="J191" s="292"/>
      <c r="K191" s="333"/>
    </row>
    <row r="192" spans="2:11" ht="15" customHeight="1" x14ac:dyDescent="0.3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spans="2:11" ht="18.75" customHeight="1" x14ac:dyDescent="0.3">
      <c r="B193" s="289"/>
      <c r="C193" s="292"/>
      <c r="D193" s="292"/>
      <c r="E193" s="292"/>
      <c r="F193" s="311"/>
      <c r="G193" s="292"/>
      <c r="H193" s="292"/>
      <c r="I193" s="292"/>
      <c r="J193" s="292"/>
      <c r="K193" s="289"/>
    </row>
    <row r="194" spans="2:11" ht="18.75" customHeight="1" x14ac:dyDescent="0.3">
      <c r="B194" s="289"/>
      <c r="C194" s="292"/>
      <c r="D194" s="292"/>
      <c r="E194" s="292"/>
      <c r="F194" s="311"/>
      <c r="G194" s="292"/>
      <c r="H194" s="292"/>
      <c r="I194" s="292"/>
      <c r="J194" s="292"/>
      <c r="K194" s="289"/>
    </row>
    <row r="195" spans="2:11" ht="18.75" customHeight="1" x14ac:dyDescent="0.3"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</row>
    <row r="196" spans="2:11" x14ac:dyDescent="0.3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1" x14ac:dyDescent="0.3">
      <c r="B197" s="282"/>
      <c r="C197" s="403" t="s">
        <v>6053</v>
      </c>
      <c r="D197" s="403"/>
      <c r="E197" s="403"/>
      <c r="F197" s="403"/>
      <c r="G197" s="403"/>
      <c r="H197" s="403"/>
      <c r="I197" s="403"/>
      <c r="J197" s="403"/>
      <c r="K197" s="283"/>
    </row>
    <row r="198" spans="2:11" ht="25.5" customHeight="1" x14ac:dyDescent="0.3">
      <c r="B198" s="282"/>
      <c r="C198" s="348" t="s">
        <v>6054</v>
      </c>
      <c r="D198" s="348"/>
      <c r="E198" s="348"/>
      <c r="F198" s="348" t="s">
        <v>6055</v>
      </c>
      <c r="G198" s="349"/>
      <c r="H198" s="404" t="s">
        <v>6056</v>
      </c>
      <c r="I198" s="404"/>
      <c r="J198" s="404"/>
      <c r="K198" s="283"/>
    </row>
    <row r="199" spans="2:11" ht="5.25" customHeight="1" x14ac:dyDescent="0.3">
      <c r="B199" s="312"/>
      <c r="C199" s="309"/>
      <c r="D199" s="309"/>
      <c r="E199" s="309"/>
      <c r="F199" s="309"/>
      <c r="G199" s="292"/>
      <c r="H199" s="309"/>
      <c r="I199" s="309"/>
      <c r="J199" s="309"/>
      <c r="K199" s="333"/>
    </row>
    <row r="200" spans="2:11" ht="15" customHeight="1" x14ac:dyDescent="0.3">
      <c r="B200" s="312"/>
      <c r="C200" s="292" t="s">
        <v>6046</v>
      </c>
      <c r="D200" s="292"/>
      <c r="E200" s="292"/>
      <c r="F200" s="311" t="s">
        <v>42</v>
      </c>
      <c r="G200" s="292"/>
      <c r="H200" s="402" t="s">
        <v>6057</v>
      </c>
      <c r="I200" s="402"/>
      <c r="J200" s="402"/>
      <c r="K200" s="333"/>
    </row>
    <row r="201" spans="2:11" ht="15" customHeight="1" x14ac:dyDescent="0.3">
      <c r="B201" s="312"/>
      <c r="C201" s="318"/>
      <c r="D201" s="292"/>
      <c r="E201" s="292"/>
      <c r="F201" s="311" t="s">
        <v>43</v>
      </c>
      <c r="G201" s="292"/>
      <c r="H201" s="402" t="s">
        <v>6058</v>
      </c>
      <c r="I201" s="402"/>
      <c r="J201" s="402"/>
      <c r="K201" s="333"/>
    </row>
    <row r="202" spans="2:11" ht="15" customHeight="1" x14ac:dyDescent="0.3">
      <c r="B202" s="312"/>
      <c r="C202" s="318"/>
      <c r="D202" s="292"/>
      <c r="E202" s="292"/>
      <c r="F202" s="311" t="s">
        <v>46</v>
      </c>
      <c r="G202" s="292"/>
      <c r="H202" s="402" t="s">
        <v>6059</v>
      </c>
      <c r="I202" s="402"/>
      <c r="J202" s="402"/>
      <c r="K202" s="333"/>
    </row>
    <row r="203" spans="2:11" ht="15" customHeight="1" x14ac:dyDescent="0.3">
      <c r="B203" s="312"/>
      <c r="C203" s="292"/>
      <c r="D203" s="292"/>
      <c r="E203" s="292"/>
      <c r="F203" s="311" t="s">
        <v>44</v>
      </c>
      <c r="G203" s="292"/>
      <c r="H203" s="402" t="s">
        <v>6060</v>
      </c>
      <c r="I203" s="402"/>
      <c r="J203" s="402"/>
      <c r="K203" s="333"/>
    </row>
    <row r="204" spans="2:11" ht="15" customHeight="1" x14ac:dyDescent="0.3">
      <c r="B204" s="312"/>
      <c r="C204" s="292"/>
      <c r="D204" s="292"/>
      <c r="E204" s="292"/>
      <c r="F204" s="311" t="s">
        <v>45</v>
      </c>
      <c r="G204" s="292"/>
      <c r="H204" s="402" t="s">
        <v>6061</v>
      </c>
      <c r="I204" s="402"/>
      <c r="J204" s="402"/>
      <c r="K204" s="333"/>
    </row>
    <row r="205" spans="2:11" ht="15" customHeight="1" x14ac:dyDescent="0.3">
      <c r="B205" s="312"/>
      <c r="C205" s="292"/>
      <c r="D205" s="292"/>
      <c r="E205" s="292"/>
      <c r="F205" s="311"/>
      <c r="G205" s="292"/>
      <c r="H205" s="292"/>
      <c r="I205" s="292"/>
      <c r="J205" s="292"/>
      <c r="K205" s="333"/>
    </row>
    <row r="206" spans="2:11" ht="15" customHeight="1" x14ac:dyDescent="0.3">
      <c r="B206" s="312"/>
      <c r="C206" s="292" t="s">
        <v>6002</v>
      </c>
      <c r="D206" s="292"/>
      <c r="E206" s="292"/>
      <c r="F206" s="311" t="s">
        <v>77</v>
      </c>
      <c r="G206" s="292"/>
      <c r="H206" s="402" t="s">
        <v>6062</v>
      </c>
      <c r="I206" s="402"/>
      <c r="J206" s="402"/>
      <c r="K206" s="333"/>
    </row>
    <row r="207" spans="2:11" ht="15" customHeight="1" x14ac:dyDescent="0.3">
      <c r="B207" s="312"/>
      <c r="C207" s="318"/>
      <c r="D207" s="292"/>
      <c r="E207" s="292"/>
      <c r="F207" s="311" t="s">
        <v>5899</v>
      </c>
      <c r="G207" s="292"/>
      <c r="H207" s="402" t="s">
        <v>5900</v>
      </c>
      <c r="I207" s="402"/>
      <c r="J207" s="402"/>
      <c r="K207" s="333"/>
    </row>
    <row r="208" spans="2:11" ht="15" customHeight="1" x14ac:dyDescent="0.3">
      <c r="B208" s="312"/>
      <c r="C208" s="292"/>
      <c r="D208" s="292"/>
      <c r="E208" s="292"/>
      <c r="F208" s="311" t="s">
        <v>5897</v>
      </c>
      <c r="G208" s="292"/>
      <c r="H208" s="402" t="s">
        <v>6063</v>
      </c>
      <c r="I208" s="402"/>
      <c r="J208" s="402"/>
      <c r="K208" s="333"/>
    </row>
    <row r="209" spans="2:11" ht="15" customHeight="1" x14ac:dyDescent="0.3">
      <c r="B209" s="350"/>
      <c r="C209" s="318"/>
      <c r="D209" s="318"/>
      <c r="E209" s="318"/>
      <c r="F209" s="311" t="s">
        <v>5901</v>
      </c>
      <c r="G209" s="297"/>
      <c r="H209" s="401" t="s">
        <v>5902</v>
      </c>
      <c r="I209" s="401"/>
      <c r="J209" s="401"/>
      <c r="K209" s="351"/>
    </row>
    <row r="210" spans="2:11" ht="15" customHeight="1" x14ac:dyDescent="0.3">
      <c r="B210" s="350"/>
      <c r="C210" s="318"/>
      <c r="D210" s="318"/>
      <c r="E210" s="318"/>
      <c r="F210" s="311" t="s">
        <v>5903</v>
      </c>
      <c r="G210" s="297"/>
      <c r="H210" s="401" t="s">
        <v>6064</v>
      </c>
      <c r="I210" s="401"/>
      <c r="J210" s="401"/>
      <c r="K210" s="351"/>
    </row>
    <row r="211" spans="2:11" ht="15" customHeight="1" x14ac:dyDescent="0.3">
      <c r="B211" s="350"/>
      <c r="C211" s="318"/>
      <c r="D211" s="318"/>
      <c r="E211" s="318"/>
      <c r="F211" s="352"/>
      <c r="G211" s="297"/>
      <c r="H211" s="353"/>
      <c r="I211" s="353"/>
      <c r="J211" s="353"/>
      <c r="K211" s="351"/>
    </row>
    <row r="212" spans="2:11" ht="15" customHeight="1" x14ac:dyDescent="0.3">
      <c r="B212" s="350"/>
      <c r="C212" s="292" t="s">
        <v>6026</v>
      </c>
      <c r="D212" s="318"/>
      <c r="E212" s="318"/>
      <c r="F212" s="311">
        <v>1</v>
      </c>
      <c r="G212" s="297"/>
      <c r="H212" s="401" t="s">
        <v>6065</v>
      </c>
      <c r="I212" s="401"/>
      <c r="J212" s="401"/>
      <c r="K212" s="351"/>
    </row>
    <row r="213" spans="2:11" ht="15" customHeight="1" x14ac:dyDescent="0.3">
      <c r="B213" s="350"/>
      <c r="C213" s="318"/>
      <c r="D213" s="318"/>
      <c r="E213" s="318"/>
      <c r="F213" s="311">
        <v>2</v>
      </c>
      <c r="G213" s="297"/>
      <c r="H213" s="401" t="s">
        <v>6066</v>
      </c>
      <c r="I213" s="401"/>
      <c r="J213" s="401"/>
      <c r="K213" s="351"/>
    </row>
    <row r="214" spans="2:11" ht="15" customHeight="1" x14ac:dyDescent="0.3">
      <c r="B214" s="350"/>
      <c r="C214" s="318"/>
      <c r="D214" s="318"/>
      <c r="E214" s="318"/>
      <c r="F214" s="311">
        <v>3</v>
      </c>
      <c r="G214" s="297"/>
      <c r="H214" s="401" t="s">
        <v>6067</v>
      </c>
      <c r="I214" s="401"/>
      <c r="J214" s="401"/>
      <c r="K214" s="351"/>
    </row>
    <row r="215" spans="2:11" ht="15" customHeight="1" x14ac:dyDescent="0.3">
      <c r="B215" s="350"/>
      <c r="C215" s="318"/>
      <c r="D215" s="318"/>
      <c r="E215" s="318"/>
      <c r="F215" s="311">
        <v>4</v>
      </c>
      <c r="G215" s="297"/>
      <c r="H215" s="401" t="s">
        <v>6068</v>
      </c>
      <c r="I215" s="401"/>
      <c r="J215" s="401"/>
      <c r="K215" s="351"/>
    </row>
    <row r="216" spans="2:11" ht="12.75" customHeight="1" x14ac:dyDescent="0.3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CITY042-01 - SO 001 - Pří...</vt:lpstr>
      <vt:lpstr>CITY042-02 - SO 002 - Ods...</vt:lpstr>
      <vt:lpstr>CITY042-03 - SO 101 - Rek...</vt:lpstr>
      <vt:lpstr>CITY042-04 - SO 102 - Rek...</vt:lpstr>
      <vt:lpstr>CITY042-05 - SO 103 - Rek...</vt:lpstr>
      <vt:lpstr>CITY042-06 - SO 104 - Rek...</vt:lpstr>
      <vt:lpstr>CITY042-07 - SO 105 - Rek...</vt:lpstr>
      <vt:lpstr>CITY042-08 - SO 106 - Rek...</vt:lpstr>
      <vt:lpstr>CITY042-09 - SO 107 - Rek...</vt:lpstr>
      <vt:lpstr>CITY042-10 - SO 301 - Deš...</vt:lpstr>
      <vt:lpstr>CITY042-11 - SO 302 - Pře...</vt:lpstr>
      <vt:lpstr>CITY042-12 - SO 410 - Pře...</vt:lpstr>
      <vt:lpstr>CITY042-13 - SO 411 - Pře...</vt:lpstr>
      <vt:lpstr>CITY042-14 - SO 701 - Nov...</vt:lpstr>
      <vt:lpstr>CITY042-15 - DIO - doprav...</vt:lpstr>
      <vt:lpstr>CITY042-16 - Vedlejší roz...</vt:lpstr>
      <vt:lpstr>Pokyny pro vyplnění</vt:lpstr>
      <vt:lpstr>'CITY042-01 - SO 001 - Pří...'!Názvy_tisku</vt:lpstr>
      <vt:lpstr>'CITY042-02 - SO 002 - Ods...'!Názvy_tisku</vt:lpstr>
      <vt:lpstr>'CITY042-03 - SO 101 - Rek...'!Názvy_tisku</vt:lpstr>
      <vt:lpstr>'CITY042-04 - SO 102 - Rek...'!Názvy_tisku</vt:lpstr>
      <vt:lpstr>'CITY042-05 - SO 103 - Rek...'!Názvy_tisku</vt:lpstr>
      <vt:lpstr>'CITY042-06 - SO 104 - Rek...'!Názvy_tisku</vt:lpstr>
      <vt:lpstr>'CITY042-07 - SO 105 - Rek...'!Názvy_tisku</vt:lpstr>
      <vt:lpstr>'CITY042-08 - SO 106 - Rek...'!Názvy_tisku</vt:lpstr>
      <vt:lpstr>'CITY042-09 - SO 107 - Rek...'!Názvy_tisku</vt:lpstr>
      <vt:lpstr>'CITY042-10 - SO 301 - Deš...'!Názvy_tisku</vt:lpstr>
      <vt:lpstr>'CITY042-11 - SO 302 - Pře...'!Názvy_tisku</vt:lpstr>
      <vt:lpstr>'CITY042-12 - SO 410 - Pře...'!Názvy_tisku</vt:lpstr>
      <vt:lpstr>'CITY042-13 - SO 411 - Pře...'!Názvy_tisku</vt:lpstr>
      <vt:lpstr>'CITY042-14 - SO 701 - Nov...'!Názvy_tisku</vt:lpstr>
      <vt:lpstr>'CITY042-15 - DIO - doprav...'!Názvy_tisku</vt:lpstr>
      <vt:lpstr>'CITY042-16 - Vedlejší roz...'!Názvy_tisku</vt:lpstr>
      <vt:lpstr>'Rekapitulace stavby'!Názvy_tisku</vt:lpstr>
      <vt:lpstr>'CITY042-01 - SO 001 - Pří...'!Oblast_tisku</vt:lpstr>
      <vt:lpstr>'CITY042-02 - SO 002 - Ods...'!Oblast_tisku</vt:lpstr>
      <vt:lpstr>'CITY042-03 - SO 101 - Rek...'!Oblast_tisku</vt:lpstr>
      <vt:lpstr>'CITY042-04 - SO 102 - Rek...'!Oblast_tisku</vt:lpstr>
      <vt:lpstr>'CITY042-05 - SO 103 - Rek...'!Oblast_tisku</vt:lpstr>
      <vt:lpstr>'CITY042-06 - SO 104 - Rek...'!Oblast_tisku</vt:lpstr>
      <vt:lpstr>'CITY042-07 - SO 105 - Rek...'!Oblast_tisku</vt:lpstr>
      <vt:lpstr>'CITY042-08 - SO 106 - Rek...'!Oblast_tisku</vt:lpstr>
      <vt:lpstr>'CITY042-09 - SO 107 - Rek...'!Oblast_tisku</vt:lpstr>
      <vt:lpstr>'CITY042-10 - SO 301 - Deš...'!Oblast_tisku</vt:lpstr>
      <vt:lpstr>'CITY042-11 - SO 302 - Pře...'!Oblast_tisku</vt:lpstr>
      <vt:lpstr>'CITY042-12 - SO 410 - Pře...'!Oblast_tisku</vt:lpstr>
      <vt:lpstr>'CITY042-13 - SO 411 - Pře...'!Oblast_tisku</vt:lpstr>
      <vt:lpstr>'CITY042-14 - SO 701 - Nov...'!Oblast_tisku</vt:lpstr>
      <vt:lpstr>'CITY042-15 - DIO - doprav...'!Oblast_tisku</vt:lpstr>
      <vt:lpstr>'CITY042-16 -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karel-PC\karel</dc:creator>
  <cp:lastModifiedBy>Karel</cp:lastModifiedBy>
  <cp:lastPrinted>2016-10-11T18:06:32Z</cp:lastPrinted>
  <dcterms:created xsi:type="dcterms:W3CDTF">2016-10-11T18:03:25Z</dcterms:created>
  <dcterms:modified xsi:type="dcterms:W3CDTF">2016-10-11T18:07:15Z</dcterms:modified>
</cp:coreProperties>
</file>