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KUBIN008-01 - Technické z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Print_Titles" localSheetId="0">'Rekapitulace stavby'!$49:$49</definedName>
    <definedName name="_xlnm._FilterDatabase" localSheetId="1" hidden="1">'KUBIN008-01 - Technické z...'!$C$105:$K$1203</definedName>
    <definedName name="_xlnm.Print_Area" localSheetId="1">'KUBIN008-01 - Technické z...'!$C$4:$J$36,'KUBIN008-01 - Technické z...'!$C$42:$J$87,'KUBIN008-01 - Technické z...'!$C$93:$K$1203</definedName>
    <definedName name="_xlnm.Print_Titles" localSheetId="1">'KUBIN008-01 - Technické z...'!$105:$105</definedName>
    <definedName name="_xlnm.Print_Area" localSheetId="2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2"/>
  <c r="AX52"/>
  <c i="2" r="BI1203"/>
  <c r="BH1203"/>
  <c r="BG1203"/>
  <c r="BF1203"/>
  <c r="T1203"/>
  <c r="R1203"/>
  <c r="P1203"/>
  <c r="BK1203"/>
  <c r="J1203"/>
  <c r="BE1203"/>
  <c r="BI1202"/>
  <c r="BH1202"/>
  <c r="BG1202"/>
  <c r="BF1202"/>
  <c r="T1202"/>
  <c r="R1202"/>
  <c r="P1202"/>
  <c r="BK1202"/>
  <c r="J1202"/>
  <c r="BE1202"/>
  <c r="BI1201"/>
  <c r="BH1201"/>
  <c r="BG1201"/>
  <c r="BF1201"/>
  <c r="T1201"/>
  <c r="T1200"/>
  <c r="R1201"/>
  <c r="R1200"/>
  <c r="P1201"/>
  <c r="P1200"/>
  <c r="BK1201"/>
  <c r="BK1200"/>
  <c r="J1200"/>
  <c r="J1201"/>
  <c r="BE1201"/>
  <c r="J86"/>
  <c r="BI1199"/>
  <c r="BH1199"/>
  <c r="BG1199"/>
  <c r="BF1199"/>
  <c r="T1199"/>
  <c r="R1199"/>
  <c r="P1199"/>
  <c r="BK1199"/>
  <c r="J1199"/>
  <c r="BE1199"/>
  <c r="BI1198"/>
  <c r="BH1198"/>
  <c r="BG1198"/>
  <c r="BF1198"/>
  <c r="T1198"/>
  <c r="T1197"/>
  <c r="T1196"/>
  <c r="R1198"/>
  <c r="R1197"/>
  <c r="R1196"/>
  <c r="P1198"/>
  <c r="P1197"/>
  <c r="P1196"/>
  <c r="BK1198"/>
  <c r="BK1197"/>
  <c r="J1197"/>
  <c r="BK1196"/>
  <c r="J1196"/>
  <c r="J1198"/>
  <c r="BE1198"/>
  <c r="J85"/>
  <c r="J84"/>
  <c r="BI1193"/>
  <c r="BH1193"/>
  <c r="BG1193"/>
  <c r="BF1193"/>
  <c r="T1193"/>
  <c r="R1193"/>
  <c r="P1193"/>
  <c r="BK1193"/>
  <c r="J1193"/>
  <c r="BE1193"/>
  <c r="BI1190"/>
  <c r="BH1190"/>
  <c r="BG1190"/>
  <c r="BF1190"/>
  <c r="T1190"/>
  <c r="R1190"/>
  <c r="P1190"/>
  <c r="BK1190"/>
  <c r="J1190"/>
  <c r="BE1190"/>
  <c r="BI1186"/>
  <c r="BH1186"/>
  <c r="BG1186"/>
  <c r="BF1186"/>
  <c r="T1186"/>
  <c r="R1186"/>
  <c r="P1186"/>
  <c r="BK1186"/>
  <c r="J1186"/>
  <c r="BE1186"/>
  <c r="BI1185"/>
  <c r="BH1185"/>
  <c r="BG1185"/>
  <c r="BF1185"/>
  <c r="T1185"/>
  <c r="R1185"/>
  <c r="P1185"/>
  <c r="BK1185"/>
  <c r="J1185"/>
  <c r="BE1185"/>
  <c r="BI1182"/>
  <c r="BH1182"/>
  <c r="BG1182"/>
  <c r="BF1182"/>
  <c r="T1182"/>
  <c r="R1182"/>
  <c r="P1182"/>
  <c r="BK1182"/>
  <c r="J1182"/>
  <c r="BE1182"/>
  <c r="BI1181"/>
  <c r="BH1181"/>
  <c r="BG1181"/>
  <c r="BF1181"/>
  <c r="T1181"/>
  <c r="R1181"/>
  <c r="P1181"/>
  <c r="BK1181"/>
  <c r="J1181"/>
  <c r="BE1181"/>
  <c r="BI1180"/>
  <c r="BH1180"/>
  <c r="BG1180"/>
  <c r="BF1180"/>
  <c r="T1180"/>
  <c r="R1180"/>
  <c r="P1180"/>
  <c r="BK1180"/>
  <c r="J1180"/>
  <c r="BE1180"/>
  <c r="BI1179"/>
  <c r="BH1179"/>
  <c r="BG1179"/>
  <c r="BF1179"/>
  <c r="T1179"/>
  <c r="R1179"/>
  <c r="P1179"/>
  <c r="BK1179"/>
  <c r="J1179"/>
  <c r="BE1179"/>
  <c r="BI1176"/>
  <c r="BH1176"/>
  <c r="BG1176"/>
  <c r="BF1176"/>
  <c r="T1176"/>
  <c r="R1176"/>
  <c r="P1176"/>
  <c r="BK1176"/>
  <c r="J1176"/>
  <c r="BE1176"/>
  <c r="BI1175"/>
  <c r="BH1175"/>
  <c r="BG1175"/>
  <c r="BF1175"/>
  <c r="T1175"/>
  <c r="T1174"/>
  <c r="T1173"/>
  <c r="R1175"/>
  <c r="R1174"/>
  <c r="R1173"/>
  <c r="P1175"/>
  <c r="P1174"/>
  <c r="P1173"/>
  <c r="BK1175"/>
  <c r="BK1174"/>
  <c r="J1174"/>
  <c r="BK1173"/>
  <c r="J1173"/>
  <c r="J1175"/>
  <c r="BE1175"/>
  <c r="J83"/>
  <c r="J82"/>
  <c r="BI1132"/>
  <c r="BH1132"/>
  <c r="BG1132"/>
  <c r="BF1132"/>
  <c r="T1132"/>
  <c r="R1132"/>
  <c r="P1132"/>
  <c r="BK1132"/>
  <c r="J1132"/>
  <c r="BE1132"/>
  <c r="BI1131"/>
  <c r="BH1131"/>
  <c r="BG1131"/>
  <c r="BF1131"/>
  <c r="T1131"/>
  <c r="R1131"/>
  <c r="P1131"/>
  <c r="BK1131"/>
  <c r="J1131"/>
  <c r="BE1131"/>
  <c r="BI1100"/>
  <c r="BH1100"/>
  <c r="BG1100"/>
  <c r="BF1100"/>
  <c r="T1100"/>
  <c r="T1099"/>
  <c r="R1100"/>
  <c r="R1099"/>
  <c r="P1100"/>
  <c r="P1099"/>
  <c r="BK1100"/>
  <c r="BK1099"/>
  <c r="J1099"/>
  <c r="J1100"/>
  <c r="BE1100"/>
  <c r="J81"/>
  <c r="BI1098"/>
  <c r="BH1098"/>
  <c r="BG1098"/>
  <c r="BF1098"/>
  <c r="T1098"/>
  <c r="R1098"/>
  <c r="P1098"/>
  <c r="BK1098"/>
  <c r="J1098"/>
  <c r="BE1098"/>
  <c r="BI1097"/>
  <c r="BH1097"/>
  <c r="BG1097"/>
  <c r="BF1097"/>
  <c r="T1097"/>
  <c r="R1097"/>
  <c r="P1097"/>
  <c r="BK1097"/>
  <c r="J1097"/>
  <c r="BE1097"/>
  <c r="BI1080"/>
  <c r="BH1080"/>
  <c r="BG1080"/>
  <c r="BF1080"/>
  <c r="T1080"/>
  <c r="R1080"/>
  <c r="P1080"/>
  <c r="BK1080"/>
  <c r="J1080"/>
  <c r="BE1080"/>
  <c r="BI1077"/>
  <c r="BH1077"/>
  <c r="BG1077"/>
  <c r="BF1077"/>
  <c r="T1077"/>
  <c r="R1077"/>
  <c r="P1077"/>
  <c r="BK1077"/>
  <c r="J1077"/>
  <c r="BE1077"/>
  <c r="BI1069"/>
  <c r="BH1069"/>
  <c r="BG1069"/>
  <c r="BF1069"/>
  <c r="T1069"/>
  <c r="R1069"/>
  <c r="P1069"/>
  <c r="BK1069"/>
  <c r="J1069"/>
  <c r="BE1069"/>
  <c r="BI1066"/>
  <c r="BH1066"/>
  <c r="BG1066"/>
  <c r="BF1066"/>
  <c r="T1066"/>
  <c r="R1066"/>
  <c r="P1066"/>
  <c r="BK1066"/>
  <c r="J1066"/>
  <c r="BE1066"/>
  <c r="BI1044"/>
  <c r="BH1044"/>
  <c r="BG1044"/>
  <c r="BF1044"/>
  <c r="T1044"/>
  <c r="T1043"/>
  <c r="R1044"/>
  <c r="R1043"/>
  <c r="P1044"/>
  <c r="P1043"/>
  <c r="BK1044"/>
  <c r="BK1043"/>
  <c r="J1043"/>
  <c r="J1044"/>
  <c r="BE1044"/>
  <c r="J80"/>
  <c r="BI1042"/>
  <c r="BH1042"/>
  <c r="BG1042"/>
  <c r="BF1042"/>
  <c r="T1042"/>
  <c r="R1042"/>
  <c r="P1042"/>
  <c r="BK1042"/>
  <c r="J1042"/>
  <c r="BE1042"/>
  <c r="BI1041"/>
  <c r="BH1041"/>
  <c r="BG1041"/>
  <c r="BF1041"/>
  <c r="T1041"/>
  <c r="R1041"/>
  <c r="P1041"/>
  <c r="BK1041"/>
  <c r="J1041"/>
  <c r="BE1041"/>
  <c r="BI1040"/>
  <c r="BH1040"/>
  <c r="BG1040"/>
  <c r="BF1040"/>
  <c r="T1040"/>
  <c r="R1040"/>
  <c r="P1040"/>
  <c r="BK1040"/>
  <c r="J1040"/>
  <c r="BE1040"/>
  <c r="BI1036"/>
  <c r="BH1036"/>
  <c r="BG1036"/>
  <c r="BF1036"/>
  <c r="T1036"/>
  <c r="R1036"/>
  <c r="P1036"/>
  <c r="BK1036"/>
  <c r="J1036"/>
  <c r="BE1036"/>
  <c r="BI1033"/>
  <c r="BH1033"/>
  <c r="BG1033"/>
  <c r="BF1033"/>
  <c r="T1033"/>
  <c r="R1033"/>
  <c r="P1033"/>
  <c r="BK1033"/>
  <c r="J1033"/>
  <c r="BE1033"/>
  <c r="BI1018"/>
  <c r="BH1018"/>
  <c r="BG1018"/>
  <c r="BF1018"/>
  <c r="T1018"/>
  <c r="R1018"/>
  <c r="P1018"/>
  <c r="BK1018"/>
  <c r="J1018"/>
  <c r="BE1018"/>
  <c r="BI1015"/>
  <c r="BH1015"/>
  <c r="BG1015"/>
  <c r="BF1015"/>
  <c r="T1015"/>
  <c r="R1015"/>
  <c r="P1015"/>
  <c r="BK1015"/>
  <c r="J1015"/>
  <c r="BE1015"/>
  <c r="BI1009"/>
  <c r="BH1009"/>
  <c r="BG1009"/>
  <c r="BF1009"/>
  <c r="T1009"/>
  <c r="T1008"/>
  <c r="R1009"/>
  <c r="R1008"/>
  <c r="P1009"/>
  <c r="P1008"/>
  <c r="BK1009"/>
  <c r="BK1008"/>
  <c r="J1008"/>
  <c r="J1009"/>
  <c r="BE1009"/>
  <c r="J79"/>
  <c r="BI1007"/>
  <c r="BH1007"/>
  <c r="BG1007"/>
  <c r="BF1007"/>
  <c r="T1007"/>
  <c r="R1007"/>
  <c r="P1007"/>
  <c r="BK1007"/>
  <c r="J1007"/>
  <c r="BE1007"/>
  <c r="BI1006"/>
  <c r="BH1006"/>
  <c r="BG1006"/>
  <c r="BF1006"/>
  <c r="T1006"/>
  <c r="R1006"/>
  <c r="P1006"/>
  <c r="BK1006"/>
  <c r="J1006"/>
  <c r="BE1006"/>
  <c r="BI1005"/>
  <c r="BH1005"/>
  <c r="BG1005"/>
  <c r="BF1005"/>
  <c r="T1005"/>
  <c r="R1005"/>
  <c r="P1005"/>
  <c r="BK1005"/>
  <c r="J1005"/>
  <c r="BE1005"/>
  <c r="BI1004"/>
  <c r="BH1004"/>
  <c r="BG1004"/>
  <c r="BF1004"/>
  <c r="T1004"/>
  <c r="R1004"/>
  <c r="P1004"/>
  <c r="BK1004"/>
  <c r="J1004"/>
  <c r="BE1004"/>
  <c r="BI1003"/>
  <c r="BH1003"/>
  <c r="BG1003"/>
  <c r="BF1003"/>
  <c r="T1003"/>
  <c r="R1003"/>
  <c r="P1003"/>
  <c r="BK1003"/>
  <c r="J1003"/>
  <c r="BE1003"/>
  <c r="BI997"/>
  <c r="BH997"/>
  <c r="BG997"/>
  <c r="BF997"/>
  <c r="T997"/>
  <c r="T996"/>
  <c r="R997"/>
  <c r="R996"/>
  <c r="P997"/>
  <c r="P996"/>
  <c r="BK997"/>
  <c r="BK996"/>
  <c r="J996"/>
  <c r="J997"/>
  <c r="BE997"/>
  <c r="J78"/>
  <c r="BI995"/>
  <c r="BH995"/>
  <c r="BG995"/>
  <c r="BF995"/>
  <c r="T995"/>
  <c r="R995"/>
  <c r="P995"/>
  <c r="BK995"/>
  <c r="J995"/>
  <c r="BE995"/>
  <c r="BI994"/>
  <c r="BH994"/>
  <c r="BG994"/>
  <c r="BF994"/>
  <c r="T994"/>
  <c r="R994"/>
  <c r="P994"/>
  <c r="BK994"/>
  <c r="J994"/>
  <c r="BE994"/>
  <c r="BI993"/>
  <c r="BH993"/>
  <c r="BG993"/>
  <c r="BF993"/>
  <c r="T993"/>
  <c r="R993"/>
  <c r="P993"/>
  <c r="BK993"/>
  <c r="J993"/>
  <c r="BE993"/>
  <c r="BI992"/>
  <c r="BH992"/>
  <c r="BG992"/>
  <c r="BF992"/>
  <c r="T992"/>
  <c r="R992"/>
  <c r="P992"/>
  <c r="BK992"/>
  <c r="J992"/>
  <c r="BE992"/>
  <c r="BI991"/>
  <c r="BH991"/>
  <c r="BG991"/>
  <c r="BF991"/>
  <c r="T991"/>
  <c r="R991"/>
  <c r="P991"/>
  <c r="BK991"/>
  <c r="J991"/>
  <c r="BE991"/>
  <c r="BI990"/>
  <c r="BH990"/>
  <c r="BG990"/>
  <c r="BF990"/>
  <c r="T990"/>
  <c r="R990"/>
  <c r="P990"/>
  <c r="BK990"/>
  <c r="J990"/>
  <c r="BE990"/>
  <c r="BI989"/>
  <c r="BH989"/>
  <c r="BG989"/>
  <c r="BF989"/>
  <c r="T989"/>
  <c r="R989"/>
  <c r="P989"/>
  <c r="BK989"/>
  <c r="J989"/>
  <c r="BE989"/>
  <c r="BI988"/>
  <c r="BH988"/>
  <c r="BG988"/>
  <c r="BF988"/>
  <c r="T988"/>
  <c r="R988"/>
  <c r="P988"/>
  <c r="BK988"/>
  <c r="J988"/>
  <c r="BE988"/>
  <c r="BI987"/>
  <c r="BH987"/>
  <c r="BG987"/>
  <c r="BF987"/>
  <c r="T987"/>
  <c r="R987"/>
  <c r="P987"/>
  <c r="BK987"/>
  <c r="J987"/>
  <c r="BE987"/>
  <c r="BI986"/>
  <c r="BH986"/>
  <c r="BG986"/>
  <c r="BF986"/>
  <c r="T986"/>
  <c r="R986"/>
  <c r="P986"/>
  <c r="BK986"/>
  <c r="J986"/>
  <c r="BE986"/>
  <c r="BI985"/>
  <c r="BH985"/>
  <c r="BG985"/>
  <c r="BF985"/>
  <c r="T985"/>
  <c r="R985"/>
  <c r="P985"/>
  <c r="BK985"/>
  <c r="J985"/>
  <c r="BE985"/>
  <c r="BI984"/>
  <c r="BH984"/>
  <c r="BG984"/>
  <c r="BF984"/>
  <c r="T984"/>
  <c r="T983"/>
  <c r="R984"/>
  <c r="R983"/>
  <c r="P984"/>
  <c r="P983"/>
  <c r="BK984"/>
  <c r="BK983"/>
  <c r="J983"/>
  <c r="J984"/>
  <c r="BE984"/>
  <c r="J77"/>
  <c r="BI982"/>
  <c r="BH982"/>
  <c r="BG982"/>
  <c r="BF982"/>
  <c r="T982"/>
  <c r="R982"/>
  <c r="P982"/>
  <c r="BK982"/>
  <c r="J982"/>
  <c r="BE982"/>
  <c r="BI981"/>
  <c r="BH981"/>
  <c r="BG981"/>
  <c r="BF981"/>
  <c r="T981"/>
  <c r="R981"/>
  <c r="P981"/>
  <c r="BK981"/>
  <c r="J981"/>
  <c r="BE981"/>
  <c r="BI980"/>
  <c r="BH980"/>
  <c r="BG980"/>
  <c r="BF980"/>
  <c r="T980"/>
  <c r="R980"/>
  <c r="P980"/>
  <c r="BK980"/>
  <c r="J980"/>
  <c r="BE980"/>
  <c r="BI979"/>
  <c r="BH979"/>
  <c r="BG979"/>
  <c r="BF979"/>
  <c r="T979"/>
  <c r="R979"/>
  <c r="P979"/>
  <c r="BK979"/>
  <c r="J979"/>
  <c r="BE979"/>
  <c r="BI978"/>
  <c r="BH978"/>
  <c r="BG978"/>
  <c r="BF978"/>
  <c r="T978"/>
  <c r="R978"/>
  <c r="P978"/>
  <c r="BK978"/>
  <c r="J978"/>
  <c r="BE978"/>
  <c r="BI977"/>
  <c r="BH977"/>
  <c r="BG977"/>
  <c r="BF977"/>
  <c r="T977"/>
  <c r="R977"/>
  <c r="P977"/>
  <c r="BK977"/>
  <c r="J977"/>
  <c r="BE977"/>
  <c r="BI976"/>
  <c r="BH976"/>
  <c r="BG976"/>
  <c r="BF976"/>
  <c r="T976"/>
  <c r="R976"/>
  <c r="P976"/>
  <c r="BK976"/>
  <c r="J976"/>
  <c r="BE976"/>
  <c r="BI975"/>
  <c r="BH975"/>
  <c r="BG975"/>
  <c r="BF975"/>
  <c r="T975"/>
  <c r="R975"/>
  <c r="P975"/>
  <c r="BK975"/>
  <c r="J975"/>
  <c r="BE975"/>
  <c r="BI974"/>
  <c r="BH974"/>
  <c r="BG974"/>
  <c r="BF974"/>
  <c r="T974"/>
  <c r="R974"/>
  <c r="P974"/>
  <c r="BK974"/>
  <c r="J974"/>
  <c r="BE974"/>
  <c r="BI973"/>
  <c r="BH973"/>
  <c r="BG973"/>
  <c r="BF973"/>
  <c r="T973"/>
  <c r="R973"/>
  <c r="P973"/>
  <c r="BK973"/>
  <c r="J973"/>
  <c r="BE973"/>
  <c r="BI972"/>
  <c r="BH972"/>
  <c r="BG972"/>
  <c r="BF972"/>
  <c r="T972"/>
  <c r="R972"/>
  <c r="P972"/>
  <c r="BK972"/>
  <c r="J972"/>
  <c r="BE972"/>
  <c r="BI971"/>
  <c r="BH971"/>
  <c r="BG971"/>
  <c r="BF971"/>
  <c r="T971"/>
  <c r="R971"/>
  <c r="P971"/>
  <c r="BK971"/>
  <c r="J971"/>
  <c r="BE971"/>
  <c r="BI970"/>
  <c r="BH970"/>
  <c r="BG970"/>
  <c r="BF970"/>
  <c r="T970"/>
  <c r="R970"/>
  <c r="P970"/>
  <c r="BK970"/>
  <c r="J970"/>
  <c r="BE970"/>
  <c r="BI969"/>
  <c r="BH969"/>
  <c r="BG969"/>
  <c r="BF969"/>
  <c r="T969"/>
  <c r="R969"/>
  <c r="P969"/>
  <c r="BK969"/>
  <c r="J969"/>
  <c r="BE969"/>
  <c r="BI968"/>
  <c r="BH968"/>
  <c r="BG968"/>
  <c r="BF968"/>
  <c r="T968"/>
  <c r="R968"/>
  <c r="P968"/>
  <c r="BK968"/>
  <c r="J968"/>
  <c r="BE968"/>
  <c r="BI967"/>
  <c r="BH967"/>
  <c r="BG967"/>
  <c r="BF967"/>
  <c r="T967"/>
  <c r="R967"/>
  <c r="P967"/>
  <c r="BK967"/>
  <c r="J967"/>
  <c r="BE967"/>
  <c r="BI966"/>
  <c r="BH966"/>
  <c r="BG966"/>
  <c r="BF966"/>
  <c r="T966"/>
  <c r="R966"/>
  <c r="P966"/>
  <c r="BK966"/>
  <c r="J966"/>
  <c r="BE966"/>
  <c r="BI965"/>
  <c r="BH965"/>
  <c r="BG965"/>
  <c r="BF965"/>
  <c r="T965"/>
  <c r="R965"/>
  <c r="P965"/>
  <c r="BK965"/>
  <c r="J965"/>
  <c r="BE965"/>
  <c r="BI964"/>
  <c r="BH964"/>
  <c r="BG964"/>
  <c r="BF964"/>
  <c r="T964"/>
  <c r="R964"/>
  <c r="P964"/>
  <c r="BK964"/>
  <c r="J964"/>
  <c r="BE964"/>
  <c r="BI963"/>
  <c r="BH963"/>
  <c r="BG963"/>
  <c r="BF963"/>
  <c r="T963"/>
  <c r="R963"/>
  <c r="P963"/>
  <c r="BK963"/>
  <c r="J963"/>
  <c r="BE963"/>
  <c r="BI962"/>
  <c r="BH962"/>
  <c r="BG962"/>
  <c r="BF962"/>
  <c r="T962"/>
  <c r="R962"/>
  <c r="P962"/>
  <c r="BK962"/>
  <c r="J962"/>
  <c r="BE962"/>
  <c r="BI961"/>
  <c r="BH961"/>
  <c r="BG961"/>
  <c r="BF961"/>
  <c r="T961"/>
  <c r="R961"/>
  <c r="P961"/>
  <c r="BK961"/>
  <c r="J961"/>
  <c r="BE961"/>
  <c r="BI960"/>
  <c r="BH960"/>
  <c r="BG960"/>
  <c r="BF960"/>
  <c r="T960"/>
  <c r="R960"/>
  <c r="P960"/>
  <c r="BK960"/>
  <c r="J960"/>
  <c r="BE960"/>
  <c r="BI959"/>
  <c r="BH959"/>
  <c r="BG959"/>
  <c r="BF959"/>
  <c r="T959"/>
  <c r="R959"/>
  <c r="P959"/>
  <c r="BK959"/>
  <c r="J959"/>
  <c r="BE959"/>
  <c r="BI958"/>
  <c r="BH958"/>
  <c r="BG958"/>
  <c r="BF958"/>
  <c r="T958"/>
  <c r="R958"/>
  <c r="P958"/>
  <c r="BK958"/>
  <c r="J958"/>
  <c r="BE958"/>
  <c r="BI957"/>
  <c r="BH957"/>
  <c r="BG957"/>
  <c r="BF957"/>
  <c r="T957"/>
  <c r="R957"/>
  <c r="P957"/>
  <c r="BK957"/>
  <c r="J957"/>
  <c r="BE957"/>
  <c r="BI956"/>
  <c r="BH956"/>
  <c r="BG956"/>
  <c r="BF956"/>
  <c r="T956"/>
  <c r="R956"/>
  <c r="P956"/>
  <c r="BK956"/>
  <c r="J956"/>
  <c r="BE956"/>
  <c r="BI955"/>
  <c r="BH955"/>
  <c r="BG955"/>
  <c r="BF955"/>
  <c r="T955"/>
  <c r="R955"/>
  <c r="P955"/>
  <c r="BK955"/>
  <c r="J955"/>
  <c r="BE955"/>
  <c r="BI954"/>
  <c r="BH954"/>
  <c r="BG954"/>
  <c r="BF954"/>
  <c r="T954"/>
  <c r="R954"/>
  <c r="P954"/>
  <c r="BK954"/>
  <c r="J954"/>
  <c r="BE954"/>
  <c r="BI953"/>
  <c r="BH953"/>
  <c r="BG953"/>
  <c r="BF953"/>
  <c r="T953"/>
  <c r="R953"/>
  <c r="P953"/>
  <c r="BK953"/>
  <c r="J953"/>
  <c r="BE953"/>
  <c r="BI952"/>
  <c r="BH952"/>
  <c r="BG952"/>
  <c r="BF952"/>
  <c r="T952"/>
  <c r="R952"/>
  <c r="P952"/>
  <c r="BK952"/>
  <c r="J952"/>
  <c r="BE952"/>
  <c r="BI949"/>
  <c r="BH949"/>
  <c r="BG949"/>
  <c r="BF949"/>
  <c r="T949"/>
  <c r="R949"/>
  <c r="P949"/>
  <c r="BK949"/>
  <c r="J949"/>
  <c r="BE949"/>
  <c r="BI948"/>
  <c r="BH948"/>
  <c r="BG948"/>
  <c r="BF948"/>
  <c r="T948"/>
  <c r="R948"/>
  <c r="P948"/>
  <c r="BK948"/>
  <c r="J948"/>
  <c r="BE948"/>
  <c r="BI947"/>
  <c r="BH947"/>
  <c r="BG947"/>
  <c r="BF947"/>
  <c r="T947"/>
  <c r="R947"/>
  <c r="P947"/>
  <c r="BK947"/>
  <c r="J947"/>
  <c r="BE947"/>
  <c r="BI946"/>
  <c r="BH946"/>
  <c r="BG946"/>
  <c r="BF946"/>
  <c r="T946"/>
  <c r="R946"/>
  <c r="P946"/>
  <c r="BK946"/>
  <c r="J946"/>
  <c r="BE946"/>
  <c r="BI943"/>
  <c r="BH943"/>
  <c r="BG943"/>
  <c r="BF943"/>
  <c r="T943"/>
  <c r="R943"/>
  <c r="P943"/>
  <c r="BK943"/>
  <c r="J943"/>
  <c r="BE943"/>
  <c r="BI942"/>
  <c r="BH942"/>
  <c r="BG942"/>
  <c r="BF942"/>
  <c r="T942"/>
  <c r="R942"/>
  <c r="P942"/>
  <c r="BK942"/>
  <c r="J942"/>
  <c r="BE942"/>
  <c r="BI939"/>
  <c r="BH939"/>
  <c r="BG939"/>
  <c r="BF939"/>
  <c r="T939"/>
  <c r="R939"/>
  <c r="P939"/>
  <c r="BK939"/>
  <c r="J939"/>
  <c r="BE939"/>
  <c r="BI938"/>
  <c r="BH938"/>
  <c r="BG938"/>
  <c r="BF938"/>
  <c r="T938"/>
  <c r="R938"/>
  <c r="P938"/>
  <c r="BK938"/>
  <c r="J938"/>
  <c r="BE938"/>
  <c r="BI937"/>
  <c r="BH937"/>
  <c r="BG937"/>
  <c r="BF937"/>
  <c r="T937"/>
  <c r="R937"/>
  <c r="P937"/>
  <c r="BK937"/>
  <c r="J937"/>
  <c r="BE937"/>
  <c r="BI936"/>
  <c r="BH936"/>
  <c r="BG936"/>
  <c r="BF936"/>
  <c r="T936"/>
  <c r="R936"/>
  <c r="P936"/>
  <c r="BK936"/>
  <c r="J936"/>
  <c r="BE936"/>
  <c r="BI935"/>
  <c r="BH935"/>
  <c r="BG935"/>
  <c r="BF935"/>
  <c r="T935"/>
  <c r="R935"/>
  <c r="P935"/>
  <c r="BK935"/>
  <c r="J935"/>
  <c r="BE935"/>
  <c r="BI934"/>
  <c r="BH934"/>
  <c r="BG934"/>
  <c r="BF934"/>
  <c r="T934"/>
  <c r="R934"/>
  <c r="P934"/>
  <c r="BK934"/>
  <c r="J934"/>
  <c r="BE934"/>
  <c r="BI933"/>
  <c r="BH933"/>
  <c r="BG933"/>
  <c r="BF933"/>
  <c r="T933"/>
  <c r="R933"/>
  <c r="P933"/>
  <c r="BK933"/>
  <c r="J933"/>
  <c r="BE933"/>
  <c r="BI932"/>
  <c r="BH932"/>
  <c r="BG932"/>
  <c r="BF932"/>
  <c r="T932"/>
  <c r="R932"/>
  <c r="P932"/>
  <c r="BK932"/>
  <c r="J932"/>
  <c r="BE932"/>
  <c r="BI931"/>
  <c r="BH931"/>
  <c r="BG931"/>
  <c r="BF931"/>
  <c r="T931"/>
  <c r="R931"/>
  <c r="P931"/>
  <c r="BK931"/>
  <c r="J931"/>
  <c r="BE931"/>
  <c r="BI930"/>
  <c r="BH930"/>
  <c r="BG930"/>
  <c r="BF930"/>
  <c r="T930"/>
  <c r="R930"/>
  <c r="P930"/>
  <c r="BK930"/>
  <c r="J930"/>
  <c r="BE930"/>
  <c r="BI929"/>
  <c r="BH929"/>
  <c r="BG929"/>
  <c r="BF929"/>
  <c r="T929"/>
  <c r="R929"/>
  <c r="P929"/>
  <c r="BK929"/>
  <c r="J929"/>
  <c r="BE929"/>
  <c r="BI928"/>
  <c r="BH928"/>
  <c r="BG928"/>
  <c r="BF928"/>
  <c r="T928"/>
  <c r="R928"/>
  <c r="P928"/>
  <c r="BK928"/>
  <c r="J928"/>
  <c r="BE928"/>
  <c r="BI927"/>
  <c r="BH927"/>
  <c r="BG927"/>
  <c r="BF927"/>
  <c r="T927"/>
  <c r="R927"/>
  <c r="P927"/>
  <c r="BK927"/>
  <c r="J927"/>
  <c r="BE927"/>
  <c r="BI926"/>
  <c r="BH926"/>
  <c r="BG926"/>
  <c r="BF926"/>
  <c r="T926"/>
  <c r="R926"/>
  <c r="P926"/>
  <c r="BK926"/>
  <c r="J926"/>
  <c r="BE926"/>
  <c r="BI925"/>
  <c r="BH925"/>
  <c r="BG925"/>
  <c r="BF925"/>
  <c r="T925"/>
  <c r="R925"/>
  <c r="P925"/>
  <c r="BK925"/>
  <c r="J925"/>
  <c r="BE925"/>
  <c r="BI924"/>
  <c r="BH924"/>
  <c r="BG924"/>
  <c r="BF924"/>
  <c r="T924"/>
  <c r="R924"/>
  <c r="P924"/>
  <c r="BK924"/>
  <c r="J924"/>
  <c r="BE924"/>
  <c r="BI923"/>
  <c r="BH923"/>
  <c r="BG923"/>
  <c r="BF923"/>
  <c r="T923"/>
  <c r="R923"/>
  <c r="P923"/>
  <c r="BK923"/>
  <c r="J923"/>
  <c r="BE923"/>
  <c r="BI922"/>
  <c r="BH922"/>
  <c r="BG922"/>
  <c r="BF922"/>
  <c r="T922"/>
  <c r="R922"/>
  <c r="P922"/>
  <c r="BK922"/>
  <c r="J922"/>
  <c r="BE922"/>
  <c r="BI921"/>
  <c r="BH921"/>
  <c r="BG921"/>
  <c r="BF921"/>
  <c r="T921"/>
  <c r="R921"/>
  <c r="P921"/>
  <c r="BK921"/>
  <c r="J921"/>
  <c r="BE921"/>
  <c r="BI920"/>
  <c r="BH920"/>
  <c r="BG920"/>
  <c r="BF920"/>
  <c r="T920"/>
  <c r="R920"/>
  <c r="P920"/>
  <c r="BK920"/>
  <c r="J920"/>
  <c r="BE920"/>
  <c r="BI919"/>
  <c r="BH919"/>
  <c r="BG919"/>
  <c r="BF919"/>
  <c r="T919"/>
  <c r="R919"/>
  <c r="P919"/>
  <c r="BK919"/>
  <c r="J919"/>
  <c r="BE919"/>
  <c r="BI918"/>
  <c r="BH918"/>
  <c r="BG918"/>
  <c r="BF918"/>
  <c r="T918"/>
  <c r="R918"/>
  <c r="P918"/>
  <c r="BK918"/>
  <c r="J918"/>
  <c r="BE918"/>
  <c r="BI917"/>
  <c r="BH917"/>
  <c r="BG917"/>
  <c r="BF917"/>
  <c r="T917"/>
  <c r="R917"/>
  <c r="P917"/>
  <c r="BK917"/>
  <c r="J917"/>
  <c r="BE917"/>
  <c r="BI916"/>
  <c r="BH916"/>
  <c r="BG916"/>
  <c r="BF916"/>
  <c r="T916"/>
  <c r="R916"/>
  <c r="P916"/>
  <c r="BK916"/>
  <c r="J916"/>
  <c r="BE916"/>
  <c r="BI915"/>
  <c r="BH915"/>
  <c r="BG915"/>
  <c r="BF915"/>
  <c r="T915"/>
  <c r="R915"/>
  <c r="P915"/>
  <c r="BK915"/>
  <c r="J915"/>
  <c r="BE915"/>
  <c r="BI914"/>
  <c r="BH914"/>
  <c r="BG914"/>
  <c r="BF914"/>
  <c r="T914"/>
  <c r="R914"/>
  <c r="P914"/>
  <c r="BK914"/>
  <c r="J914"/>
  <c r="BE914"/>
  <c r="BI913"/>
  <c r="BH913"/>
  <c r="BG913"/>
  <c r="BF913"/>
  <c r="T913"/>
  <c r="R913"/>
  <c r="P913"/>
  <c r="BK913"/>
  <c r="J913"/>
  <c r="BE913"/>
  <c r="BI912"/>
  <c r="BH912"/>
  <c r="BG912"/>
  <c r="BF912"/>
  <c r="T912"/>
  <c r="R912"/>
  <c r="P912"/>
  <c r="BK912"/>
  <c r="J912"/>
  <c r="BE912"/>
  <c r="BI911"/>
  <c r="BH911"/>
  <c r="BG911"/>
  <c r="BF911"/>
  <c r="T911"/>
  <c r="R911"/>
  <c r="P911"/>
  <c r="BK911"/>
  <c r="J911"/>
  <c r="BE911"/>
  <c r="BI910"/>
  <c r="BH910"/>
  <c r="BG910"/>
  <c r="BF910"/>
  <c r="T910"/>
  <c r="R910"/>
  <c r="P910"/>
  <c r="BK910"/>
  <c r="J910"/>
  <c r="BE910"/>
  <c r="BI909"/>
  <c r="BH909"/>
  <c r="BG909"/>
  <c r="BF909"/>
  <c r="T909"/>
  <c r="R909"/>
  <c r="P909"/>
  <c r="BK909"/>
  <c r="J909"/>
  <c r="BE909"/>
  <c r="BI908"/>
  <c r="BH908"/>
  <c r="BG908"/>
  <c r="BF908"/>
  <c r="T908"/>
  <c r="R908"/>
  <c r="P908"/>
  <c r="BK908"/>
  <c r="J908"/>
  <c r="BE908"/>
  <c r="BI907"/>
  <c r="BH907"/>
  <c r="BG907"/>
  <c r="BF907"/>
  <c r="T907"/>
  <c r="R907"/>
  <c r="P907"/>
  <c r="BK907"/>
  <c r="J907"/>
  <c r="BE907"/>
  <c r="BI906"/>
  <c r="BH906"/>
  <c r="BG906"/>
  <c r="BF906"/>
  <c r="T906"/>
  <c r="R906"/>
  <c r="P906"/>
  <c r="BK906"/>
  <c r="J906"/>
  <c r="BE906"/>
  <c r="BI905"/>
  <c r="BH905"/>
  <c r="BG905"/>
  <c r="BF905"/>
  <c r="T905"/>
  <c r="R905"/>
  <c r="P905"/>
  <c r="BK905"/>
  <c r="J905"/>
  <c r="BE905"/>
  <c r="BI904"/>
  <c r="BH904"/>
  <c r="BG904"/>
  <c r="BF904"/>
  <c r="T904"/>
  <c r="R904"/>
  <c r="P904"/>
  <c r="BK904"/>
  <c r="J904"/>
  <c r="BE904"/>
  <c r="BI903"/>
  <c r="BH903"/>
  <c r="BG903"/>
  <c r="BF903"/>
  <c r="T903"/>
  <c r="R903"/>
  <c r="P903"/>
  <c r="BK903"/>
  <c r="J903"/>
  <c r="BE903"/>
  <c r="BI902"/>
  <c r="BH902"/>
  <c r="BG902"/>
  <c r="BF902"/>
  <c r="T902"/>
  <c r="R902"/>
  <c r="P902"/>
  <c r="BK902"/>
  <c r="J902"/>
  <c r="BE902"/>
  <c r="BI901"/>
  <c r="BH901"/>
  <c r="BG901"/>
  <c r="BF901"/>
  <c r="T901"/>
  <c r="R901"/>
  <c r="P901"/>
  <c r="BK901"/>
  <c r="J901"/>
  <c r="BE901"/>
  <c r="BI900"/>
  <c r="BH900"/>
  <c r="BG900"/>
  <c r="BF900"/>
  <c r="T900"/>
  <c r="R900"/>
  <c r="P900"/>
  <c r="BK900"/>
  <c r="J900"/>
  <c r="BE900"/>
  <c r="BI899"/>
  <c r="BH899"/>
  <c r="BG899"/>
  <c r="BF899"/>
  <c r="T899"/>
  <c r="R899"/>
  <c r="P899"/>
  <c r="BK899"/>
  <c r="J899"/>
  <c r="BE899"/>
  <c r="BI898"/>
  <c r="BH898"/>
  <c r="BG898"/>
  <c r="BF898"/>
  <c r="T898"/>
  <c r="R898"/>
  <c r="P898"/>
  <c r="BK898"/>
  <c r="J898"/>
  <c r="BE898"/>
  <c r="BI897"/>
  <c r="BH897"/>
  <c r="BG897"/>
  <c r="BF897"/>
  <c r="T897"/>
  <c r="R897"/>
  <c r="P897"/>
  <c r="BK897"/>
  <c r="J897"/>
  <c r="BE897"/>
  <c r="BI896"/>
  <c r="BH896"/>
  <c r="BG896"/>
  <c r="BF896"/>
  <c r="T896"/>
  <c r="R896"/>
  <c r="P896"/>
  <c r="BK896"/>
  <c r="J896"/>
  <c r="BE896"/>
  <c r="BI895"/>
  <c r="BH895"/>
  <c r="BG895"/>
  <c r="BF895"/>
  <c r="T895"/>
  <c r="R895"/>
  <c r="P895"/>
  <c r="BK895"/>
  <c r="J895"/>
  <c r="BE895"/>
  <c r="BI894"/>
  <c r="BH894"/>
  <c r="BG894"/>
  <c r="BF894"/>
  <c r="T894"/>
  <c r="R894"/>
  <c r="P894"/>
  <c r="BK894"/>
  <c r="J894"/>
  <c r="BE894"/>
  <c r="BI893"/>
  <c r="BH893"/>
  <c r="BG893"/>
  <c r="BF893"/>
  <c r="T893"/>
  <c r="R893"/>
  <c r="P893"/>
  <c r="BK893"/>
  <c r="J893"/>
  <c r="BE893"/>
  <c r="BI892"/>
  <c r="BH892"/>
  <c r="BG892"/>
  <c r="BF892"/>
  <c r="T892"/>
  <c r="R892"/>
  <c r="P892"/>
  <c r="BK892"/>
  <c r="J892"/>
  <c r="BE892"/>
  <c r="BI891"/>
  <c r="BH891"/>
  <c r="BG891"/>
  <c r="BF891"/>
  <c r="T891"/>
  <c r="R891"/>
  <c r="P891"/>
  <c r="BK891"/>
  <c r="J891"/>
  <c r="BE891"/>
  <c r="BI890"/>
  <c r="BH890"/>
  <c r="BG890"/>
  <c r="BF890"/>
  <c r="T890"/>
  <c r="R890"/>
  <c r="P890"/>
  <c r="BK890"/>
  <c r="J890"/>
  <c r="BE890"/>
  <c r="BI889"/>
  <c r="BH889"/>
  <c r="BG889"/>
  <c r="BF889"/>
  <c r="T889"/>
  <c r="R889"/>
  <c r="P889"/>
  <c r="BK889"/>
  <c r="J889"/>
  <c r="BE889"/>
  <c r="BI888"/>
  <c r="BH888"/>
  <c r="BG888"/>
  <c r="BF888"/>
  <c r="T888"/>
  <c r="R888"/>
  <c r="P888"/>
  <c r="BK888"/>
  <c r="J888"/>
  <c r="BE888"/>
  <c r="BI887"/>
  <c r="BH887"/>
  <c r="BG887"/>
  <c r="BF887"/>
  <c r="T887"/>
  <c r="R887"/>
  <c r="P887"/>
  <c r="BK887"/>
  <c r="J887"/>
  <c r="BE887"/>
  <c r="BI886"/>
  <c r="BH886"/>
  <c r="BG886"/>
  <c r="BF886"/>
  <c r="T886"/>
  <c r="R886"/>
  <c r="P886"/>
  <c r="BK886"/>
  <c r="J886"/>
  <c r="BE886"/>
  <c r="BI885"/>
  <c r="BH885"/>
  <c r="BG885"/>
  <c r="BF885"/>
  <c r="T885"/>
  <c r="R885"/>
  <c r="P885"/>
  <c r="BK885"/>
  <c r="J885"/>
  <c r="BE885"/>
  <c r="BI884"/>
  <c r="BH884"/>
  <c r="BG884"/>
  <c r="BF884"/>
  <c r="T884"/>
  <c r="R884"/>
  <c r="P884"/>
  <c r="BK884"/>
  <c r="J884"/>
  <c r="BE884"/>
  <c r="BI883"/>
  <c r="BH883"/>
  <c r="BG883"/>
  <c r="BF883"/>
  <c r="T883"/>
  <c r="T882"/>
  <c r="R883"/>
  <c r="R882"/>
  <c r="P883"/>
  <c r="P882"/>
  <c r="BK883"/>
  <c r="BK882"/>
  <c r="J882"/>
  <c r="J883"/>
  <c r="BE883"/>
  <c r="J76"/>
  <c r="BI881"/>
  <c r="BH881"/>
  <c r="BG881"/>
  <c r="BF881"/>
  <c r="T881"/>
  <c r="R881"/>
  <c r="P881"/>
  <c r="BK881"/>
  <c r="J881"/>
  <c r="BE881"/>
  <c r="BI880"/>
  <c r="BH880"/>
  <c r="BG880"/>
  <c r="BF880"/>
  <c r="T880"/>
  <c r="R880"/>
  <c r="P880"/>
  <c r="BK880"/>
  <c r="J880"/>
  <c r="BE880"/>
  <c r="BI879"/>
  <c r="BH879"/>
  <c r="BG879"/>
  <c r="BF879"/>
  <c r="T879"/>
  <c r="R879"/>
  <c r="P879"/>
  <c r="BK879"/>
  <c r="J879"/>
  <c r="BE879"/>
  <c r="BI878"/>
  <c r="BH878"/>
  <c r="BG878"/>
  <c r="BF878"/>
  <c r="T878"/>
  <c r="R878"/>
  <c r="P878"/>
  <c r="BK878"/>
  <c r="J878"/>
  <c r="BE878"/>
  <c r="BI877"/>
  <c r="BH877"/>
  <c r="BG877"/>
  <c r="BF877"/>
  <c r="T877"/>
  <c r="T876"/>
  <c r="R877"/>
  <c r="R876"/>
  <c r="P877"/>
  <c r="P876"/>
  <c r="BK877"/>
  <c r="BK876"/>
  <c r="J876"/>
  <c r="J877"/>
  <c r="BE877"/>
  <c r="J75"/>
  <c r="BI875"/>
  <c r="BH875"/>
  <c r="BG875"/>
  <c r="BF875"/>
  <c r="T875"/>
  <c r="R875"/>
  <c r="P875"/>
  <c r="BK875"/>
  <c r="J875"/>
  <c r="BE875"/>
  <c r="BI874"/>
  <c r="BH874"/>
  <c r="BG874"/>
  <c r="BF874"/>
  <c r="T874"/>
  <c r="R874"/>
  <c r="P874"/>
  <c r="BK874"/>
  <c r="J874"/>
  <c r="BE874"/>
  <c r="BI873"/>
  <c r="BH873"/>
  <c r="BG873"/>
  <c r="BF873"/>
  <c r="T873"/>
  <c r="R873"/>
  <c r="P873"/>
  <c r="BK873"/>
  <c r="J873"/>
  <c r="BE873"/>
  <c r="BI872"/>
  <c r="BH872"/>
  <c r="BG872"/>
  <c r="BF872"/>
  <c r="T872"/>
  <c r="R872"/>
  <c r="P872"/>
  <c r="BK872"/>
  <c r="J872"/>
  <c r="BE872"/>
  <c r="BI871"/>
  <c r="BH871"/>
  <c r="BG871"/>
  <c r="BF871"/>
  <c r="T871"/>
  <c r="R871"/>
  <c r="P871"/>
  <c r="BK871"/>
  <c r="J871"/>
  <c r="BE871"/>
  <c r="BI870"/>
  <c r="BH870"/>
  <c r="BG870"/>
  <c r="BF870"/>
  <c r="T870"/>
  <c r="T869"/>
  <c r="R870"/>
  <c r="R869"/>
  <c r="P870"/>
  <c r="P869"/>
  <c r="BK870"/>
  <c r="BK869"/>
  <c r="J869"/>
  <c r="J870"/>
  <c r="BE870"/>
  <c r="J74"/>
  <c r="BI868"/>
  <c r="BH868"/>
  <c r="BG868"/>
  <c r="BF868"/>
  <c r="T868"/>
  <c r="R868"/>
  <c r="P868"/>
  <c r="BK868"/>
  <c r="J868"/>
  <c r="BE868"/>
  <c r="BI867"/>
  <c r="BH867"/>
  <c r="BG867"/>
  <c r="BF867"/>
  <c r="T867"/>
  <c r="R867"/>
  <c r="P867"/>
  <c r="BK867"/>
  <c r="J867"/>
  <c r="BE867"/>
  <c r="BI866"/>
  <c r="BH866"/>
  <c r="BG866"/>
  <c r="BF866"/>
  <c r="T866"/>
  <c r="R866"/>
  <c r="P866"/>
  <c r="BK866"/>
  <c r="J866"/>
  <c r="BE866"/>
  <c r="BI865"/>
  <c r="BH865"/>
  <c r="BG865"/>
  <c r="BF865"/>
  <c r="T865"/>
  <c r="R865"/>
  <c r="P865"/>
  <c r="BK865"/>
  <c r="J865"/>
  <c r="BE865"/>
  <c r="BI864"/>
  <c r="BH864"/>
  <c r="BG864"/>
  <c r="BF864"/>
  <c r="T864"/>
  <c r="R864"/>
  <c r="P864"/>
  <c r="BK864"/>
  <c r="J864"/>
  <c r="BE864"/>
  <c r="BI863"/>
  <c r="BH863"/>
  <c r="BG863"/>
  <c r="BF863"/>
  <c r="T863"/>
  <c r="T862"/>
  <c r="R863"/>
  <c r="R862"/>
  <c r="P863"/>
  <c r="P862"/>
  <c r="BK863"/>
  <c r="BK862"/>
  <c r="J862"/>
  <c r="J863"/>
  <c r="BE863"/>
  <c r="J73"/>
  <c r="BI861"/>
  <c r="BH861"/>
  <c r="BG861"/>
  <c r="BF861"/>
  <c r="T861"/>
  <c r="R861"/>
  <c r="P861"/>
  <c r="BK861"/>
  <c r="J861"/>
  <c r="BE861"/>
  <c r="BI860"/>
  <c r="BH860"/>
  <c r="BG860"/>
  <c r="BF860"/>
  <c r="T860"/>
  <c r="R860"/>
  <c r="P860"/>
  <c r="BK860"/>
  <c r="J860"/>
  <c r="BE860"/>
  <c r="BI859"/>
  <c r="BH859"/>
  <c r="BG859"/>
  <c r="BF859"/>
  <c r="T859"/>
  <c r="R859"/>
  <c r="P859"/>
  <c r="BK859"/>
  <c r="J859"/>
  <c r="BE859"/>
  <c r="BI858"/>
  <c r="BH858"/>
  <c r="BG858"/>
  <c r="BF858"/>
  <c r="T858"/>
  <c r="R858"/>
  <c r="P858"/>
  <c r="BK858"/>
  <c r="J858"/>
  <c r="BE858"/>
  <c r="BI857"/>
  <c r="BH857"/>
  <c r="BG857"/>
  <c r="BF857"/>
  <c r="T857"/>
  <c r="R857"/>
  <c r="P857"/>
  <c r="BK857"/>
  <c r="J857"/>
  <c r="BE857"/>
  <c r="BI856"/>
  <c r="BH856"/>
  <c r="BG856"/>
  <c r="BF856"/>
  <c r="T856"/>
  <c r="R856"/>
  <c r="P856"/>
  <c r="BK856"/>
  <c r="J856"/>
  <c r="BE856"/>
  <c r="BI855"/>
  <c r="BH855"/>
  <c r="BG855"/>
  <c r="BF855"/>
  <c r="T855"/>
  <c r="R855"/>
  <c r="P855"/>
  <c r="BK855"/>
  <c r="J855"/>
  <c r="BE855"/>
  <c r="BI854"/>
  <c r="BH854"/>
  <c r="BG854"/>
  <c r="BF854"/>
  <c r="T854"/>
  <c r="R854"/>
  <c r="P854"/>
  <c r="BK854"/>
  <c r="J854"/>
  <c r="BE854"/>
  <c r="BI853"/>
  <c r="BH853"/>
  <c r="BG853"/>
  <c r="BF853"/>
  <c r="T853"/>
  <c r="R853"/>
  <c r="P853"/>
  <c r="BK853"/>
  <c r="J853"/>
  <c r="BE853"/>
  <c r="BI852"/>
  <c r="BH852"/>
  <c r="BG852"/>
  <c r="BF852"/>
  <c r="T852"/>
  <c r="R852"/>
  <c r="P852"/>
  <c r="BK852"/>
  <c r="J852"/>
  <c r="BE852"/>
  <c r="BI851"/>
  <c r="BH851"/>
  <c r="BG851"/>
  <c r="BF851"/>
  <c r="T851"/>
  <c r="R851"/>
  <c r="P851"/>
  <c r="BK851"/>
  <c r="J851"/>
  <c r="BE851"/>
  <c r="BI850"/>
  <c r="BH850"/>
  <c r="BG850"/>
  <c r="BF850"/>
  <c r="T850"/>
  <c r="R850"/>
  <c r="P850"/>
  <c r="BK850"/>
  <c r="J850"/>
  <c r="BE850"/>
  <c r="BI849"/>
  <c r="BH849"/>
  <c r="BG849"/>
  <c r="BF849"/>
  <c r="T849"/>
  <c r="R849"/>
  <c r="P849"/>
  <c r="BK849"/>
  <c r="J849"/>
  <c r="BE849"/>
  <c r="BI848"/>
  <c r="BH848"/>
  <c r="BG848"/>
  <c r="BF848"/>
  <c r="T848"/>
  <c r="R848"/>
  <c r="P848"/>
  <c r="BK848"/>
  <c r="J848"/>
  <c r="BE848"/>
  <c r="BI847"/>
  <c r="BH847"/>
  <c r="BG847"/>
  <c r="BF847"/>
  <c r="T847"/>
  <c r="R847"/>
  <c r="P847"/>
  <c r="BK847"/>
  <c r="J847"/>
  <c r="BE847"/>
  <c r="BI846"/>
  <c r="BH846"/>
  <c r="BG846"/>
  <c r="BF846"/>
  <c r="T846"/>
  <c r="R846"/>
  <c r="P846"/>
  <c r="BK846"/>
  <c r="J846"/>
  <c r="BE846"/>
  <c r="BI845"/>
  <c r="BH845"/>
  <c r="BG845"/>
  <c r="BF845"/>
  <c r="T845"/>
  <c r="R845"/>
  <c r="P845"/>
  <c r="BK845"/>
  <c r="J845"/>
  <c r="BE845"/>
  <c r="BI844"/>
  <c r="BH844"/>
  <c r="BG844"/>
  <c r="BF844"/>
  <c r="T844"/>
  <c r="R844"/>
  <c r="P844"/>
  <c r="BK844"/>
  <c r="J844"/>
  <c r="BE844"/>
  <c r="BI843"/>
  <c r="BH843"/>
  <c r="BG843"/>
  <c r="BF843"/>
  <c r="T843"/>
  <c r="R843"/>
  <c r="P843"/>
  <c r="BK843"/>
  <c r="J843"/>
  <c r="BE843"/>
  <c r="BI842"/>
  <c r="BH842"/>
  <c r="BG842"/>
  <c r="BF842"/>
  <c r="T842"/>
  <c r="R842"/>
  <c r="P842"/>
  <c r="BK842"/>
  <c r="J842"/>
  <c r="BE842"/>
  <c r="BI841"/>
  <c r="BH841"/>
  <c r="BG841"/>
  <c r="BF841"/>
  <c r="T841"/>
  <c r="R841"/>
  <c r="P841"/>
  <c r="BK841"/>
  <c r="J841"/>
  <c r="BE841"/>
  <c r="BI840"/>
  <c r="BH840"/>
  <c r="BG840"/>
  <c r="BF840"/>
  <c r="T840"/>
  <c r="R840"/>
  <c r="P840"/>
  <c r="BK840"/>
  <c r="J840"/>
  <c r="BE840"/>
  <c r="BI839"/>
  <c r="BH839"/>
  <c r="BG839"/>
  <c r="BF839"/>
  <c r="T839"/>
  <c r="R839"/>
  <c r="P839"/>
  <c r="BK839"/>
  <c r="J839"/>
  <c r="BE839"/>
  <c r="BI838"/>
  <c r="BH838"/>
  <c r="BG838"/>
  <c r="BF838"/>
  <c r="T838"/>
  <c r="R838"/>
  <c r="P838"/>
  <c r="BK838"/>
  <c r="J838"/>
  <c r="BE838"/>
  <c r="BI837"/>
  <c r="BH837"/>
  <c r="BG837"/>
  <c r="BF837"/>
  <c r="T837"/>
  <c r="R837"/>
  <c r="P837"/>
  <c r="BK837"/>
  <c r="J837"/>
  <c r="BE837"/>
  <c r="BI836"/>
  <c r="BH836"/>
  <c r="BG836"/>
  <c r="BF836"/>
  <c r="T836"/>
  <c r="R836"/>
  <c r="P836"/>
  <c r="BK836"/>
  <c r="J836"/>
  <c r="BE836"/>
  <c r="BI835"/>
  <c r="BH835"/>
  <c r="BG835"/>
  <c r="BF835"/>
  <c r="T835"/>
  <c r="R835"/>
  <c r="P835"/>
  <c r="BK835"/>
  <c r="J835"/>
  <c r="BE835"/>
  <c r="BI834"/>
  <c r="BH834"/>
  <c r="BG834"/>
  <c r="BF834"/>
  <c r="T834"/>
  <c r="R834"/>
  <c r="P834"/>
  <c r="BK834"/>
  <c r="J834"/>
  <c r="BE834"/>
  <c r="BI833"/>
  <c r="BH833"/>
  <c r="BG833"/>
  <c r="BF833"/>
  <c r="T833"/>
  <c r="R833"/>
  <c r="P833"/>
  <c r="BK833"/>
  <c r="J833"/>
  <c r="BE833"/>
  <c r="BI832"/>
  <c r="BH832"/>
  <c r="BG832"/>
  <c r="BF832"/>
  <c r="T832"/>
  <c r="R832"/>
  <c r="P832"/>
  <c r="BK832"/>
  <c r="J832"/>
  <c r="BE832"/>
  <c r="BI831"/>
  <c r="BH831"/>
  <c r="BG831"/>
  <c r="BF831"/>
  <c r="T831"/>
  <c r="R831"/>
  <c r="P831"/>
  <c r="BK831"/>
  <c r="J831"/>
  <c r="BE831"/>
  <c r="BI830"/>
  <c r="BH830"/>
  <c r="BG830"/>
  <c r="BF830"/>
  <c r="T830"/>
  <c r="R830"/>
  <c r="P830"/>
  <c r="BK830"/>
  <c r="J830"/>
  <c r="BE830"/>
  <c r="BI829"/>
  <c r="BH829"/>
  <c r="BG829"/>
  <c r="BF829"/>
  <c r="T829"/>
  <c r="R829"/>
  <c r="P829"/>
  <c r="BK829"/>
  <c r="J829"/>
  <c r="BE829"/>
  <c r="BI828"/>
  <c r="BH828"/>
  <c r="BG828"/>
  <c r="BF828"/>
  <c r="T828"/>
  <c r="R828"/>
  <c r="P828"/>
  <c r="BK828"/>
  <c r="J828"/>
  <c r="BE828"/>
  <c r="BI827"/>
  <c r="BH827"/>
  <c r="BG827"/>
  <c r="BF827"/>
  <c r="T827"/>
  <c r="T826"/>
  <c r="R827"/>
  <c r="R826"/>
  <c r="P827"/>
  <c r="P826"/>
  <c r="BK827"/>
  <c r="BK826"/>
  <c r="J826"/>
  <c r="J827"/>
  <c r="BE827"/>
  <c r="J72"/>
  <c r="BI825"/>
  <c r="BH825"/>
  <c r="BG825"/>
  <c r="BF825"/>
  <c r="T825"/>
  <c r="R825"/>
  <c r="P825"/>
  <c r="BK825"/>
  <c r="J825"/>
  <c r="BE825"/>
  <c r="BI824"/>
  <c r="BH824"/>
  <c r="BG824"/>
  <c r="BF824"/>
  <c r="T824"/>
  <c r="R824"/>
  <c r="P824"/>
  <c r="BK824"/>
  <c r="J824"/>
  <c r="BE824"/>
  <c r="BI823"/>
  <c r="BH823"/>
  <c r="BG823"/>
  <c r="BF823"/>
  <c r="T823"/>
  <c r="R823"/>
  <c r="P823"/>
  <c r="BK823"/>
  <c r="J823"/>
  <c r="BE823"/>
  <c r="BI822"/>
  <c r="BH822"/>
  <c r="BG822"/>
  <c r="BF822"/>
  <c r="T822"/>
  <c r="R822"/>
  <c r="P822"/>
  <c r="BK822"/>
  <c r="J822"/>
  <c r="BE822"/>
  <c r="BI821"/>
  <c r="BH821"/>
  <c r="BG821"/>
  <c r="BF821"/>
  <c r="T821"/>
  <c r="R821"/>
  <c r="P821"/>
  <c r="BK821"/>
  <c r="J821"/>
  <c r="BE821"/>
  <c r="BI820"/>
  <c r="BH820"/>
  <c r="BG820"/>
  <c r="BF820"/>
  <c r="T820"/>
  <c r="R820"/>
  <c r="P820"/>
  <c r="BK820"/>
  <c r="J820"/>
  <c r="BE820"/>
  <c r="BI819"/>
  <c r="BH819"/>
  <c r="BG819"/>
  <c r="BF819"/>
  <c r="T819"/>
  <c r="R819"/>
  <c r="P819"/>
  <c r="BK819"/>
  <c r="J819"/>
  <c r="BE819"/>
  <c r="BI818"/>
  <c r="BH818"/>
  <c r="BG818"/>
  <c r="BF818"/>
  <c r="T818"/>
  <c r="R818"/>
  <c r="P818"/>
  <c r="BK818"/>
  <c r="J818"/>
  <c r="BE818"/>
  <c r="BI817"/>
  <c r="BH817"/>
  <c r="BG817"/>
  <c r="BF817"/>
  <c r="T817"/>
  <c r="R817"/>
  <c r="P817"/>
  <c r="BK817"/>
  <c r="J817"/>
  <c r="BE817"/>
  <c r="BI816"/>
  <c r="BH816"/>
  <c r="BG816"/>
  <c r="BF816"/>
  <c r="T816"/>
  <c r="R816"/>
  <c r="P816"/>
  <c r="BK816"/>
  <c r="J816"/>
  <c r="BE816"/>
  <c r="BI815"/>
  <c r="BH815"/>
  <c r="BG815"/>
  <c r="BF815"/>
  <c r="T815"/>
  <c r="R815"/>
  <c r="P815"/>
  <c r="BK815"/>
  <c r="J815"/>
  <c r="BE815"/>
  <c r="BI814"/>
  <c r="BH814"/>
  <c r="BG814"/>
  <c r="BF814"/>
  <c r="T814"/>
  <c r="R814"/>
  <c r="P814"/>
  <c r="BK814"/>
  <c r="J814"/>
  <c r="BE814"/>
  <c r="BI813"/>
  <c r="BH813"/>
  <c r="BG813"/>
  <c r="BF813"/>
  <c r="T813"/>
  <c r="R813"/>
  <c r="P813"/>
  <c r="BK813"/>
  <c r="J813"/>
  <c r="BE813"/>
  <c r="BI812"/>
  <c r="BH812"/>
  <c r="BG812"/>
  <c r="BF812"/>
  <c r="T812"/>
  <c r="R812"/>
  <c r="P812"/>
  <c r="BK812"/>
  <c r="J812"/>
  <c r="BE812"/>
  <c r="BI811"/>
  <c r="BH811"/>
  <c r="BG811"/>
  <c r="BF811"/>
  <c r="T811"/>
  <c r="R811"/>
  <c r="P811"/>
  <c r="BK811"/>
  <c r="J811"/>
  <c r="BE811"/>
  <c r="BI810"/>
  <c r="BH810"/>
  <c r="BG810"/>
  <c r="BF810"/>
  <c r="T810"/>
  <c r="R810"/>
  <c r="P810"/>
  <c r="BK810"/>
  <c r="J810"/>
  <c r="BE810"/>
  <c r="BI809"/>
  <c r="BH809"/>
  <c r="BG809"/>
  <c r="BF809"/>
  <c r="T809"/>
  <c r="R809"/>
  <c r="P809"/>
  <c r="BK809"/>
  <c r="J809"/>
  <c r="BE809"/>
  <c r="BI808"/>
  <c r="BH808"/>
  <c r="BG808"/>
  <c r="BF808"/>
  <c r="T808"/>
  <c r="R808"/>
  <c r="P808"/>
  <c r="BK808"/>
  <c r="J808"/>
  <c r="BE808"/>
  <c r="BI807"/>
  <c r="BH807"/>
  <c r="BG807"/>
  <c r="BF807"/>
  <c r="T807"/>
  <c r="T806"/>
  <c r="R807"/>
  <c r="R806"/>
  <c r="P807"/>
  <c r="P806"/>
  <c r="BK807"/>
  <c r="BK806"/>
  <c r="J806"/>
  <c r="J807"/>
  <c r="BE807"/>
  <c r="J71"/>
  <c r="BI805"/>
  <c r="BH805"/>
  <c r="BG805"/>
  <c r="BF805"/>
  <c r="T805"/>
  <c r="R805"/>
  <c r="P805"/>
  <c r="BK805"/>
  <c r="J805"/>
  <c r="BE805"/>
  <c r="BI804"/>
  <c r="BH804"/>
  <c r="BG804"/>
  <c r="BF804"/>
  <c r="T804"/>
  <c r="R804"/>
  <c r="P804"/>
  <c r="BK804"/>
  <c r="J804"/>
  <c r="BE804"/>
  <c r="BI803"/>
  <c r="BH803"/>
  <c r="BG803"/>
  <c r="BF803"/>
  <c r="T803"/>
  <c r="R803"/>
  <c r="P803"/>
  <c r="BK803"/>
  <c r="J803"/>
  <c r="BE803"/>
  <c r="BI802"/>
  <c r="BH802"/>
  <c r="BG802"/>
  <c r="BF802"/>
  <c r="T802"/>
  <c r="R802"/>
  <c r="P802"/>
  <c r="BK802"/>
  <c r="J802"/>
  <c r="BE802"/>
  <c r="BI801"/>
  <c r="BH801"/>
  <c r="BG801"/>
  <c r="BF801"/>
  <c r="T801"/>
  <c r="R801"/>
  <c r="P801"/>
  <c r="BK801"/>
  <c r="J801"/>
  <c r="BE801"/>
  <c r="BI800"/>
  <c r="BH800"/>
  <c r="BG800"/>
  <c r="BF800"/>
  <c r="T800"/>
  <c r="R800"/>
  <c r="P800"/>
  <c r="BK800"/>
  <c r="J800"/>
  <c r="BE800"/>
  <c r="BI799"/>
  <c r="BH799"/>
  <c r="BG799"/>
  <c r="BF799"/>
  <c r="T799"/>
  <c r="R799"/>
  <c r="P799"/>
  <c r="BK799"/>
  <c r="J799"/>
  <c r="BE799"/>
  <c r="BI798"/>
  <c r="BH798"/>
  <c r="BG798"/>
  <c r="BF798"/>
  <c r="T798"/>
  <c r="R798"/>
  <c r="P798"/>
  <c r="BK798"/>
  <c r="J798"/>
  <c r="BE798"/>
  <c r="BI797"/>
  <c r="BH797"/>
  <c r="BG797"/>
  <c r="BF797"/>
  <c r="T797"/>
  <c r="R797"/>
  <c r="P797"/>
  <c r="BK797"/>
  <c r="J797"/>
  <c r="BE797"/>
  <c r="BI796"/>
  <c r="BH796"/>
  <c r="BG796"/>
  <c r="BF796"/>
  <c r="T796"/>
  <c r="R796"/>
  <c r="P796"/>
  <c r="BK796"/>
  <c r="J796"/>
  <c r="BE796"/>
  <c r="BI795"/>
  <c r="BH795"/>
  <c r="BG795"/>
  <c r="BF795"/>
  <c r="T795"/>
  <c r="R795"/>
  <c r="P795"/>
  <c r="BK795"/>
  <c r="J795"/>
  <c r="BE795"/>
  <c r="BI794"/>
  <c r="BH794"/>
  <c r="BG794"/>
  <c r="BF794"/>
  <c r="T794"/>
  <c r="R794"/>
  <c r="P794"/>
  <c r="BK794"/>
  <c r="J794"/>
  <c r="BE794"/>
  <c r="BI793"/>
  <c r="BH793"/>
  <c r="BG793"/>
  <c r="BF793"/>
  <c r="T793"/>
  <c r="R793"/>
  <c r="P793"/>
  <c r="BK793"/>
  <c r="J793"/>
  <c r="BE793"/>
  <c r="BI792"/>
  <c r="BH792"/>
  <c r="BG792"/>
  <c r="BF792"/>
  <c r="T792"/>
  <c r="R792"/>
  <c r="P792"/>
  <c r="BK792"/>
  <c r="J792"/>
  <c r="BE792"/>
  <c r="BI791"/>
  <c r="BH791"/>
  <c r="BG791"/>
  <c r="BF791"/>
  <c r="T791"/>
  <c r="R791"/>
  <c r="P791"/>
  <c r="BK791"/>
  <c r="J791"/>
  <c r="BE791"/>
  <c r="BI790"/>
  <c r="BH790"/>
  <c r="BG790"/>
  <c r="BF790"/>
  <c r="T790"/>
  <c r="R790"/>
  <c r="P790"/>
  <c r="BK790"/>
  <c r="J790"/>
  <c r="BE790"/>
  <c r="BI789"/>
  <c r="BH789"/>
  <c r="BG789"/>
  <c r="BF789"/>
  <c r="T789"/>
  <c r="R789"/>
  <c r="P789"/>
  <c r="BK789"/>
  <c r="J789"/>
  <c r="BE789"/>
  <c r="BI788"/>
  <c r="BH788"/>
  <c r="BG788"/>
  <c r="BF788"/>
  <c r="T788"/>
  <c r="R788"/>
  <c r="P788"/>
  <c r="BK788"/>
  <c r="J788"/>
  <c r="BE788"/>
  <c r="BI787"/>
  <c r="BH787"/>
  <c r="BG787"/>
  <c r="BF787"/>
  <c r="T787"/>
  <c r="R787"/>
  <c r="P787"/>
  <c r="BK787"/>
  <c r="J787"/>
  <c r="BE787"/>
  <c r="BI786"/>
  <c r="BH786"/>
  <c r="BG786"/>
  <c r="BF786"/>
  <c r="T786"/>
  <c r="R786"/>
  <c r="P786"/>
  <c r="BK786"/>
  <c r="J786"/>
  <c r="BE786"/>
  <c r="BI785"/>
  <c r="BH785"/>
  <c r="BG785"/>
  <c r="BF785"/>
  <c r="T785"/>
  <c r="T784"/>
  <c r="R785"/>
  <c r="R784"/>
  <c r="P785"/>
  <c r="P784"/>
  <c r="BK785"/>
  <c r="BK784"/>
  <c r="J784"/>
  <c r="J785"/>
  <c r="BE785"/>
  <c r="J70"/>
  <c r="BI783"/>
  <c r="BH783"/>
  <c r="BG783"/>
  <c r="BF783"/>
  <c r="T783"/>
  <c r="R783"/>
  <c r="P783"/>
  <c r="BK783"/>
  <c r="J783"/>
  <c r="BE783"/>
  <c r="BI780"/>
  <c r="BH780"/>
  <c r="BG780"/>
  <c r="BF780"/>
  <c r="T780"/>
  <c r="R780"/>
  <c r="P780"/>
  <c r="BK780"/>
  <c r="J780"/>
  <c r="BE780"/>
  <c r="BI779"/>
  <c r="BH779"/>
  <c r="BG779"/>
  <c r="BF779"/>
  <c r="T779"/>
  <c r="R779"/>
  <c r="P779"/>
  <c r="BK779"/>
  <c r="J779"/>
  <c r="BE779"/>
  <c r="BI778"/>
  <c r="BH778"/>
  <c r="BG778"/>
  <c r="BF778"/>
  <c r="T778"/>
  <c r="T777"/>
  <c r="R778"/>
  <c r="R777"/>
  <c r="P778"/>
  <c r="P777"/>
  <c r="BK778"/>
  <c r="BK777"/>
  <c r="J777"/>
  <c r="J778"/>
  <c r="BE778"/>
  <c r="J69"/>
  <c r="BI776"/>
  <c r="BH776"/>
  <c r="BG776"/>
  <c r="BF776"/>
  <c r="T776"/>
  <c r="R776"/>
  <c r="P776"/>
  <c r="BK776"/>
  <c r="J776"/>
  <c r="BE776"/>
  <c r="BI775"/>
  <c r="BH775"/>
  <c r="BG775"/>
  <c r="BF775"/>
  <c r="T775"/>
  <c r="R775"/>
  <c r="P775"/>
  <c r="BK775"/>
  <c r="J775"/>
  <c r="BE775"/>
  <c r="BI774"/>
  <c r="BH774"/>
  <c r="BG774"/>
  <c r="BF774"/>
  <c r="T774"/>
  <c r="R774"/>
  <c r="P774"/>
  <c r="BK774"/>
  <c r="J774"/>
  <c r="BE774"/>
  <c r="BI771"/>
  <c r="BH771"/>
  <c r="BG771"/>
  <c r="BF771"/>
  <c r="T771"/>
  <c r="R771"/>
  <c r="P771"/>
  <c r="BK771"/>
  <c r="J771"/>
  <c r="BE771"/>
  <c r="BI760"/>
  <c r="BH760"/>
  <c r="BG760"/>
  <c r="BF760"/>
  <c r="T760"/>
  <c r="R760"/>
  <c r="P760"/>
  <c r="BK760"/>
  <c r="J760"/>
  <c r="BE760"/>
  <c r="BI745"/>
  <c r="BH745"/>
  <c r="BG745"/>
  <c r="BF745"/>
  <c r="T745"/>
  <c r="R745"/>
  <c r="P745"/>
  <c r="BK745"/>
  <c r="J745"/>
  <c r="BE745"/>
  <c r="BI742"/>
  <c r="BH742"/>
  <c r="BG742"/>
  <c r="BF742"/>
  <c r="T742"/>
  <c r="R742"/>
  <c r="P742"/>
  <c r="BK742"/>
  <c r="J742"/>
  <c r="BE742"/>
  <c r="BI731"/>
  <c r="BH731"/>
  <c r="BG731"/>
  <c r="BF731"/>
  <c r="T731"/>
  <c r="T730"/>
  <c r="T729"/>
  <c r="R731"/>
  <c r="R730"/>
  <c r="R729"/>
  <c r="P731"/>
  <c r="P730"/>
  <c r="P729"/>
  <c r="BK731"/>
  <c r="BK730"/>
  <c r="J730"/>
  <c r="BK729"/>
  <c r="J729"/>
  <c r="J731"/>
  <c r="BE731"/>
  <c r="J68"/>
  <c r="J67"/>
  <c r="BI728"/>
  <c r="BH728"/>
  <c r="BG728"/>
  <c r="BF728"/>
  <c r="T728"/>
  <c r="T727"/>
  <c r="R728"/>
  <c r="R727"/>
  <c r="P728"/>
  <c r="P727"/>
  <c r="BK728"/>
  <c r="BK727"/>
  <c r="J727"/>
  <c r="J728"/>
  <c r="BE728"/>
  <c r="J66"/>
  <c r="BI726"/>
  <c r="BH726"/>
  <c r="BG726"/>
  <c r="BF726"/>
  <c r="T726"/>
  <c r="R726"/>
  <c r="P726"/>
  <c r="BK726"/>
  <c r="J726"/>
  <c r="BE726"/>
  <c r="BI723"/>
  <c r="BH723"/>
  <c r="BG723"/>
  <c r="BF723"/>
  <c r="T723"/>
  <c r="R723"/>
  <c r="P723"/>
  <c r="BK723"/>
  <c r="J723"/>
  <c r="BE723"/>
  <c r="BI720"/>
  <c r="BH720"/>
  <c r="BG720"/>
  <c r="BF720"/>
  <c r="T720"/>
  <c r="R720"/>
  <c r="P720"/>
  <c r="BK720"/>
  <c r="J720"/>
  <c r="BE720"/>
  <c r="BI717"/>
  <c r="BH717"/>
  <c r="BG717"/>
  <c r="BF717"/>
  <c r="T717"/>
  <c r="R717"/>
  <c r="P717"/>
  <c r="BK717"/>
  <c r="J717"/>
  <c r="BE717"/>
  <c r="BI714"/>
  <c r="BH714"/>
  <c r="BG714"/>
  <c r="BF714"/>
  <c r="T714"/>
  <c r="R714"/>
  <c r="P714"/>
  <c r="BK714"/>
  <c r="J714"/>
  <c r="BE714"/>
  <c r="BI711"/>
  <c r="BH711"/>
  <c r="BG711"/>
  <c r="BF711"/>
  <c r="T711"/>
  <c r="R711"/>
  <c r="P711"/>
  <c r="BK711"/>
  <c r="J711"/>
  <c r="BE711"/>
  <c r="BI707"/>
  <c r="BH707"/>
  <c r="BG707"/>
  <c r="BF707"/>
  <c r="T707"/>
  <c r="T706"/>
  <c r="R707"/>
  <c r="R706"/>
  <c r="P707"/>
  <c r="P706"/>
  <c r="BK707"/>
  <c r="BK706"/>
  <c r="J706"/>
  <c r="J707"/>
  <c r="BE707"/>
  <c r="J65"/>
  <c r="BI703"/>
  <c r="BH703"/>
  <c r="BG703"/>
  <c r="BF703"/>
  <c r="T703"/>
  <c r="R703"/>
  <c r="P703"/>
  <c r="BK703"/>
  <c r="J703"/>
  <c r="BE703"/>
  <c r="BI695"/>
  <c r="BH695"/>
  <c r="BG695"/>
  <c r="BF695"/>
  <c r="T695"/>
  <c r="R695"/>
  <c r="P695"/>
  <c r="BK695"/>
  <c r="J695"/>
  <c r="BE695"/>
  <c r="BI675"/>
  <c r="BH675"/>
  <c r="BG675"/>
  <c r="BF675"/>
  <c r="T675"/>
  <c r="R675"/>
  <c r="P675"/>
  <c r="BK675"/>
  <c r="J675"/>
  <c r="BE675"/>
  <c r="BI649"/>
  <c r="BH649"/>
  <c r="BG649"/>
  <c r="BF649"/>
  <c r="T649"/>
  <c r="R649"/>
  <c r="P649"/>
  <c r="BK649"/>
  <c r="J649"/>
  <c r="BE649"/>
  <c r="BI645"/>
  <c r="BH645"/>
  <c r="BG645"/>
  <c r="BF645"/>
  <c r="T645"/>
  <c r="R645"/>
  <c r="P645"/>
  <c r="BK645"/>
  <c r="J645"/>
  <c r="BE645"/>
  <c r="BI641"/>
  <c r="BH641"/>
  <c r="BG641"/>
  <c r="BF641"/>
  <c r="T641"/>
  <c r="R641"/>
  <c r="P641"/>
  <c r="BK641"/>
  <c r="J641"/>
  <c r="BE641"/>
  <c r="BI637"/>
  <c r="BH637"/>
  <c r="BG637"/>
  <c r="BF637"/>
  <c r="T637"/>
  <c r="R637"/>
  <c r="P637"/>
  <c r="BK637"/>
  <c r="J637"/>
  <c r="BE637"/>
  <c r="BI633"/>
  <c r="BH633"/>
  <c r="BG633"/>
  <c r="BF633"/>
  <c r="T633"/>
  <c r="R633"/>
  <c r="P633"/>
  <c r="BK633"/>
  <c r="J633"/>
  <c r="BE633"/>
  <c r="BI629"/>
  <c r="BH629"/>
  <c r="BG629"/>
  <c r="BF629"/>
  <c r="T629"/>
  <c r="R629"/>
  <c r="P629"/>
  <c r="BK629"/>
  <c r="J629"/>
  <c r="BE629"/>
  <c r="BI625"/>
  <c r="BH625"/>
  <c r="BG625"/>
  <c r="BF625"/>
  <c r="T625"/>
  <c r="R625"/>
  <c r="P625"/>
  <c r="BK625"/>
  <c r="J625"/>
  <c r="BE625"/>
  <c r="BI621"/>
  <c r="BH621"/>
  <c r="BG621"/>
  <c r="BF621"/>
  <c r="T621"/>
  <c r="R621"/>
  <c r="P621"/>
  <c r="BK621"/>
  <c r="J621"/>
  <c r="BE621"/>
  <c r="BI615"/>
  <c r="BH615"/>
  <c r="BG615"/>
  <c r="BF615"/>
  <c r="T615"/>
  <c r="R615"/>
  <c r="P615"/>
  <c r="BK615"/>
  <c r="J615"/>
  <c r="BE615"/>
  <c r="BI612"/>
  <c r="BH612"/>
  <c r="BG612"/>
  <c r="BF612"/>
  <c r="T612"/>
  <c r="R612"/>
  <c r="P612"/>
  <c r="BK612"/>
  <c r="J612"/>
  <c r="BE612"/>
  <c r="BI609"/>
  <c r="BH609"/>
  <c r="BG609"/>
  <c r="BF609"/>
  <c r="T609"/>
  <c r="R609"/>
  <c r="P609"/>
  <c r="BK609"/>
  <c r="J609"/>
  <c r="BE609"/>
  <c r="BI605"/>
  <c r="BH605"/>
  <c r="BG605"/>
  <c r="BF605"/>
  <c r="T605"/>
  <c r="R605"/>
  <c r="P605"/>
  <c r="BK605"/>
  <c r="J605"/>
  <c r="BE605"/>
  <c r="BI601"/>
  <c r="BH601"/>
  <c r="BG601"/>
  <c r="BF601"/>
  <c r="T601"/>
  <c r="R601"/>
  <c r="P601"/>
  <c r="BK601"/>
  <c r="J601"/>
  <c r="BE601"/>
  <c r="BI597"/>
  <c r="BH597"/>
  <c r="BG597"/>
  <c r="BF597"/>
  <c r="T597"/>
  <c r="R597"/>
  <c r="P597"/>
  <c r="BK597"/>
  <c r="J597"/>
  <c r="BE597"/>
  <c r="BI593"/>
  <c r="BH593"/>
  <c r="BG593"/>
  <c r="BF593"/>
  <c r="T593"/>
  <c r="R593"/>
  <c r="P593"/>
  <c r="BK593"/>
  <c r="J593"/>
  <c r="BE593"/>
  <c r="BI592"/>
  <c r="BH592"/>
  <c r="BG592"/>
  <c r="BF592"/>
  <c r="T592"/>
  <c r="R592"/>
  <c r="P592"/>
  <c r="BK592"/>
  <c r="J592"/>
  <c r="BE592"/>
  <c r="BI591"/>
  <c r="BH591"/>
  <c r="BG591"/>
  <c r="BF591"/>
  <c r="T591"/>
  <c r="R591"/>
  <c r="P591"/>
  <c r="BK591"/>
  <c r="J591"/>
  <c r="BE591"/>
  <c r="BI590"/>
  <c r="BH590"/>
  <c r="BG590"/>
  <c r="BF590"/>
  <c r="T590"/>
  <c r="R590"/>
  <c r="P590"/>
  <c r="BK590"/>
  <c r="J590"/>
  <c r="BE590"/>
  <c r="BI587"/>
  <c r="BH587"/>
  <c r="BG587"/>
  <c r="BF587"/>
  <c r="T587"/>
  <c r="R587"/>
  <c r="P587"/>
  <c r="BK587"/>
  <c r="J587"/>
  <c r="BE587"/>
  <c r="BI584"/>
  <c r="BH584"/>
  <c r="BG584"/>
  <c r="BF584"/>
  <c r="T584"/>
  <c r="R584"/>
  <c r="P584"/>
  <c r="BK584"/>
  <c r="J584"/>
  <c r="BE584"/>
  <c r="BI583"/>
  <c r="BH583"/>
  <c r="BG583"/>
  <c r="BF583"/>
  <c r="T583"/>
  <c r="R583"/>
  <c r="P583"/>
  <c r="BK583"/>
  <c r="J583"/>
  <c r="BE583"/>
  <c r="BI579"/>
  <c r="BH579"/>
  <c r="BG579"/>
  <c r="BF579"/>
  <c r="T579"/>
  <c r="R579"/>
  <c r="P579"/>
  <c r="BK579"/>
  <c r="J579"/>
  <c r="BE579"/>
  <c r="BI573"/>
  <c r="BH573"/>
  <c r="BG573"/>
  <c r="BF573"/>
  <c r="T573"/>
  <c r="R573"/>
  <c r="P573"/>
  <c r="BK573"/>
  <c r="J573"/>
  <c r="BE573"/>
  <c r="BI567"/>
  <c r="BH567"/>
  <c r="BG567"/>
  <c r="BF567"/>
  <c r="T567"/>
  <c r="R567"/>
  <c r="P567"/>
  <c r="BK567"/>
  <c r="J567"/>
  <c r="BE567"/>
  <c r="BI566"/>
  <c r="BH566"/>
  <c r="BG566"/>
  <c r="BF566"/>
  <c r="T566"/>
  <c r="R566"/>
  <c r="P566"/>
  <c r="BK566"/>
  <c r="J566"/>
  <c r="BE566"/>
  <c r="BI565"/>
  <c r="BH565"/>
  <c r="BG565"/>
  <c r="BF565"/>
  <c r="T565"/>
  <c r="R565"/>
  <c r="P565"/>
  <c r="BK565"/>
  <c r="J565"/>
  <c r="BE565"/>
  <c r="BI564"/>
  <c r="BH564"/>
  <c r="BG564"/>
  <c r="BF564"/>
  <c r="T564"/>
  <c r="R564"/>
  <c r="P564"/>
  <c r="BK564"/>
  <c r="J564"/>
  <c r="BE564"/>
  <c r="BI563"/>
  <c r="BH563"/>
  <c r="BG563"/>
  <c r="BF563"/>
  <c r="T563"/>
  <c r="R563"/>
  <c r="P563"/>
  <c r="BK563"/>
  <c r="J563"/>
  <c r="BE563"/>
  <c r="BI560"/>
  <c r="BH560"/>
  <c r="BG560"/>
  <c r="BF560"/>
  <c r="T560"/>
  <c r="R560"/>
  <c r="P560"/>
  <c r="BK560"/>
  <c r="J560"/>
  <c r="BE560"/>
  <c r="BI554"/>
  <c r="BH554"/>
  <c r="BG554"/>
  <c r="BF554"/>
  <c r="T554"/>
  <c r="R554"/>
  <c r="P554"/>
  <c r="BK554"/>
  <c r="J554"/>
  <c r="BE554"/>
  <c r="BI553"/>
  <c r="BH553"/>
  <c r="BG553"/>
  <c r="BF553"/>
  <c r="T553"/>
  <c r="R553"/>
  <c r="P553"/>
  <c r="BK553"/>
  <c r="J553"/>
  <c r="BE553"/>
  <c r="BI549"/>
  <c r="BH549"/>
  <c r="BG549"/>
  <c r="BF549"/>
  <c r="T549"/>
  <c r="R549"/>
  <c r="P549"/>
  <c r="BK549"/>
  <c r="J549"/>
  <c r="BE549"/>
  <c r="BI540"/>
  <c r="BH540"/>
  <c r="BG540"/>
  <c r="BF540"/>
  <c r="T540"/>
  <c r="R540"/>
  <c r="P540"/>
  <c r="BK540"/>
  <c r="J540"/>
  <c r="BE540"/>
  <c r="BI525"/>
  <c r="BH525"/>
  <c r="BG525"/>
  <c r="BF525"/>
  <c r="T525"/>
  <c r="R525"/>
  <c r="P525"/>
  <c r="BK525"/>
  <c r="J525"/>
  <c r="BE525"/>
  <c r="BI507"/>
  <c r="BH507"/>
  <c r="BG507"/>
  <c r="BF507"/>
  <c r="T507"/>
  <c r="R507"/>
  <c r="P507"/>
  <c r="BK507"/>
  <c r="J507"/>
  <c r="BE507"/>
  <c r="BI504"/>
  <c r="BH504"/>
  <c r="BG504"/>
  <c r="BF504"/>
  <c r="T504"/>
  <c r="R504"/>
  <c r="P504"/>
  <c r="BK504"/>
  <c r="J504"/>
  <c r="BE504"/>
  <c r="BI500"/>
  <c r="BH500"/>
  <c r="BG500"/>
  <c r="BF500"/>
  <c r="T500"/>
  <c r="R500"/>
  <c r="P500"/>
  <c r="BK500"/>
  <c r="J500"/>
  <c r="BE500"/>
  <c r="BI497"/>
  <c r="BH497"/>
  <c r="BG497"/>
  <c r="BF497"/>
  <c r="T497"/>
  <c r="R497"/>
  <c r="P497"/>
  <c r="BK497"/>
  <c r="J497"/>
  <c r="BE497"/>
  <c r="BI492"/>
  <c r="BH492"/>
  <c r="BG492"/>
  <c r="BF492"/>
  <c r="T492"/>
  <c r="T491"/>
  <c r="R492"/>
  <c r="R491"/>
  <c r="P492"/>
  <c r="P491"/>
  <c r="BK492"/>
  <c r="BK491"/>
  <c r="J491"/>
  <c r="J492"/>
  <c r="BE492"/>
  <c r="J64"/>
  <c r="BI490"/>
  <c r="BH490"/>
  <c r="BG490"/>
  <c r="BF490"/>
  <c r="T490"/>
  <c r="R490"/>
  <c r="P490"/>
  <c r="BK490"/>
  <c r="J490"/>
  <c r="BE490"/>
  <c r="BI489"/>
  <c r="BH489"/>
  <c r="BG489"/>
  <c r="BF489"/>
  <c r="T489"/>
  <c r="R489"/>
  <c r="P489"/>
  <c r="BK489"/>
  <c r="J489"/>
  <c r="BE489"/>
  <c r="BI488"/>
  <c r="BH488"/>
  <c r="BG488"/>
  <c r="BF488"/>
  <c r="T488"/>
  <c r="R488"/>
  <c r="P488"/>
  <c r="BK488"/>
  <c r="J488"/>
  <c r="BE488"/>
  <c r="BI487"/>
  <c r="BH487"/>
  <c r="BG487"/>
  <c r="BF487"/>
  <c r="T487"/>
  <c r="T486"/>
  <c r="R487"/>
  <c r="R486"/>
  <c r="P487"/>
  <c r="P486"/>
  <c r="BK487"/>
  <c r="BK486"/>
  <c r="J486"/>
  <c r="J487"/>
  <c r="BE487"/>
  <c r="J63"/>
  <c r="BI485"/>
  <c r="BH485"/>
  <c r="BG485"/>
  <c r="BF485"/>
  <c r="T485"/>
  <c r="R485"/>
  <c r="P485"/>
  <c r="BK485"/>
  <c r="J485"/>
  <c r="BE485"/>
  <c r="BI484"/>
  <c r="BH484"/>
  <c r="BG484"/>
  <c r="BF484"/>
  <c r="T484"/>
  <c r="R484"/>
  <c r="P484"/>
  <c r="BK484"/>
  <c r="J484"/>
  <c r="BE484"/>
  <c r="BI466"/>
  <c r="BH466"/>
  <c r="BG466"/>
  <c r="BF466"/>
  <c r="T466"/>
  <c r="R466"/>
  <c r="P466"/>
  <c r="BK466"/>
  <c r="J466"/>
  <c r="BE466"/>
  <c r="BI460"/>
  <c r="BH460"/>
  <c r="BG460"/>
  <c r="BF460"/>
  <c r="T460"/>
  <c r="R460"/>
  <c r="P460"/>
  <c r="BK460"/>
  <c r="J460"/>
  <c r="BE460"/>
  <c r="BI459"/>
  <c r="BH459"/>
  <c r="BG459"/>
  <c r="BF459"/>
  <c r="T459"/>
  <c r="R459"/>
  <c r="P459"/>
  <c r="BK459"/>
  <c r="J459"/>
  <c r="BE459"/>
  <c r="BI458"/>
  <c r="BH458"/>
  <c r="BG458"/>
  <c r="BF458"/>
  <c r="T458"/>
  <c r="R458"/>
  <c r="P458"/>
  <c r="BK458"/>
  <c r="J458"/>
  <c r="BE458"/>
  <c r="BI457"/>
  <c r="BH457"/>
  <c r="BG457"/>
  <c r="BF457"/>
  <c r="T457"/>
  <c r="R457"/>
  <c r="P457"/>
  <c r="BK457"/>
  <c r="J457"/>
  <c r="BE457"/>
  <c r="BI456"/>
  <c r="BH456"/>
  <c r="BG456"/>
  <c r="BF456"/>
  <c r="T456"/>
  <c r="R456"/>
  <c r="P456"/>
  <c r="BK456"/>
  <c r="J456"/>
  <c r="BE456"/>
  <c r="BI455"/>
  <c r="BH455"/>
  <c r="BG455"/>
  <c r="BF455"/>
  <c r="T455"/>
  <c r="R455"/>
  <c r="P455"/>
  <c r="BK455"/>
  <c r="J455"/>
  <c r="BE455"/>
  <c r="BI454"/>
  <c r="BH454"/>
  <c r="BG454"/>
  <c r="BF454"/>
  <c r="T454"/>
  <c r="R454"/>
  <c r="P454"/>
  <c r="BK454"/>
  <c r="J454"/>
  <c r="BE454"/>
  <c r="BI431"/>
  <c r="BH431"/>
  <c r="BG431"/>
  <c r="BF431"/>
  <c r="T431"/>
  <c r="R431"/>
  <c r="P431"/>
  <c r="BK431"/>
  <c r="J431"/>
  <c r="BE431"/>
  <c r="BI405"/>
  <c r="BH405"/>
  <c r="BG405"/>
  <c r="BF405"/>
  <c r="T405"/>
  <c r="R405"/>
  <c r="P405"/>
  <c r="BK405"/>
  <c r="J405"/>
  <c r="BE405"/>
  <c r="BI404"/>
  <c r="BH404"/>
  <c r="BG404"/>
  <c r="BF404"/>
  <c r="T404"/>
  <c r="R404"/>
  <c r="P404"/>
  <c r="BK404"/>
  <c r="J404"/>
  <c r="BE404"/>
  <c r="BI396"/>
  <c r="BH396"/>
  <c r="BG396"/>
  <c r="BF396"/>
  <c r="T396"/>
  <c r="R396"/>
  <c r="P396"/>
  <c r="BK396"/>
  <c r="J396"/>
  <c r="BE396"/>
  <c r="BI392"/>
  <c r="BH392"/>
  <c r="BG392"/>
  <c r="BF392"/>
  <c r="T392"/>
  <c r="R392"/>
  <c r="P392"/>
  <c r="BK392"/>
  <c r="J392"/>
  <c r="BE392"/>
  <c r="BI359"/>
  <c r="BH359"/>
  <c r="BG359"/>
  <c r="BF359"/>
  <c r="T359"/>
  <c r="R359"/>
  <c r="P359"/>
  <c r="BK359"/>
  <c r="J359"/>
  <c r="BE359"/>
  <c r="BI343"/>
  <c r="BH343"/>
  <c r="BG343"/>
  <c r="BF343"/>
  <c r="T343"/>
  <c r="R343"/>
  <c r="P343"/>
  <c r="BK343"/>
  <c r="J343"/>
  <c r="BE343"/>
  <c r="BI339"/>
  <c r="BH339"/>
  <c r="BG339"/>
  <c r="BF339"/>
  <c r="T339"/>
  <c r="R339"/>
  <c r="P339"/>
  <c r="BK339"/>
  <c r="J339"/>
  <c r="BE339"/>
  <c r="BI335"/>
  <c r="BH335"/>
  <c r="BG335"/>
  <c r="BF335"/>
  <c r="T335"/>
  <c r="R335"/>
  <c r="P335"/>
  <c r="BK335"/>
  <c r="J335"/>
  <c r="BE335"/>
  <c r="BI334"/>
  <c r="BH334"/>
  <c r="BG334"/>
  <c r="BF334"/>
  <c r="T334"/>
  <c r="R334"/>
  <c r="P334"/>
  <c r="BK334"/>
  <c r="J334"/>
  <c r="BE334"/>
  <c r="BI330"/>
  <c r="BH330"/>
  <c r="BG330"/>
  <c r="BF330"/>
  <c r="T330"/>
  <c r="T329"/>
  <c r="R330"/>
  <c r="R329"/>
  <c r="P330"/>
  <c r="P329"/>
  <c r="BK330"/>
  <c r="BK329"/>
  <c r="J329"/>
  <c r="J330"/>
  <c r="BE330"/>
  <c r="J62"/>
  <c r="BI317"/>
  <c r="BH317"/>
  <c r="BG317"/>
  <c r="BF317"/>
  <c r="T317"/>
  <c r="R317"/>
  <c r="P317"/>
  <c r="BK317"/>
  <c r="J317"/>
  <c r="BE317"/>
  <c r="BI316"/>
  <c r="BH316"/>
  <c r="BG316"/>
  <c r="BF316"/>
  <c r="T316"/>
  <c r="T315"/>
  <c r="R316"/>
  <c r="R315"/>
  <c r="P316"/>
  <c r="P315"/>
  <c r="BK316"/>
  <c r="BK315"/>
  <c r="J315"/>
  <c r="J316"/>
  <c r="BE316"/>
  <c r="J61"/>
  <c r="BI297"/>
  <c r="BH297"/>
  <c r="BG297"/>
  <c r="BF297"/>
  <c r="T297"/>
  <c r="R297"/>
  <c r="P297"/>
  <c r="BK297"/>
  <c r="J297"/>
  <c r="BE297"/>
  <c r="BI296"/>
  <c r="BH296"/>
  <c r="BG296"/>
  <c r="BF296"/>
  <c r="T296"/>
  <c r="R296"/>
  <c r="P296"/>
  <c r="BK296"/>
  <c r="J296"/>
  <c r="BE296"/>
  <c r="BI292"/>
  <c r="BH292"/>
  <c r="BG292"/>
  <c r="BF292"/>
  <c r="T292"/>
  <c r="T291"/>
  <c r="R292"/>
  <c r="R291"/>
  <c r="P292"/>
  <c r="P291"/>
  <c r="BK292"/>
  <c r="BK291"/>
  <c r="J291"/>
  <c r="J292"/>
  <c r="BE292"/>
  <c r="J60"/>
  <c r="BI287"/>
  <c r="BH287"/>
  <c r="BG287"/>
  <c r="BF287"/>
  <c r="T287"/>
  <c r="R287"/>
  <c r="P287"/>
  <c r="BK287"/>
  <c r="J287"/>
  <c r="BE287"/>
  <c r="BI283"/>
  <c r="BH283"/>
  <c r="BG283"/>
  <c r="BF283"/>
  <c r="T283"/>
  <c r="R283"/>
  <c r="P283"/>
  <c r="BK283"/>
  <c r="J283"/>
  <c r="BE283"/>
  <c r="BI280"/>
  <c r="BH280"/>
  <c r="BG280"/>
  <c r="BF280"/>
  <c r="T280"/>
  <c r="R280"/>
  <c r="P280"/>
  <c r="BK280"/>
  <c r="J280"/>
  <c r="BE280"/>
  <c r="BI277"/>
  <c r="BH277"/>
  <c r="BG277"/>
  <c r="BF277"/>
  <c r="T277"/>
  <c r="R277"/>
  <c r="P277"/>
  <c r="BK277"/>
  <c r="J277"/>
  <c r="BE277"/>
  <c r="BI274"/>
  <c r="BH274"/>
  <c r="BG274"/>
  <c r="BF274"/>
  <c r="T274"/>
  <c r="R274"/>
  <c r="P274"/>
  <c r="BK274"/>
  <c r="J274"/>
  <c r="BE274"/>
  <c r="BI268"/>
  <c r="BH268"/>
  <c r="BG268"/>
  <c r="BF268"/>
  <c r="T268"/>
  <c r="R268"/>
  <c r="P268"/>
  <c r="BK268"/>
  <c r="J268"/>
  <c r="BE268"/>
  <c r="BI265"/>
  <c r="BH265"/>
  <c r="BG265"/>
  <c r="BF265"/>
  <c r="T265"/>
  <c r="R265"/>
  <c r="P265"/>
  <c r="BK265"/>
  <c r="J265"/>
  <c r="BE265"/>
  <c r="BI262"/>
  <c r="BH262"/>
  <c r="BG262"/>
  <c r="BF262"/>
  <c r="T262"/>
  <c r="R262"/>
  <c r="P262"/>
  <c r="BK262"/>
  <c r="J262"/>
  <c r="BE262"/>
  <c r="BI259"/>
  <c r="BH259"/>
  <c r="BG259"/>
  <c r="BF259"/>
  <c r="T259"/>
  <c r="R259"/>
  <c r="P259"/>
  <c r="BK259"/>
  <c r="J259"/>
  <c r="BE259"/>
  <c r="BI256"/>
  <c r="BH256"/>
  <c r="BG256"/>
  <c r="BF256"/>
  <c r="T256"/>
  <c r="R256"/>
  <c r="P256"/>
  <c r="BK256"/>
  <c r="J256"/>
  <c r="BE256"/>
  <c r="BI252"/>
  <c r="BH252"/>
  <c r="BG252"/>
  <c r="BF252"/>
  <c r="T252"/>
  <c r="R252"/>
  <c r="P252"/>
  <c r="BK252"/>
  <c r="J252"/>
  <c r="BE252"/>
  <c r="BI249"/>
  <c r="BH249"/>
  <c r="BG249"/>
  <c r="BF249"/>
  <c r="T249"/>
  <c r="R249"/>
  <c r="P249"/>
  <c r="BK249"/>
  <c r="J249"/>
  <c r="BE249"/>
  <c r="BI243"/>
  <c r="BH243"/>
  <c r="BG243"/>
  <c r="BF243"/>
  <c r="T243"/>
  <c r="T242"/>
  <c r="R243"/>
  <c r="R242"/>
  <c r="P243"/>
  <c r="P242"/>
  <c r="BK243"/>
  <c r="BK242"/>
  <c r="J242"/>
  <c r="J243"/>
  <c r="BE243"/>
  <c r="J59"/>
  <c r="BI239"/>
  <c r="BH239"/>
  <c r="BG239"/>
  <c r="BF239"/>
  <c r="T239"/>
  <c r="R239"/>
  <c r="P239"/>
  <c r="BK239"/>
  <c r="J239"/>
  <c r="BE239"/>
  <c r="BI231"/>
  <c r="BH231"/>
  <c r="BG231"/>
  <c r="BF231"/>
  <c r="T231"/>
  <c r="R231"/>
  <c r="P231"/>
  <c r="BK231"/>
  <c r="J231"/>
  <c r="BE231"/>
  <c r="BI223"/>
  <c r="BH223"/>
  <c r="BG223"/>
  <c r="BF223"/>
  <c r="T223"/>
  <c r="R223"/>
  <c r="P223"/>
  <c r="BK223"/>
  <c r="J223"/>
  <c r="BE223"/>
  <c r="BI220"/>
  <c r="BH220"/>
  <c r="BG220"/>
  <c r="BF220"/>
  <c r="T220"/>
  <c r="R220"/>
  <c r="P220"/>
  <c r="BK220"/>
  <c r="J220"/>
  <c r="BE220"/>
  <c r="BI200"/>
  <c r="BH200"/>
  <c r="BG200"/>
  <c r="BF200"/>
  <c r="T200"/>
  <c r="R200"/>
  <c r="P200"/>
  <c r="BK200"/>
  <c r="J200"/>
  <c r="BE200"/>
  <c r="BI197"/>
  <c r="BH197"/>
  <c r="BG197"/>
  <c r="BF197"/>
  <c r="T197"/>
  <c r="R197"/>
  <c r="P197"/>
  <c r="BK197"/>
  <c r="J197"/>
  <c r="BE197"/>
  <c r="BI187"/>
  <c r="BH187"/>
  <c r="BG187"/>
  <c r="BF187"/>
  <c r="T187"/>
  <c r="R187"/>
  <c r="P187"/>
  <c r="BK187"/>
  <c r="J187"/>
  <c r="BE187"/>
  <c r="BI182"/>
  <c r="BH182"/>
  <c r="BG182"/>
  <c r="BF182"/>
  <c r="T182"/>
  <c r="R182"/>
  <c r="P182"/>
  <c r="BK182"/>
  <c r="J182"/>
  <c r="BE182"/>
  <c r="BI179"/>
  <c r="BH179"/>
  <c r="BG179"/>
  <c r="BF179"/>
  <c r="T179"/>
  <c r="R179"/>
  <c r="P179"/>
  <c r="BK179"/>
  <c r="J179"/>
  <c r="BE179"/>
  <c r="BI176"/>
  <c r="BH176"/>
  <c r="BG176"/>
  <c r="BF176"/>
  <c r="T176"/>
  <c r="R176"/>
  <c r="P176"/>
  <c r="BK176"/>
  <c r="J176"/>
  <c r="BE176"/>
  <c r="BI170"/>
  <c r="BH170"/>
  <c r="BG170"/>
  <c r="BF170"/>
  <c r="T170"/>
  <c r="R170"/>
  <c r="P170"/>
  <c r="BK170"/>
  <c r="J170"/>
  <c r="BE170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51"/>
  <c r="BH151"/>
  <c r="BG151"/>
  <c r="BF151"/>
  <c r="T151"/>
  <c r="R151"/>
  <c r="P151"/>
  <c r="BK151"/>
  <c r="J151"/>
  <c r="BE151"/>
  <c r="BI141"/>
  <c r="BH141"/>
  <c r="BG141"/>
  <c r="BF141"/>
  <c r="T141"/>
  <c r="R141"/>
  <c r="P141"/>
  <c r="BK141"/>
  <c r="J141"/>
  <c r="BE141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29"/>
  <c r="BH129"/>
  <c r="BG129"/>
  <c r="BF129"/>
  <c r="T129"/>
  <c r="R129"/>
  <c r="P129"/>
  <c r="BK129"/>
  <c r="J129"/>
  <c r="BE129"/>
  <c r="BI121"/>
  <c r="BH121"/>
  <c r="BG121"/>
  <c r="BF121"/>
  <c r="T121"/>
  <c r="R121"/>
  <c r="P121"/>
  <c r="BK121"/>
  <c r="J121"/>
  <c r="BE121"/>
  <c r="BI109"/>
  <c r="F34"/>
  <c i="1" r="BD52"/>
  <c i="2" r="BH109"/>
  <c r="F33"/>
  <c i="1" r="BC52"/>
  <c i="2" r="BG109"/>
  <c r="F32"/>
  <c i="1" r="BB52"/>
  <c i="2" r="BF109"/>
  <c r="J31"/>
  <c i="1" r="AW52"/>
  <c i="2" r="F31"/>
  <c i="1" r="BA52"/>
  <c i="2" r="T109"/>
  <c r="T108"/>
  <c r="T107"/>
  <c r="T106"/>
  <c r="R109"/>
  <c r="R108"/>
  <c r="R107"/>
  <c r="R106"/>
  <c r="P109"/>
  <c r="P108"/>
  <c r="P107"/>
  <c r="P106"/>
  <c i="1" r="AU52"/>
  <c i="2" r="BK109"/>
  <c r="BK108"/>
  <c r="J108"/>
  <c r="BK107"/>
  <c r="J107"/>
  <c r="BK106"/>
  <c r="J106"/>
  <c r="J56"/>
  <c r="J27"/>
  <c i="1" r="AG52"/>
  <c i="2" r="J109"/>
  <c r="BE109"/>
  <c r="J30"/>
  <c i="1" r="AV52"/>
  <c i="2" r="F30"/>
  <c i="1" r="AZ52"/>
  <c i="2" r="J58"/>
  <c r="J57"/>
  <c r="J102"/>
  <c r="F102"/>
  <c r="F100"/>
  <c r="E98"/>
  <c r="J51"/>
  <c r="F51"/>
  <c r="F49"/>
  <c r="E47"/>
  <c r="J36"/>
  <c r="J18"/>
  <c r="E18"/>
  <c r="F103"/>
  <c r="F52"/>
  <c r="J17"/>
  <c r="J12"/>
  <c r="J100"/>
  <c r="J49"/>
  <c r="E7"/>
  <c r="E96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<sst xmlns="http://schemas.openxmlformats.org/spreadsheetml/2006/main">
  <si>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</si>
  <si>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</si>
  <si>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</si>
  <si>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</si>
  <si>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</si>
  <si>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</si>
  <si>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</si>
  <si>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{46e6d2d2-bddb-40bd-85c1-57723612de5c}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</si>
  <si>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</si>
  <si>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</si>
  <si>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</si>
  <si>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</si>
  <si>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</si>
  <si>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</si>
  <si>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</si>
  <si>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</si>
  <si>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KUBIN008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</si>
  <si>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</si>
  <si>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</si>
  <si>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Technické zázemí včetně sociálního zařízení, Hrusice č. parc. 1421/5</t>
  </si>
  <si>
    <t>KSO:</t>
  </si>
  <si>
    <t/>
  </si>
  <si>
    <t>CC-CZ:</t>
  </si>
  <si>
    <t>Místo:</t>
  </si>
  <si>
    <t>Hrusice</t>
  </si>
  <si>
    <t>Datum:</t>
  </si>
  <si>
    <t>26. 11. 2018</t>
  </si>
  <si>
    <t>Zadavatel:</t>
  </si>
  <si>
    <t>IČ:</t>
  </si>
  <si>
    <t>Oblastní muzeum Praha Východ p.o. Masarykovo nám 9</t>
  </si>
  <si>
    <t>DIČ:</t>
  </si>
  <si>
    <t>Uchazeč:</t>
  </si>
  <si>
    <t>Vyplň údaj</t>
  </si>
  <si>
    <t>Projektant:</t>
  </si>
  <si>
    <t>Milena Kubinová, Chobotská 1229, 250 01 Brandýs n.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</si>
  <si>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</si>
  <si>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</si>
  <si>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</si>
  <si>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</si>
  <si>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</si>
  <si>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</si>
  <si>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</si>
  <si>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</si>
  <si>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</si>
  <si>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</si>
  <si>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</si>
  <si>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</si>
  <si>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</si>
  <si>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</si>
  <si>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</si>
  <si>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</si>
  <si>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</si>
  <si>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</si>
  <si>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</si>
  <si>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</si>
  <si>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</si>
  <si>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</si>
  <si>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</si>
  <si>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</si>
  <si>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</si>
  <si>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</si>
  <si>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</si>
  <si>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</si>
  <si>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</si>
  <si>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</si>
  <si>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</si>
  <si>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</si>
  <si>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</si>
  <si>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</si>
  <si>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</si>
  <si>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</si>
  <si>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</si>
  <si>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</si>
  <si>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</si>
  <si>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</si>
  <si>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</si>
  <si>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</si>
  <si>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KUBIN008-01</t>
  </si>
  <si>
    <t>Technické zázemí včetně sociálního zařízení, stavební úpravy</t>
  </si>
  <si>
    <t>STA</t>
  </si>
  <si>
    <t>1</t>
  </si>
  <si>
    <t>{e5c924d6-47fc-4bc8-8faa-86f7ce5610dc}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</si>
  <si>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</si>
  <si>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</si>
  <si>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</si>
  <si>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</si>
  <si>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</si>
  <si>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</si>
  <si>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</si>
  <si>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</si>
  <si>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KUBIN008-01 - Technické zázemí včetně sociálního zařízení, stavební úpravy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</si>
  <si>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</si>
  <si>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</si>
  <si>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</si>
  <si>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</si>
  <si>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</si>
  <si>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</si>
  <si>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</si>
  <si>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</si>
  <si>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</si>
  <si>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</si>
  <si>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</si>
  <si>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</si>
  <si>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</si>
  <si>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</si>
  <si>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</si>
  <si>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</si>
  <si>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</si>
  <si>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</si>
  <si>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</si>
  <si>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</si>
  <si>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</si>
  <si>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</si>
  <si>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</si>
  <si>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</si>
  <si>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</si>
  <si>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</si>
  <si>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</si>
  <si>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</si>
  <si>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</si>
  <si>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</si>
  <si>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M - Práce a dodávky M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</si>
  <si>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</si>
  <si>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</si>
  <si>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</si>
  <si>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</si>
  <si>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</si>
  <si>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</si>
  <si>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</si>
  <si>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</si>
  <si>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</si>
  <si>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</si>
  <si>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</si>
  <si>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</si>
  <si>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</si>
  <si>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</si>
  <si>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</si>
  <si>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</si>
  <si>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</si>
  <si>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</si>
  <si>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</si>
  <si>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</si>
  <si>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</si>
  <si>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</si>
  <si>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</si>
  <si>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113106125</t>
  </si>
  <si>
    <t>Rozebrání dlažeb komunikací pro pěší ze zámkových dlaždic pro další použití</t>
  </si>
  <si>
    <t>m2</t>
  </si>
  <si>
    <t>4</t>
  </si>
  <si>
    <t>-887121591</t>
  </si>
  <si>
    <t>VV</t>
  </si>
  <si>
    <t>"vodovod"</t>
  </si>
  <si>
    <t>1,0*1,2</t>
  </si>
  <si>
    <t>"kanal"</t>
  </si>
  <si>
    <t>5,0*1,2</t>
  </si>
  <si>
    <t>"elektro"</t>
  </si>
  <si>
    <t>4,7*0,8</t>
  </si>
  <si>
    <t>3,0*0,8</t>
  </si>
  <si>
    <t>"hromo"</t>
  </si>
  <si>
    <t>37,0*0,8</t>
  </si>
  <si>
    <t>Součet</t>
  </si>
  <si>
    <t>121112011</t>
  </si>
  <si>
    <t>Sejmutí ornice ručně bez vodorovného přemístění s naložením na dopravní prostředek nebo s odhozením do 3 m tloušťky vrstvy do 150 mm</t>
  </si>
  <si>
    <t>m3</t>
  </si>
  <si>
    <t>CS ÚRS 2018 02</t>
  </si>
  <si>
    <t>-2105518119</t>
  </si>
  <si>
    <t>"vodvod"</t>
  </si>
  <si>
    <t>3,0*0,8*0,1</t>
  </si>
  <si>
    <t>6,5*0,5*0,1</t>
  </si>
  <si>
    <t>7,5*0,5*0,1</t>
  </si>
  <si>
    <t>3</t>
  </si>
  <si>
    <t>132201201</t>
  </si>
  <si>
    <t>Hloubení zapažených i nezapažených rýh šířky přes 600 do 2 000 mm s urovnáním dna do předepsaného profilu a spádu v hornině tř. 3 do 100 m3</t>
  </si>
  <si>
    <t>909284586</t>
  </si>
  <si>
    <t>4,9*1,5*0,8</t>
  </si>
  <si>
    <t>Mezisoučet</t>
  </si>
  <si>
    <t>4,6*0,8*1,5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</si>
  <si>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</si>
  <si>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</si>
  <si>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1804617588</t>
  </si>
  <si>
    <t>5</t>
  </si>
  <si>
    <t>132201401</t>
  </si>
  <si>
    <t>Hloubená vykopávka pod základy ručně s přehozením výkopku na vzdálenost 3 m nebo s naložením na ruční dopravní prostředek v hornině tř. 3</t>
  </si>
  <si>
    <t>-1758749341</t>
  </si>
  <si>
    <t>0,6*0,4*0,3*2</t>
  </si>
  <si>
    <t>6</t>
  </si>
  <si>
    <t>139711101</t>
  </si>
  <si>
    <t>Vykopávka v uzavřených prostorách s naložením výkopku na dopravní prostředek v hornině tř. 1 až 4</t>
  </si>
  <si>
    <t>-1058719558</t>
  </si>
  <si>
    <t>5,4*0,4*(1,0+1,2)/2</t>
  </si>
  <si>
    <t>0,7*0,4*1,0</t>
  </si>
  <si>
    <t>7,65*0,4*(1,0+1,2)/2</t>
  </si>
  <si>
    <t>1,6*0,4*1,0</t>
  </si>
  <si>
    <t>0,4*0,4*1,0</t>
  </si>
  <si>
    <t>0,6*0,6*1,3</t>
  </si>
  <si>
    <t>7</t>
  </si>
  <si>
    <t>151101101</t>
  </si>
  <si>
    <t>Zřízení pažení a rozepření stěn rýh pro podzemní vedení pro všechny šířky rýhy příložné pro jakoukoliv mezerovitost, hloubky do 2 m</t>
  </si>
  <si>
    <t>263565836</t>
  </si>
  <si>
    <t>4,9*1,5*2</t>
  </si>
  <si>
    <t>0,8*1,5</t>
  </si>
  <si>
    <t>4,6*1,5*2</t>
  </si>
  <si>
    <t>8</t>
  </si>
  <si>
    <t>151101111</t>
  </si>
  <si>
    <t>Odstranění pažení a rozepření stěn rýh pro podzemní vedení s uložením materiálu na vzdálenost do 3 m od kraje výkopu příložné, hloubky do 2 m</t>
  </si>
  <si>
    <t>-2062982045</t>
  </si>
  <si>
    <t>9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</si>
  <si>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</si>
  <si>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</si>
  <si>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-1264153368</t>
  </si>
  <si>
    <t>10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</si>
  <si>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</si>
  <si>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</si>
  <si>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-81800211</t>
  </si>
  <si>
    <t>11,4</t>
  </si>
  <si>
    <t>-7,992</t>
  </si>
  <si>
    <t>0,144</t>
  </si>
  <si>
    <t>7,29</t>
  </si>
  <si>
    <t>11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</si>
  <si>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</si>
  <si>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</si>
  <si>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2001094206</t>
  </si>
  <si>
    <t>10,842*10</t>
  </si>
  <si>
    <t>12</t>
  </si>
  <si>
    <t>171201211</t>
  </si>
  <si>
    <t>Poplatek za uložení stavebního odpadu na skládce (skládkovné) zeminy a kameniva zatříděného do Katalogu odpadů pod kódem 170 504</t>
  </si>
  <si>
    <t>t</t>
  </si>
  <si>
    <t>-667206860</t>
  </si>
  <si>
    <t>10,842*1,8</t>
  </si>
  <si>
    <t>13</t>
  </si>
  <si>
    <t>174101101</t>
  </si>
  <si>
    <t>Zásyp sypaninou z jakékoliv horniny s uložením výkopku ve vrstvách se zhutněním jam, šachet, rýh nebo kolem objektů v těchto vykopávkách</t>
  </si>
  <si>
    <t>259927586</t>
  </si>
  <si>
    <t>-0,392-0,368</t>
  </si>
  <si>
    <t>-1,176-1,472</t>
  </si>
  <si>
    <t>14</t>
  </si>
  <si>
    <t>174101102</t>
  </si>
  <si>
    <t>Zásyp sypaninou z jakékoliv horniny s uložením výkopku ve vrstvách se zhutněním v uzavřených prostorách s urovnáním povrchu zásypu</t>
  </si>
  <si>
    <t>533242947</t>
  </si>
  <si>
    <t>5,4*0,4*(0,5+0,7)/2</t>
  </si>
  <si>
    <t>0,7*0,4*0,5</t>
  </si>
  <si>
    <t>7,65*0,4*(0,5+0,7)/2</t>
  </si>
  <si>
    <t>1,6*0,4*0,5</t>
  </si>
  <si>
    <t>0,4*0,4*0,5</t>
  </si>
  <si>
    <t>0,6*0,6*0,4</t>
  </si>
  <si>
    <t>M</t>
  </si>
  <si>
    <t>58331200</t>
  </si>
  <si>
    <t>štěrkopísek netříděný zásypový materiál</t>
  </si>
  <si>
    <t>-1233309708</t>
  </si>
  <si>
    <t>3,816*1,89</t>
  </si>
  <si>
    <t>16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</si>
  <si>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</si>
  <si>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</si>
  <si>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-1130862009</t>
  </si>
  <si>
    <t>4,9*0,8*0,3</t>
  </si>
  <si>
    <t>4,6*0,8*0,4</t>
  </si>
  <si>
    <t>5,4*0,4*0,4</t>
  </si>
  <si>
    <t>0,7*0,4*0,4</t>
  </si>
  <si>
    <t>7,65*0,4*0,4</t>
  </si>
  <si>
    <t>1,6*0,4*0,4</t>
  </si>
  <si>
    <t>0,4*0,4*0,4</t>
  </si>
  <si>
    <t>0,6*0,4*0,4</t>
  </si>
  <si>
    <t>0,6*0,6*0,3</t>
  </si>
  <si>
    <t>0,6*0,4*0,3</t>
  </si>
  <si>
    <t>17</t>
  </si>
  <si>
    <t>-867552861</t>
  </si>
  <si>
    <t>5,444*1,89</t>
  </si>
  <si>
    <t>18</t>
  </si>
  <si>
    <t>181301101</t>
  </si>
  <si>
    <t>Rozprostření a urovnání ornice v rovině nebo ve svahu sklonu do 1:5 při souvislé ploše do 500 m2, tl. vrstvy do 100 mm</t>
  </si>
  <si>
    <t>480915351</t>
  </si>
  <si>
    <t>6,5*0,5</t>
  </si>
  <si>
    <t>7,5*0,5</t>
  </si>
  <si>
    <t>19</t>
  </si>
  <si>
    <t>181411131</t>
  </si>
  <si>
    <t>Založení trávníku na půdě předem připravené plochy do 1000 m2 výsevem včetně utažení parkového v rovině nebo na svahu do 1:5</t>
  </si>
  <si>
    <t>-823624478</t>
  </si>
  <si>
    <t>20</t>
  </si>
  <si>
    <t>00572410</t>
  </si>
  <si>
    <t>osivo směs travní parková</t>
  </si>
  <si>
    <t>kg</t>
  </si>
  <si>
    <t>646761491</t>
  </si>
  <si>
    <t>9,4*2,5*0,01*1,03</t>
  </si>
  <si>
    <t>Svislé a kompletní konstrukce</t>
  </si>
  <si>
    <t>310235241</t>
  </si>
  <si>
    <t>Zazdívka otvorů ve zdivu nadzákladovém cihlami pálenými plochy do 0,0225 m2, ve zdi tl. do 300 mm</t>
  </si>
  <si>
    <t>kus</t>
  </si>
  <si>
    <t>-2006667103</t>
  </si>
  <si>
    <t>22</t>
  </si>
  <si>
    <t>317234410</t>
  </si>
  <si>
    <t>Vyzdívka mezi nosníky cihlami pálenými na maltu cementovou</t>
  </si>
  <si>
    <t>-1876920387</t>
  </si>
  <si>
    <t>0,9*0,4*0,08*2</t>
  </si>
  <si>
    <t>23</t>
  </si>
  <si>
    <t>317234421</t>
  </si>
  <si>
    <t>Doklínování ocelové konstrukce a zdiva ocelovými kovanými klíny</t>
  </si>
  <si>
    <t>m</t>
  </si>
  <si>
    <t>-1576605657</t>
  </si>
  <si>
    <t>0,9*2*2</t>
  </si>
  <si>
    <t>2,45</t>
  </si>
  <si>
    <t>24</t>
  </si>
  <si>
    <t>317941121</t>
  </si>
  <si>
    <t>Osazování ocelových válcovaných nosníků na zdivu I nebo IE nebo U nebo UE nebo L do č. 12 nebo výšky do 120 mm</t>
  </si>
  <si>
    <t>1785067182</t>
  </si>
  <si>
    <t>0,9*5,94*0,001*2*2</t>
  </si>
  <si>
    <t>25</t>
  </si>
  <si>
    <t>13010710</t>
  </si>
  <si>
    <t>ocel profilová IPN 80 jakost 11 375</t>
  </si>
  <si>
    <t>-2109890066</t>
  </si>
  <si>
    <t>0,9*5,94*0,001*2*2*1,08</t>
  </si>
  <si>
    <t>26</t>
  </si>
  <si>
    <t>317941123</t>
  </si>
  <si>
    <t>Osazování ocelových válcovaných nosníků na zdivu I nebo IE nebo U nebo UE nebo L č. 14 až 22 nebo výšky do 220 mm</t>
  </si>
  <si>
    <t>1707629627</t>
  </si>
  <si>
    <t>2,45*17,9*0,001*1</t>
  </si>
  <si>
    <t>27</t>
  </si>
  <si>
    <t>13010718</t>
  </si>
  <si>
    <t>ocel profilová IPN 160 jakost 11 375</t>
  </si>
  <si>
    <t>23641091</t>
  </si>
  <si>
    <t>2,45*17,9*0,001*1*1,08</t>
  </si>
  <si>
    <t>28</t>
  </si>
  <si>
    <t>340235212</t>
  </si>
  <si>
    <t>Zazdívka otvorů v příčkách nebo stěnách cihlami plnými pálenými plochy do 0,0225 m2, tloušťky přes 100 mm</t>
  </si>
  <si>
    <t>-531867692</t>
  </si>
  <si>
    <t>29</t>
  </si>
  <si>
    <t>342244101</t>
  </si>
  <si>
    <t>Příčky jednoduché z cihel děrovaných klasických spojených na pero a drážku na maltu M5, pevnost cihel do P15, tl. příčky 80 mm</t>
  </si>
  <si>
    <t>-269599917</t>
  </si>
  <si>
    <t>3,0*2,3</t>
  </si>
  <si>
    <t>30</t>
  </si>
  <si>
    <t>342244121</t>
  </si>
  <si>
    <t>Příčky jednoduché z cihel děrovaných klasických spojených na pero a drážku na maltu M5, pevnost cihel do P15, tl. příčky 140 mm</t>
  </si>
  <si>
    <t>-1026814899</t>
  </si>
  <si>
    <t>31</t>
  </si>
  <si>
    <t>342291121</t>
  </si>
  <si>
    <t>Ukotvení příček plochými kotvami, do konstrukce cihelné</t>
  </si>
  <si>
    <t>243234556</t>
  </si>
  <si>
    <t>2,3*4</t>
  </si>
  <si>
    <t>32</t>
  </si>
  <si>
    <t>346244381</t>
  </si>
  <si>
    <t>Plentování ocelových válcovaných nosníků jednostranné cihlami na maltu, výška stojiny do 200 mm</t>
  </si>
  <si>
    <t>-1970395844</t>
  </si>
  <si>
    <t>0,9*0,08*2*2</t>
  </si>
  <si>
    <t>2,3*0,16*2</t>
  </si>
  <si>
    <t>33</t>
  </si>
  <si>
    <t>378584431</t>
  </si>
  <si>
    <t>Vyplnění spár tl. do 30mm z cementové zálivkové malty</t>
  </si>
  <si>
    <t>-1956156748</t>
  </si>
  <si>
    <t>0,9*0,4*2</t>
  </si>
  <si>
    <t>2,45*0,15</t>
  </si>
  <si>
    <t>Vodorovné konstrukce</t>
  </si>
  <si>
    <t>34</t>
  </si>
  <si>
    <t>411386611</t>
  </si>
  <si>
    <t>Zabetonování prostupů v instalačních šachtách ve stropech železobetonových ze suchých směsí, včetně bednění, odbednění, výztuže a zajištění potrubí skelnou vatou s folií (materiál v ceně), plochy do 0,09 m2</t>
  </si>
  <si>
    <t>592048756</t>
  </si>
  <si>
    <t>"díra odvětrání kanal"</t>
  </si>
  <si>
    <t>35</t>
  </si>
  <si>
    <t>413232221</t>
  </si>
  <si>
    <t>Zazdívka zhlaví stropních trámů nebo válcovaných nosníků pálenými cihlami válcovaných nosníků, výšky přes 150 do 300 mm</t>
  </si>
  <si>
    <t>-1945345073</t>
  </si>
  <si>
    <t>36</t>
  </si>
  <si>
    <t>451572111</t>
  </si>
  <si>
    <t>Lože pod potrubí, stoky a drobné objekty v otevřeném výkopu z kameniva drobného těženého 0 až 4 mm</t>
  </si>
  <si>
    <t>551985529</t>
  </si>
  <si>
    <t>4,9*0,8*0,1</t>
  </si>
  <si>
    <t>4,6*0,8*0,1</t>
  </si>
  <si>
    <t>5,4*0,4*0,1</t>
  </si>
  <si>
    <t>0,7*0,4*0,1</t>
  </si>
  <si>
    <t>7,65*0,4*0,1</t>
  </si>
  <si>
    <t>1,6*0,4*0,1</t>
  </si>
  <si>
    <t>0,4*0,4*0,1</t>
  </si>
  <si>
    <t>0,6*0,4*0,1</t>
  </si>
  <si>
    <t>0,6*0,6*0,1</t>
  </si>
  <si>
    <t>Komunikace pozemní</t>
  </si>
  <si>
    <t>37</t>
  </si>
  <si>
    <t>566901232</t>
  </si>
  <si>
    <t>Vyspravení podkladu po překopech inženýrských sítí plochy přes 15 m2 s rozprostřením a zhutněním štěrkodrtí tl. 150 mm</t>
  </si>
  <si>
    <t>1673060943</t>
  </si>
  <si>
    <t>38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</si>
  <si>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</si>
  <si>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</si>
  <si>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-1523291723</t>
  </si>
  <si>
    <t>Úpravy povrchů, podlahy a osazování výplní</t>
  </si>
  <si>
    <t>39</t>
  </si>
  <si>
    <t>611135101</t>
  </si>
  <si>
    <t>Hrubá výplň rýh maltou jakékoli šířky rýhy ve stropech</t>
  </si>
  <si>
    <t>-19077933</t>
  </si>
  <si>
    <t>20,0*0,03</t>
  </si>
  <si>
    <t>40</t>
  </si>
  <si>
    <t>611311131</t>
  </si>
  <si>
    <t>Potažení vnitřních ploch štukem tloušťky do 3 mm vodorovných konstrukcí stropů rovných</t>
  </si>
  <si>
    <t>1025736489</t>
  </si>
  <si>
    <t>41</t>
  </si>
  <si>
    <t>611315121</t>
  </si>
  <si>
    <t>Vápenná omítka rýh štuková ve stropech, šířky rýhy do 150 mm</t>
  </si>
  <si>
    <t>-40957767</t>
  </si>
  <si>
    <t>3,0*0,15</t>
  </si>
  <si>
    <t>42</t>
  </si>
  <si>
    <t>611325411</t>
  </si>
  <si>
    <t>Oprava vápenocementové omítky vnitřních ploch hladké, tloušťky do 20 mm stropů, v rozsahu opravované plochy do 10%</t>
  </si>
  <si>
    <t>-633367125</t>
  </si>
  <si>
    <t>1,57+2,86+1,57+1,55+9,48+4,18+11,08</t>
  </si>
  <si>
    <t>(1,045+1,045+3,16+5,5)*0,4</t>
  </si>
  <si>
    <t>43</t>
  </si>
  <si>
    <t>612135101</t>
  </si>
  <si>
    <t>Hrubá výplň rýh maltou jakékoli šířky rýhy ve stěnách</t>
  </si>
  <si>
    <t>1734695855</t>
  </si>
  <si>
    <t>10,0*0,1</t>
  </si>
  <si>
    <t>12,0*0,15</t>
  </si>
  <si>
    <t>12,0*0,1</t>
  </si>
  <si>
    <t>5,0*0,15</t>
  </si>
  <si>
    <t>50,0*0,03</t>
  </si>
  <si>
    <t>20,0*0,05</t>
  </si>
  <si>
    <t>15,0*0,07</t>
  </si>
  <si>
    <t>44</t>
  </si>
  <si>
    <t>612311131</t>
  </si>
  <si>
    <t>Potažení vnitřních ploch štukem tloušťky do 3 mm svislých konstrukcí stěn</t>
  </si>
  <si>
    <t>1673424892</t>
  </si>
  <si>
    <t>"míst 101,102,106,107"</t>
  </si>
  <si>
    <t>(3,175+1,045+0,175+3,0+2,2+3,36+0,8+0,295)*0,5</t>
  </si>
  <si>
    <t>(3,0+3,3)*2,3</t>
  </si>
  <si>
    <t>(1,2+1,0+1,0)*0,2</t>
  </si>
  <si>
    <t>(1,1+2,1+2,1)*0,2</t>
  </si>
  <si>
    <t>(0,6+0,25+0,25)*0,2*2</t>
  </si>
  <si>
    <t>-0,6*0,25*4</t>
  </si>
  <si>
    <t>-1,1*2,1</t>
  </si>
  <si>
    <t>-0,7*0,2</t>
  </si>
  <si>
    <t>-0,8*1,65</t>
  </si>
  <si>
    <t>"míst 103,104"</t>
  </si>
  <si>
    <t>1,045*0,5*2</t>
  </si>
  <si>
    <t>-0,6*0,25</t>
  </si>
  <si>
    <t>"míst 105"</t>
  </si>
  <si>
    <t>3,16*0,8</t>
  </si>
  <si>
    <t>(3,16+3,0)*2,3</t>
  </si>
  <si>
    <t>(0,9+1,15+1,15)*0,2</t>
  </si>
  <si>
    <t>(0,92+2,1+2,1)*0,2</t>
  </si>
  <si>
    <t>-0,9*1,15</t>
  </si>
  <si>
    <t>-0,92*2,1</t>
  </si>
  <si>
    <t>"nová"</t>
  </si>
  <si>
    <t>3,0*0,5*3</t>
  </si>
  <si>
    <t>0,8*1,65</t>
  </si>
  <si>
    <t>1,045*0,575</t>
  </si>
  <si>
    <t>45</t>
  </si>
  <si>
    <t>612315121</t>
  </si>
  <si>
    <t>Vápenná omítka rýh štuková ve stěnách, šířky rýhy do 150 mm</t>
  </si>
  <si>
    <t>-95223997</t>
  </si>
  <si>
    <t>34,0*0,15</t>
  </si>
  <si>
    <t>46</t>
  </si>
  <si>
    <t>612321121</t>
  </si>
  <si>
    <t>Omítka vápenocementová vnitřních ploch nanášená ručně jednovrstvá, tloušťky do 10 mm hladká svislých konstrukcí stěn</t>
  </si>
  <si>
    <t>-541593302</t>
  </si>
  <si>
    <t>47</t>
  </si>
  <si>
    <t>612325221</t>
  </si>
  <si>
    <t>Vápenocementová omítka jednotlivých malých ploch štuková na stěnách, plochy jednotlivě do 0,09 m2</t>
  </si>
  <si>
    <t>1765204760</t>
  </si>
  <si>
    <t>48</t>
  </si>
  <si>
    <t>612325412</t>
  </si>
  <si>
    <t>Oprava vápenocementové omítky vnitřních ploch hladké, tloušťky do 20 mm stěn, v rozsahu opravované plochy přes 10 do 30%</t>
  </si>
  <si>
    <t>718965730</t>
  </si>
  <si>
    <t>49</t>
  </si>
  <si>
    <t>612331121</t>
  </si>
  <si>
    <t>Omítka cementová vnitřních ploch nanášená ručně jednovrstvá, tloušťky do 10 mm hladká svislých konstrukcí stěn</t>
  </si>
  <si>
    <t>984208428</t>
  </si>
  <si>
    <t>"pod obklad"</t>
  </si>
  <si>
    <t>"míst 101,102,106"</t>
  </si>
  <si>
    <t>(1,5+1,045+1,5)*1,8</t>
  </si>
  <si>
    <t>(2,775+1,5)*1,8</t>
  </si>
  <si>
    <t>(0,6+0,35+0,35)*0,2*2</t>
  </si>
  <si>
    <t>-0,6*0,35*2</t>
  </si>
  <si>
    <t>(1,9+2,2)*1,8</t>
  </si>
  <si>
    <t>(0,6+0,35+0,35)*0,2</t>
  </si>
  <si>
    <t>-0,6*0,35</t>
  </si>
  <si>
    <t>(3,0+1,045+3,0+0,345)*1,8</t>
  </si>
  <si>
    <t>"míst 107"</t>
  </si>
  <si>
    <t>(3,36+0,295)*1,8</t>
  </si>
  <si>
    <t>(3,0+3,16)*1,5</t>
  </si>
  <si>
    <t>50</t>
  </si>
  <si>
    <t>622215121</t>
  </si>
  <si>
    <t>Oprava kontaktního zateplení z polystyrenových desek jednotlivých malých ploch tloušťky přes 80 do 120 mm stěn, plochy jednotlivě do 0,1 m2</t>
  </si>
  <si>
    <t>1027725645</t>
  </si>
  <si>
    <t>51</t>
  </si>
  <si>
    <t>622215122</t>
  </si>
  <si>
    <t>Oprava kontaktního zateplení z polystyrenových desek jednotlivých malých ploch tloušťky přes 80 do 120 mm stěn, plochy jednotlivě přes 0,1 do 0,25 m2</t>
  </si>
  <si>
    <t>-562253182</t>
  </si>
  <si>
    <t>52</t>
  </si>
  <si>
    <t>622215123</t>
  </si>
  <si>
    <t>Oprava kontaktního zateplení z polystyrenových desek jednotlivých malých ploch tloušťky přes 80 do 120 mm stěn, plochy jednotlivě přes 0,25 do 0,5 m2</t>
  </si>
  <si>
    <t>302693735</t>
  </si>
  <si>
    <t>53</t>
  </si>
  <si>
    <t>622385101</t>
  </si>
  <si>
    <t>Omítka tenkovrstvá minerální jednotlivých malých ploch stěn, plochy jednotlivě do 0,1 m2</t>
  </si>
  <si>
    <t>-1008862087</t>
  </si>
  <si>
    <t>54</t>
  </si>
  <si>
    <t>622385102</t>
  </si>
  <si>
    <t>Omítka tenkovrstvá minerální jednotlivých malých ploch stěn, plochy jednotlivě přes 0,1 do 0,25 m2</t>
  </si>
  <si>
    <t>783816853</t>
  </si>
  <si>
    <t>55</t>
  </si>
  <si>
    <t>622385103</t>
  </si>
  <si>
    <t>Omítka tenkovrstvá minerální jednotlivých malých ploch stěn, plochy jednotlivě přes 0,25 do 0,5 m2</t>
  </si>
  <si>
    <t>-576848607</t>
  </si>
  <si>
    <t>56</t>
  </si>
  <si>
    <t>631312141</t>
  </si>
  <si>
    <t>Doplnění dosavadních mazanin prostým betonem s dodáním hmot, bez potěru, plochy jednotlivě rýh v dosavadních mazaninách</t>
  </si>
  <si>
    <t>-1353842154</t>
  </si>
  <si>
    <t>"topení"</t>
  </si>
  <si>
    <t>5,0*0,15*0,1</t>
  </si>
  <si>
    <t>3,0*0,15*0,1</t>
  </si>
  <si>
    <t>57</t>
  </si>
  <si>
    <t>631341162</t>
  </si>
  <si>
    <t>Doplnění dosavadních mazanin betonem lehkým keramickým (s dodáním hmot) plochy jednotlivě přes 1 m2 do 4 m2 a tl. přes 80 mm</t>
  </si>
  <si>
    <t>791862600</t>
  </si>
  <si>
    <t>"podklad"</t>
  </si>
  <si>
    <t>"podlaha"</t>
  </si>
  <si>
    <t>5,4*0,6*0,1</t>
  </si>
  <si>
    <t>0,7*0,6*0,1</t>
  </si>
  <si>
    <t>7,65*0,6*0,1</t>
  </si>
  <si>
    <t>1,6*0,6*0,1</t>
  </si>
  <si>
    <t>0,4*0,6*0,1</t>
  </si>
  <si>
    <t>0,8*0,8*0,1</t>
  </si>
  <si>
    <t>58</t>
  </si>
  <si>
    <t>644941111</t>
  </si>
  <si>
    <t>Montáž průvětrníků nebo mřížek odvětrávacích velikosti do 150 x 200 mm</t>
  </si>
  <si>
    <t>1430670500</t>
  </si>
  <si>
    <t>59</t>
  </si>
  <si>
    <t>553414215</t>
  </si>
  <si>
    <t>průvětrník bez klapek se sítí 15x20cm</t>
  </si>
  <si>
    <t>-1387078067</t>
  </si>
  <si>
    <t>Trubní vedení</t>
  </si>
  <si>
    <t>60</t>
  </si>
  <si>
    <t>894812003</t>
  </si>
  <si>
    <t>Revizní a čistící šachta z polypropylenu PP pro hladké trouby DN 400 šachtové dno (DN šachty / DN trubního vedení) DN 400/150 pravý a levý přítok</t>
  </si>
  <si>
    <t>-1226111786</t>
  </si>
  <si>
    <t>61</t>
  </si>
  <si>
    <t>894812032</t>
  </si>
  <si>
    <t>Revizní a čistící šachta z polypropylenu PP pro hladké trouby DN 400 roura šachtová korugovaná bez hrdla, světlé hloubky 1500 mm</t>
  </si>
  <si>
    <t>-1609214535</t>
  </si>
  <si>
    <t>62</t>
  </si>
  <si>
    <t>894812041</t>
  </si>
  <si>
    <t>Revizní a čistící šachta z polypropylenu PP pro hladké trouby DN 400 roura šachtová korugovaná Příplatek k cenám 2031 - 2035 za uříznutí šachtové roury</t>
  </si>
  <si>
    <t>-1404377826</t>
  </si>
  <si>
    <t>63</t>
  </si>
  <si>
    <t>894812061</t>
  </si>
  <si>
    <t>Revizní a čistící šachta z polypropylenu PP pro hladké trouby DN 400 poklop litinový (pro zatížení) pochůzí (1,5 t)</t>
  </si>
  <si>
    <t>-1530839134</t>
  </si>
  <si>
    <t>Ostatní konstrukce a práce, bourání</t>
  </si>
  <si>
    <t>64</t>
  </si>
  <si>
    <t>949101111</t>
  </si>
  <si>
    <t>Lešení pomocné pracovní pro objekty pozemních staveb pro zatížení do 150 kg/m2, o výšce lešeňové podlahy do 1,9 m</t>
  </si>
  <si>
    <t>1080580895</t>
  </si>
  <si>
    <t>1,57+2,86+1,57+1,55+9,48+4,18+11,08+16,39+18,1</t>
  </si>
  <si>
    <t>4,2*1,2</t>
  </si>
  <si>
    <t>14,1*1,2</t>
  </si>
  <si>
    <t>65</t>
  </si>
  <si>
    <t>952901111</t>
  </si>
  <si>
    <t>Vyčištění budov nebo objektů před předáním do užívání budov bytové nebo občanské výstavby, světlé výšky podlaží do 4 m</t>
  </si>
  <si>
    <t>-1939719148</t>
  </si>
  <si>
    <t>10,15*6,3</t>
  </si>
  <si>
    <t>66</t>
  </si>
  <si>
    <t>962031132</t>
  </si>
  <si>
    <t>Bourání příček z cihel, tvárnic nebo příčkovek z cihel pálených, plných nebo dutých na maltu vápennou nebo vápenocementovou, tl. do 100 mm</t>
  </si>
  <si>
    <t>131853294</t>
  </si>
  <si>
    <t>1,425*2,33*4</t>
  </si>
  <si>
    <t>-0,6*2,0*4</t>
  </si>
  <si>
    <t>67</t>
  </si>
  <si>
    <t>962031133</t>
  </si>
  <si>
    <t>Bourání příček z cihel, tvárnic nebo příčkovek z cihel pálených, plných nebo dutých na maltu vápennou nebo vápenocementovou, tl. do 150 mm</t>
  </si>
  <si>
    <t>-716092705</t>
  </si>
  <si>
    <t>3,01*2,13</t>
  </si>
  <si>
    <t>68</t>
  </si>
  <si>
    <t>965042141</t>
  </si>
  <si>
    <t>Bourání mazanin betonových nebo z litého asfaltu tl. do 100 mm, plochy přes 4 m2</t>
  </si>
  <si>
    <t>1607940346</t>
  </si>
  <si>
    <t>69</t>
  </si>
  <si>
    <t>965046111</t>
  </si>
  <si>
    <t>Broušení stávajících betonových podlah úběr do 3 mm</t>
  </si>
  <si>
    <t>-1726536849</t>
  </si>
  <si>
    <t>3,0*5,5</t>
  </si>
  <si>
    <t>3,175*1,045</t>
  </si>
  <si>
    <t>1,1*0,2</t>
  </si>
  <si>
    <t>0,7*0,175</t>
  </si>
  <si>
    <t>3,0*1,045</t>
  </si>
  <si>
    <t>3,16*3,0</t>
  </si>
  <si>
    <t>0,92*0,2</t>
  </si>
  <si>
    <t>70</t>
  </si>
  <si>
    <t>965081213</t>
  </si>
  <si>
    <t>Bourání podlah z dlaždic bez podkladního lože nebo mazaniny, s jakoukoliv výplní spár keramických nebo xylolitových tl. do 10 mm, plochy přes 1 m2</t>
  </si>
  <si>
    <t>-1419677843</t>
  </si>
  <si>
    <t>0,92*0,15</t>
  </si>
  <si>
    <t>1,425*1,42*2</t>
  </si>
  <si>
    <t>1,425*1,39*2</t>
  </si>
  <si>
    <t>2,49*3,0</t>
  </si>
  <si>
    <t>1,1*0,15</t>
  </si>
  <si>
    <t>0,6*0,1*4</t>
  </si>
  <si>
    <t>71</t>
  </si>
  <si>
    <t>965081611</t>
  </si>
  <si>
    <t>Odsekání soklíků včetně otlučení podkladní omítky až na zdivo rovných</t>
  </si>
  <si>
    <t>2125234252</t>
  </si>
  <si>
    <t>3,0+5,5+5,5+2,08+0,15+0,15</t>
  </si>
  <si>
    <t>2,49+2,49+0,15+0,15+1,9+0,15+0,15</t>
  </si>
  <si>
    <t>72</t>
  </si>
  <si>
    <t>966081121</t>
  </si>
  <si>
    <t>Bourání kontaktního zateplení včetně povrchové úpravy omítkou nebo nátěrem malých ploch, jakékoli tloušťky, včetně vyřezání, plochy jednotlivě do 1,0 m2</t>
  </si>
  <si>
    <t>-1274432834</t>
  </si>
  <si>
    <t>73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</si>
  <si>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</si>
  <si>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</si>
  <si>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1891657548</t>
  </si>
  <si>
    <t>0,6*0,4*3*2</t>
  </si>
  <si>
    <t>2,0*0,175*4</t>
  </si>
  <si>
    <t>2,13*0,15</t>
  </si>
  <si>
    <t>2,33*0,1*3</t>
  </si>
  <si>
    <t>74</t>
  </si>
  <si>
    <t>968072455</t>
  </si>
  <si>
    <t>Vybourání kovových rámů oken s křídly, dveřních zárubní, vrat, stěn, ostění nebo obkladů dveřních zárubní, plochy do 2 m2</t>
  </si>
  <si>
    <t>470123383</t>
  </si>
  <si>
    <t>0,6*2,0*4</t>
  </si>
  <si>
    <t>75</t>
  </si>
  <si>
    <t>968082048</t>
  </si>
  <si>
    <t>Vyvěšení dřevěných křídel dveří pl do 2 m2</t>
  </si>
  <si>
    <t>235561370</t>
  </si>
  <si>
    <t>76</t>
  </si>
  <si>
    <t>971033131</t>
  </si>
  <si>
    <t>Vybourání otvorů ve zdivu základovém nebo nadzákladovém z cihel, tvárnic, příčkovek z cihel pálených na maltu vápennou nebo vápenocementovou průměru profilu do 60 mm, tl. do 150 mm</t>
  </si>
  <si>
    <t>-1693027114</t>
  </si>
  <si>
    <t>77</t>
  </si>
  <si>
    <t>971033141</t>
  </si>
  <si>
    <t>Vybourání otvorů ve zdivu základovém nebo nadzákladovém z cihel, tvárnic, příčkovek z cihel pálených na maltu vápennou nebo vápenocementovou průměru profilu do 60 mm, tl. do 300 mm</t>
  </si>
  <si>
    <t>599517351</t>
  </si>
  <si>
    <t>78</t>
  </si>
  <si>
    <t>971033151</t>
  </si>
  <si>
    <t>Vybourání otvorů ve zdivu základovém nebo nadzákladovém z cihel, tvárnic, příčkovek z cihel pálených na maltu vápennou nebo vápenocementovou průměru profilu do 60 mm, tl. do 450 mm</t>
  </si>
  <si>
    <t>-1449086393</t>
  </si>
  <si>
    <t>79</t>
  </si>
  <si>
    <t>971033231</t>
  </si>
  <si>
    <t>Vybourání otvorů ve zdivu základovém nebo nadzákladovém z cihel, tvárnic, příčkovek z cihel pálených na maltu vápennou nebo vápenocementovou plochy do 0,0225 m2, tl. do 150 mm</t>
  </si>
  <si>
    <t>-1115380415</t>
  </si>
  <si>
    <t>80</t>
  </si>
  <si>
    <t>971033241</t>
  </si>
  <si>
    <t>Vybourání otvorů ve zdivu základovém nebo nadzákladovém z cihel, tvárnic, příčkovek z cihel pálených na maltu vápennou nebo vápenocementovou plochy do 0,0225 m2, tl. do 300 mm</t>
  </si>
  <si>
    <t>1646890097</t>
  </si>
  <si>
    <t>81</t>
  </si>
  <si>
    <t>971033641</t>
  </si>
  <si>
    <t>Vybourání otvorů ve zdivu základovém nebo nadzákladovém z cihel, tvárnic, příčkovek z cihel pálených na maltu vápennou nebo vápenocementovou plochy do 4 m2, tl. do 300 mm</t>
  </si>
  <si>
    <t>1128439792</t>
  </si>
  <si>
    <t>0,8*2,0*0,175</t>
  </si>
  <si>
    <t>1,05*2,0*0,175</t>
  </si>
  <si>
    <t>82</t>
  </si>
  <si>
    <t>971038351</t>
  </si>
  <si>
    <t>Vybourání otvorů ve zdivu základovém nebo nadzákladovém z cihel, tvárnic, příčkovek dutých tvárnic nebo příčkovek, velikosti plochy do 0,09 m2, tl. do 450 mm</t>
  </si>
  <si>
    <t>-1161679384</t>
  </si>
  <si>
    <t>83</t>
  </si>
  <si>
    <t>971038591</t>
  </si>
  <si>
    <t>Vybourání otvorů ve zdivu základovém nebo nadzákladovém z cihel, tvárnic, příčkovek dutých tvárnic nebo příčkovek, velikosti plochy do 1 m2, tl. přes 150 mm</t>
  </si>
  <si>
    <t>-1495619281</t>
  </si>
  <si>
    <t>0,6*0,6*0,4*2</t>
  </si>
  <si>
    <t>84</t>
  </si>
  <si>
    <t>973031151</t>
  </si>
  <si>
    <t>Vysekání výklenků nebo kapes ve zdivu z cihel na maltu vápennou nebo vápenocementovou výklenků, pohledové plochy přes 0,25 m2</t>
  </si>
  <si>
    <t>768008756</t>
  </si>
  <si>
    <t>0,6*0,6*0,25</t>
  </si>
  <si>
    <t>85</t>
  </si>
  <si>
    <t>973031324</t>
  </si>
  <si>
    <t>Vysekání výklenků nebo kapes ve zdivu z cihel na maltu vápennou nebo vápenocementovou kapes, plochy do 0,10 m2, hl. do 150 mm</t>
  </si>
  <si>
    <t>-966927900</t>
  </si>
  <si>
    <t>86</t>
  </si>
  <si>
    <t>973031616</t>
  </si>
  <si>
    <t>Vysekání výklenků nebo kapes ve zdivu z cihel na maltu vápennou nebo vápenocementovou kapes pro špalíky a krabice, velikosti do 100x100x50 mm</t>
  </si>
  <si>
    <t>2129188315</t>
  </si>
  <si>
    <t>87</t>
  </si>
  <si>
    <t>973031619</t>
  </si>
  <si>
    <t>Vysekání výklenků nebo kapes ve zdivu z cihel na maltu vápennou nebo vápenocementovou kapes pro špalíky a krabice, velikosti do 150x150x100mm</t>
  </si>
  <si>
    <t>-1181397238</t>
  </si>
  <si>
    <t>88</t>
  </si>
  <si>
    <t>974032143</t>
  </si>
  <si>
    <t>Vysekání rýh ve stěnách nebo příčkách z dutých cihel, tvárnic, desek z dutých cihel nebo tvárnic do hl. 70 mm a šířky do 100 mm</t>
  </si>
  <si>
    <t>-1932475121</t>
  </si>
  <si>
    <t>10,0</t>
  </si>
  <si>
    <t>89</t>
  </si>
  <si>
    <t>974032144</t>
  </si>
  <si>
    <t>Vysekání rýh ve stěnách nebo příčkách z dutých cihel, tvárnic, desek z dutých cihel nebo tvárnic do hl. 70 mm a šířky do 150 mm</t>
  </si>
  <si>
    <t>1208783717</t>
  </si>
  <si>
    <t>12,0</t>
  </si>
  <si>
    <t>90</t>
  </si>
  <si>
    <t>974032153</t>
  </si>
  <si>
    <t>Vysekání rýh ve stěnách nebo příčkách z dutých cihel, tvárnic, desek z dutých cihel nebo tvárnic do hl. 100 mm a šířky do 100 mm</t>
  </si>
  <si>
    <t>703341810</t>
  </si>
  <si>
    <t>91</t>
  </si>
  <si>
    <t>974032164</t>
  </si>
  <si>
    <t>Vysekání rýh ve stěnách nebo příčkách z dutých cihel, tvárnic, desek z dutých cihel nebo tvárnic do hl. 150 mm a šířky do 150 mm</t>
  </si>
  <si>
    <t>-784651172</t>
  </si>
  <si>
    <t>5,0</t>
  </si>
  <si>
    <t>92</t>
  </si>
  <si>
    <t>974032664</t>
  </si>
  <si>
    <t>Vysekání rýh ve stěnách nebo příčkách z dutých cihel, tvárnic, desek pro vtahování nosníků do zdí před vybouráním otvoru do hl. 150 mm, při výšce nosníku do 150 mm</t>
  </si>
  <si>
    <t>-1134546965</t>
  </si>
  <si>
    <t>93</t>
  </si>
  <si>
    <t>974032666</t>
  </si>
  <si>
    <t>Vysekání rýh ve stěnách nebo příčkách z dutých cihel, tvárnic, desek pro vtahování nosníků do zdí před vybouráním otvoru do hl. 150 mm, při výšce nosníku do 250 mm</t>
  </si>
  <si>
    <t>192972927</t>
  </si>
  <si>
    <t>2,3</t>
  </si>
  <si>
    <t>94</t>
  </si>
  <si>
    <t>974042543</t>
  </si>
  <si>
    <t>Vysekání rýh v betonové nebo jiné monolitické dlažbě s betonovým podkladem do hl.70 mm a šířky do 100 mm</t>
  </si>
  <si>
    <t>-1101053735</t>
  </si>
  <si>
    <t>3,0</t>
  </si>
  <si>
    <t>95</t>
  </si>
  <si>
    <t>974042544</t>
  </si>
  <si>
    <t>Vysekání rýh v betonové nebo jiné monolitické dlažbě s betonovým podkladem do hl.70 mm a šířky do 150 mm</t>
  </si>
  <si>
    <t>1577495788</t>
  </si>
  <si>
    <t>6,0</t>
  </si>
  <si>
    <t>96</t>
  </si>
  <si>
    <t>974082112</t>
  </si>
  <si>
    <t>Vysekání rýh pro vodiče v omítce vápenné nebo vápenocementové stěn, šířky do 30 mm</t>
  </si>
  <si>
    <t>-1675131777</t>
  </si>
  <si>
    <t>50,0</t>
  </si>
  <si>
    <t>97</t>
  </si>
  <si>
    <t>974082113</t>
  </si>
  <si>
    <t>Vysekání rýh pro vodiče v omítce vápenné nebo vápenocementové stěn, šířky do 50 mm</t>
  </si>
  <si>
    <t>-1754854354</t>
  </si>
  <si>
    <t>20,0</t>
  </si>
  <si>
    <t>98</t>
  </si>
  <si>
    <t>974082114</t>
  </si>
  <si>
    <t>Vysekání rýh pro vodiče v omítce vápenné nebo vápenocementové stěn, šířky do 70 mm</t>
  </si>
  <si>
    <t>1632065124</t>
  </si>
  <si>
    <t>15,0</t>
  </si>
  <si>
    <t>99</t>
  </si>
  <si>
    <t>974082172</t>
  </si>
  <si>
    <t>Vysekání rýh pro vodiče v omítce vápenné nebo vápenocementové stropů nebo kleneb, šířky do 30 mm</t>
  </si>
  <si>
    <t>-591581642</t>
  </si>
  <si>
    <t>100</t>
  </si>
  <si>
    <t>977151121</t>
  </si>
  <si>
    <t>Jádrové vrty diamantovými korunkami do stavebních materiálů (železobetonu, betonu, cihel, obkladů, dlažeb, kamene) průměru přes 110 do 120 mm</t>
  </si>
  <si>
    <t>1962299007</t>
  </si>
  <si>
    <t>0,2*2</t>
  </si>
  <si>
    <t>101</t>
  </si>
  <si>
    <t>978011121</t>
  </si>
  <si>
    <t>Otlučení vápenných nebo vápenocementových omítek vnitřních ploch stropů, v rozsahu přes 5 do 10 %</t>
  </si>
  <si>
    <t>1826220006</t>
  </si>
  <si>
    <t>102</t>
  </si>
  <si>
    <t>978013141</t>
  </si>
  <si>
    <t>Otlučení vápenných nebo vápenocementových omítek vnitřních ploch stěn s vyškrabáním spar, s očištěním zdiva, v rozsahu přes 10 do 30 %</t>
  </si>
  <si>
    <t>549507517</t>
  </si>
  <si>
    <t>103</t>
  </si>
  <si>
    <t>978013191</t>
  </si>
  <si>
    <t>Otlučení vápenných nebo vápenocementových omítek vnitřních ploch stěn s vyškrabáním spar, s očištěním zdiva, v rozsahu přes 50 do 100 %</t>
  </si>
  <si>
    <t>-751476680</t>
  </si>
  <si>
    <t>3,0*1,8</t>
  </si>
  <si>
    <t>1,045*1,8</t>
  </si>
  <si>
    <t>-0,7*1,8</t>
  </si>
  <si>
    <t>3,15*1,5</t>
  </si>
  <si>
    <t>1,425*0,15</t>
  </si>
  <si>
    <t>-0,6*0,15*2</t>
  </si>
  <si>
    <t>2,49*1,8</t>
  </si>
  <si>
    <t>1,965*1,65</t>
  </si>
  <si>
    <t>-0,7*1,65</t>
  </si>
  <si>
    <t>1,425*0,15*2</t>
  </si>
  <si>
    <t>1,42*0,15</t>
  </si>
  <si>
    <t>1,39*0,15</t>
  </si>
  <si>
    <t>104</t>
  </si>
  <si>
    <t>978059541</t>
  </si>
  <si>
    <t>Odsekání obkladů stěn včetně otlučení podkladní omítky až na zdivo z obkládaček vnitřních, z jakýchkoliv materiálů, plochy přes 1 m2</t>
  </si>
  <si>
    <t>-1174065774</t>
  </si>
  <si>
    <t>1,4*1,65</t>
  </si>
  <si>
    <t>(1,425+1,42)*2*1,65*2</t>
  </si>
  <si>
    <t>(1,425+1,39)*2*1,65*2</t>
  </si>
  <si>
    <t>-0,6*1,65*6</t>
  </si>
  <si>
    <t>(0,6+0,2+0,2)*0,15*2</t>
  </si>
  <si>
    <t>-0,6*0,2*2</t>
  </si>
  <si>
    <t>105</t>
  </si>
  <si>
    <t>979051121</t>
  </si>
  <si>
    <t>Očištění vybouraných prvků při překopech inženýrských sítí od spojovacího materiálu s odklizením a uložením očištěných hmot a spojovacího materiálu na skládku do vzdálenosti 10 m nebo naložením na dopravní prostředek zámkových dlaždic s vyplněním spár kamenivem</t>
  </si>
  <si>
    <t>-661363862</t>
  </si>
  <si>
    <t>44,16</t>
  </si>
  <si>
    <t>997</t>
  </si>
  <si>
    <t>Přesun sutě</t>
  </si>
  <si>
    <t>106</t>
  </si>
  <si>
    <t>997013111</t>
  </si>
  <si>
    <t>Vnitrostaveništní doprava suti a vybouraných hmot vodorovně do 50 m svisle s použitím mechanizace pro budovy a haly výšky do 6 m</t>
  </si>
  <si>
    <t>606666016</t>
  </si>
  <si>
    <t>19,451</t>
  </si>
  <si>
    <t>-3,533</t>
  </si>
  <si>
    <t>107</t>
  </si>
  <si>
    <t>997013501</t>
  </si>
  <si>
    <t>Odvoz suti a vybouraných hmot na skládku nebo meziskládku se složením, na vzdálenost do 1 km</t>
  </si>
  <si>
    <t>-395828101</t>
  </si>
  <si>
    <t>15,918</t>
  </si>
  <si>
    <t>108</t>
  </si>
  <si>
    <t>997013509</t>
  </si>
  <si>
    <t>Odvoz suti a vybouraných hmot na skládku nebo meziskládku se složením, na vzdálenost Příplatek k ceně za každý další i započatý 1 km přes 1 km</t>
  </si>
  <si>
    <t>-1472435534</t>
  </si>
  <si>
    <t>15,918*19</t>
  </si>
  <si>
    <t>109</t>
  </si>
  <si>
    <t>997013831</t>
  </si>
  <si>
    <t>Poplatek za uložení stavebního odpadu na skládce (skládkovné) směsného stavebního a demoličního zatříděného do Katalogu odpadů pod kódem 170 904</t>
  </si>
  <si>
    <t>-884917310</t>
  </si>
  <si>
    <t>110</t>
  </si>
  <si>
    <t>997221551</t>
  </si>
  <si>
    <t>Vodorovná doprava suti bez naložení, ale se složením a s hrubým urovnáním ze sypkých materiálů, na vzdálenost do 1 km</t>
  </si>
  <si>
    <t>-822678328</t>
  </si>
  <si>
    <t>3,533</t>
  </si>
  <si>
    <t>111</t>
  </si>
  <si>
    <t>997221559</t>
  </si>
  <si>
    <t>Vodorovná doprava suti bez naložení, ale se složením a s hrubým urovnáním Příplatek k ceně za každý další i započatý 1 km přes 1 km</t>
  </si>
  <si>
    <t>-823514963</t>
  </si>
  <si>
    <t>3,533*19</t>
  </si>
  <si>
    <t>112</t>
  </si>
  <si>
    <t>997221855</t>
  </si>
  <si>
    <t>-1342950448</t>
  </si>
  <si>
    <t>998</t>
  </si>
  <si>
    <t>Přesun hmot</t>
  </si>
  <si>
    <t>113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</si>
  <si>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</si>
  <si>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</si>
  <si>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-1717109712</t>
  </si>
  <si>
    <t>PSV</t>
  </si>
  <si>
    <t>Práce a dodávky PSV</t>
  </si>
  <si>
    <t>711</t>
  </si>
  <si>
    <t>Izolace proti vodě, vlhkosti a plynům</t>
  </si>
  <si>
    <t>114</t>
  </si>
  <si>
    <t>711111001</t>
  </si>
  <si>
    <t>Provedení izolace proti zemní vlhkosti natěradly a tmely za studena na ploše vodorovné V nátěrem penetračním</t>
  </si>
  <si>
    <t>-810876091</t>
  </si>
  <si>
    <t>5,4*0,6</t>
  </si>
  <si>
    <t>0,7*0,6</t>
  </si>
  <si>
    <t>7,65*0,6</t>
  </si>
  <si>
    <t>1,6*0,6</t>
  </si>
  <si>
    <t>0,4*0,6</t>
  </si>
  <si>
    <t>0,8*0,8</t>
  </si>
  <si>
    <t>115</t>
  </si>
  <si>
    <t>11163150</t>
  </si>
  <si>
    <t>lak asfaltový penetrační</t>
  </si>
  <si>
    <t>-931574123</t>
  </si>
  <si>
    <t>10,09*0,0002</t>
  </si>
  <si>
    <t>116</t>
  </si>
  <si>
    <t>711113117</t>
  </si>
  <si>
    <t>Izolace proti zemní vlhkosti natěradly a tmely za studena na ploše vodorovné V těsnicí stěrkou jednosložkovu na bázi cementu</t>
  </si>
  <si>
    <t>1756133988</t>
  </si>
  <si>
    <t>117</t>
  </si>
  <si>
    <t>711141559</t>
  </si>
  <si>
    <t>Provedení izolace proti zemní vlhkosti pásy přitavením NAIP na ploše vodorovné V</t>
  </si>
  <si>
    <t>-1435255437</t>
  </si>
  <si>
    <t>118</t>
  </si>
  <si>
    <t>62833159</t>
  </si>
  <si>
    <t>pás těžký asfaltovaný G 200 S40</t>
  </si>
  <si>
    <t>-1584235464</t>
  </si>
  <si>
    <t>10,09*1,15</t>
  </si>
  <si>
    <t>119</t>
  </si>
  <si>
    <t>711199095</t>
  </si>
  <si>
    <t>Příplatek k cenám provedení izolace proti zemní vlhkosti za plochu do 10 m2 natěradly za studena nebo za horka</t>
  </si>
  <si>
    <t>-214675798</t>
  </si>
  <si>
    <t>120</t>
  </si>
  <si>
    <t>711199097</t>
  </si>
  <si>
    <t>Příplatek k cenám provedení izolace proti zemní vlhkosti za plochu do 10 m2 pásy přitavením NAIP nebo termoplasty</t>
  </si>
  <si>
    <t>-414382345</t>
  </si>
  <si>
    <t>121</t>
  </si>
  <si>
    <t>998711101</t>
  </si>
  <si>
    <t>Přesun hmot pro izolace proti vodě, vlhkosti a plynům stanovený z hmotnosti přesunovaného materiálu vodorovná dopravní vzdálenost do 50 m v objektech výšky do 6 m</t>
  </si>
  <si>
    <t>-146050725</t>
  </si>
  <si>
    <t>712</t>
  </si>
  <si>
    <t>Povlakové krytiny</t>
  </si>
  <si>
    <t>122</t>
  </si>
  <si>
    <t>712300921</t>
  </si>
  <si>
    <t>Opravy povlakové krytiny střech plochých do 10° Příplatek k ceně za správkový kus NAIP přitavením</t>
  </si>
  <si>
    <t>2032504072</t>
  </si>
  <si>
    <t>123</t>
  </si>
  <si>
    <t>712400921</t>
  </si>
  <si>
    <t>Oprava povlakové krytiny střech šikmých přes 10° do 30° Příplatek k ceně za správkový kus NAIP přitavením</t>
  </si>
  <si>
    <t>909557168</t>
  </si>
  <si>
    <t>124</t>
  </si>
  <si>
    <t>156146994</t>
  </si>
  <si>
    <t>0,6*0,6*3</t>
  </si>
  <si>
    <t>125</t>
  </si>
  <si>
    <t>998712101</t>
  </si>
  <si>
    <t>Přesun hmot pro povlakové krytiny stanovený z hmotnosti přesunovaného materiálu vodorovná dopravní vzdálenost do 50 m v objektech výšky do 6 m</t>
  </si>
  <si>
    <t>-1248098426</t>
  </si>
  <si>
    <t>721</t>
  </si>
  <si>
    <t>Zdravotechnika - vnitřní kanalizace</t>
  </si>
  <si>
    <t>126</t>
  </si>
  <si>
    <t>721100911</t>
  </si>
  <si>
    <t>Opravy potrubí hrdlového zazátkování hrdla kanalizačního potrubí</t>
  </si>
  <si>
    <t>CS ÚRS 2015 01</t>
  </si>
  <si>
    <t>-1711984131</t>
  </si>
  <si>
    <t>127</t>
  </si>
  <si>
    <t>721170976</t>
  </si>
  <si>
    <t>Opravy odpadního potrubí plastového krácení trub DN 150</t>
  </si>
  <si>
    <t>-1785423083</t>
  </si>
  <si>
    <t>128</t>
  </si>
  <si>
    <t>721171803</t>
  </si>
  <si>
    <t>Demontáž potrubí z novodurových trub odpadních nebo připojovacích do D 75</t>
  </si>
  <si>
    <t>1393103375</t>
  </si>
  <si>
    <t>129</t>
  </si>
  <si>
    <t>721171808</t>
  </si>
  <si>
    <t>Demontáž potrubí z novodurových trub odpadních nebo připojovacích přes 75 do D 114</t>
  </si>
  <si>
    <t>-1117137348</t>
  </si>
  <si>
    <t>130</t>
  </si>
  <si>
    <t>721171917</t>
  </si>
  <si>
    <t>Opravy odpadního potrubí plastového propojení dosavadního potrubí DN 160</t>
  </si>
  <si>
    <t>-2019164806</t>
  </si>
  <si>
    <t>131</t>
  </si>
  <si>
    <t>721173604</t>
  </si>
  <si>
    <t>Potrubí z plastových trub polyetylenové svařované svodné (ležaté) DN 70</t>
  </si>
  <si>
    <t>-2023783847</t>
  </si>
  <si>
    <t>132</t>
  </si>
  <si>
    <t>721173606</t>
  </si>
  <si>
    <t>Potrubí z plastových trub polyetylenové svařované svodné (ležaté) DN 100</t>
  </si>
  <si>
    <t>206922603</t>
  </si>
  <si>
    <t>133</t>
  </si>
  <si>
    <t>721173607</t>
  </si>
  <si>
    <t>Potrubí z plastových trub polyetylenové svařované svodné (ležaté) DN 125</t>
  </si>
  <si>
    <t>339489377</t>
  </si>
  <si>
    <t>134</t>
  </si>
  <si>
    <t>721173706</t>
  </si>
  <si>
    <t>Potrubí z plastových trub polyetylenové svařované odpadní (svislé) DN 100</t>
  </si>
  <si>
    <t>-600781336</t>
  </si>
  <si>
    <t>135</t>
  </si>
  <si>
    <t>721173722</t>
  </si>
  <si>
    <t>Potrubí z plastových trub polyetylenové svařované připojovací DN 40</t>
  </si>
  <si>
    <t>1218038831</t>
  </si>
  <si>
    <t>136</t>
  </si>
  <si>
    <t>721173723</t>
  </si>
  <si>
    <t>Potrubí z plastových trub polyetylenové svařované připojovací DN 50</t>
  </si>
  <si>
    <t>408612759</t>
  </si>
  <si>
    <t>137</t>
  </si>
  <si>
    <t>721173724</t>
  </si>
  <si>
    <t>Potrubí z plastových trub polyetylenové svařované připojovací DN 70</t>
  </si>
  <si>
    <t>-1887438407</t>
  </si>
  <si>
    <t>138</t>
  </si>
  <si>
    <t>721173726</t>
  </si>
  <si>
    <t>Potrubí z plastových trub polyetylenové svařované připojovací DN 100</t>
  </si>
  <si>
    <t>243677942</t>
  </si>
  <si>
    <t>139</t>
  </si>
  <si>
    <t>721194104</t>
  </si>
  <si>
    <t>Vyměření přípojek na potrubí vyvedení a upevnění odpadních výpustek DN 40</t>
  </si>
  <si>
    <t>-1173484084</t>
  </si>
  <si>
    <t>140</t>
  </si>
  <si>
    <t>721194105</t>
  </si>
  <si>
    <t>Vyměření přípojek na potrubí vyvedení a upevnění odpadních výpustek DN 50</t>
  </si>
  <si>
    <t>-603930637</t>
  </si>
  <si>
    <t>141</t>
  </si>
  <si>
    <t>721194109</t>
  </si>
  <si>
    <t>Vyměření přípojek na potrubí vyvedení a upevnění odpadních výpustek DN 100</t>
  </si>
  <si>
    <t>-834926621</t>
  </si>
  <si>
    <t>142</t>
  </si>
  <si>
    <t>721194119</t>
  </si>
  <si>
    <t>Potrubí z plastových trub polyetylenové svařované, čistící kus DN 100</t>
  </si>
  <si>
    <t>794930343</t>
  </si>
  <si>
    <t>143</t>
  </si>
  <si>
    <t>721220801</t>
  </si>
  <si>
    <t>Demontáž zápachových uzávěrek do DN 70</t>
  </si>
  <si>
    <t>935937253</t>
  </si>
  <si>
    <t>144</t>
  </si>
  <si>
    <t>721273153</t>
  </si>
  <si>
    <t>Ventilační hlavice z polypropylenu (PP) DN 110</t>
  </si>
  <si>
    <t>-1039420745</t>
  </si>
  <si>
    <t>145</t>
  </si>
  <si>
    <t>721290111</t>
  </si>
  <si>
    <t>Zkouška těsnosti kanalizace v objektech vodou do DN 125</t>
  </si>
  <si>
    <t>181749978</t>
  </si>
  <si>
    <t>146</t>
  </si>
  <si>
    <t>998721101</t>
  </si>
  <si>
    <t>Přesun hmot pro vnitřní kanalizace stanovený z hmotnosti přesunovaného materiálu vodorovná dopravní vzdálenost do 50 m v objektech výšky do 6 m</t>
  </si>
  <si>
    <t>-1062829499</t>
  </si>
  <si>
    <t>722</t>
  </si>
  <si>
    <t>Zdravotechnika - vnitřní vodovod</t>
  </si>
  <si>
    <t>147</t>
  </si>
  <si>
    <t>722130801</t>
  </si>
  <si>
    <t>Demontáž potrubí z ocelových trubek pozinkovaných závitových do DN 25</t>
  </si>
  <si>
    <t>1644676023</t>
  </si>
  <si>
    <t>148</t>
  </si>
  <si>
    <t>722173202</t>
  </si>
  <si>
    <t>Potrubí z plastových trubek ze síťovaného polyethylenu (PE-Xa) spojované mechanicky násuvnou objímkou kovovou Ø 20/2,8</t>
  </si>
  <si>
    <t>161033374</t>
  </si>
  <si>
    <t>149</t>
  </si>
  <si>
    <t>722173203</t>
  </si>
  <si>
    <t>Potrubí z plastových trubek ze síťovaného polyethylenu (PE-Xa) spojované mechanicky násuvnou objímkou kovovou Ø 25/3,5</t>
  </si>
  <si>
    <t>-28223102</t>
  </si>
  <si>
    <t>150</t>
  </si>
  <si>
    <t>722174087</t>
  </si>
  <si>
    <t>Potrubí z plastových trubek z polyetylenu svařovaných na tupo D do 50</t>
  </si>
  <si>
    <t>-1235397711</t>
  </si>
  <si>
    <t>151</t>
  </si>
  <si>
    <t>722181221</t>
  </si>
  <si>
    <t>Ochrana potrubí termoizolačními trubicemi z pěnového polyetylenu PE přilepenými v příčných a podélných spojích, tloušťky izolace přes 6 do 9 mm, vnitřního průměru izolace DN do 22 mm</t>
  </si>
  <si>
    <t>-2090457665</t>
  </si>
  <si>
    <t>152</t>
  </si>
  <si>
    <t>722181222</t>
  </si>
  <si>
    <t>Ochrana potrubí termoizolačními trubicemi z pěnového polyetylenu PE přilepenými v příčných a podélných spojích, tloušťky izolace přes 6 do 9 mm, vnitřního průměru izolace DN přes 22 do 45 mm</t>
  </si>
  <si>
    <t>-992448222</t>
  </si>
  <si>
    <t>153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</si>
  <si>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</si>
  <si>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</si>
  <si>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1391034437</t>
  </si>
  <si>
    <t>154</t>
  </si>
  <si>
    <t>722190401</t>
  </si>
  <si>
    <t>Zřízení přípojek na potrubí vyvedení a upevnění výpustek do DN 25</t>
  </si>
  <si>
    <t>-2144063849</t>
  </si>
  <si>
    <t>155</t>
  </si>
  <si>
    <t>722220111</t>
  </si>
  <si>
    <t>Armatury s jedním závitem nástěnky pro výtokový ventil G 1/2</t>
  </si>
  <si>
    <t>433352498</t>
  </si>
  <si>
    <t>156</t>
  </si>
  <si>
    <t>722220121</t>
  </si>
  <si>
    <t>Armatury s jedním závitem nástěnky pro baterii G 1/2</t>
  </si>
  <si>
    <t>pár</t>
  </si>
  <si>
    <t>6989442</t>
  </si>
  <si>
    <t>157</t>
  </si>
  <si>
    <t>722220232</t>
  </si>
  <si>
    <t>Armatury s jedním závitem přechodové tvarovky PPR, PN 20 (SDR 6) s kovovým závitem vnitřním přechodky dGK D 25 x G 3/4</t>
  </si>
  <si>
    <t>275994910</t>
  </si>
  <si>
    <t>158</t>
  </si>
  <si>
    <t>722224152</t>
  </si>
  <si>
    <t>Armatury s jedním závitem ventily kulové zahradní uzávěry PN 15 do 120° C G 1/2 - 3/4</t>
  </si>
  <si>
    <t>1238000594</t>
  </si>
  <si>
    <t>159</t>
  </si>
  <si>
    <t>722232043</t>
  </si>
  <si>
    <t>Armatury se dvěma závity kulové kohouty PN 42 do 185 °C přímé vnitřní závit G 1/2</t>
  </si>
  <si>
    <t>-104967507</t>
  </si>
  <si>
    <t>160</t>
  </si>
  <si>
    <t>722232044</t>
  </si>
  <si>
    <t>Armatury se dvěma závity kulové kohouty PN 42 do 185 °C přímé vnitřní závit G 3/4</t>
  </si>
  <si>
    <t>1544552552</t>
  </si>
  <si>
    <t>161</t>
  </si>
  <si>
    <t>722232062</t>
  </si>
  <si>
    <t>Armatury se dvěma závity kulové kohouty PN 42 do 185 °C přímé vnitřní závit s vypouštěním G 3/4</t>
  </si>
  <si>
    <t>-507650954</t>
  </si>
  <si>
    <t>162</t>
  </si>
  <si>
    <t>722234264</t>
  </si>
  <si>
    <t>Armatury se dvěma závity filtry mosazný PN 16 do 120 °C G 3/4</t>
  </si>
  <si>
    <t>415811549</t>
  </si>
  <si>
    <t>163</t>
  </si>
  <si>
    <t>722290226</t>
  </si>
  <si>
    <t>Zkoušky, proplach a desinfekce vodovodního potrubí zkoušky těsnosti vodovodního potrubí závitového do DN 50</t>
  </si>
  <si>
    <t>-480432225</t>
  </si>
  <si>
    <t>164</t>
  </si>
  <si>
    <t>722290234</t>
  </si>
  <si>
    <t>Zkoušky, proplach a desinfekce vodovodního potrubí proplach a desinfekce vodovodního potrubí do DN 80</t>
  </si>
  <si>
    <t>-1077102211</t>
  </si>
  <si>
    <t>165</t>
  </si>
  <si>
    <t>998722101</t>
  </si>
  <si>
    <t>Přesun hmot pro vnitřní vodovod stanovený z hmotnosti přesunovaného materiálu vodorovná dopravní vzdálenost do 50 m v objektech výšky do 6 m</t>
  </si>
  <si>
    <t>-1843121809</t>
  </si>
  <si>
    <t>725</t>
  </si>
  <si>
    <t>Zdravotechnika - zařizovací předměty</t>
  </si>
  <si>
    <t>166</t>
  </si>
  <si>
    <t>725110814</t>
  </si>
  <si>
    <t>Demontáž klozetů odsávacích nebo kombinačních</t>
  </si>
  <si>
    <t>soubor</t>
  </si>
  <si>
    <t>-831149418</t>
  </si>
  <si>
    <t>167</t>
  </si>
  <si>
    <t>725112173</t>
  </si>
  <si>
    <t>Zařízení záchodů kombi klozety s hlubokým splachováním zvýšený 50 cm s odpadem svislým</t>
  </si>
  <si>
    <t>2058003206</t>
  </si>
  <si>
    <t>168</t>
  </si>
  <si>
    <t>725112182</t>
  </si>
  <si>
    <t>Zařízení záchodů kombi klozety s úspornou armaturou odpad svislý</t>
  </si>
  <si>
    <t>1377052318</t>
  </si>
  <si>
    <t>169</t>
  </si>
  <si>
    <t>725121521</t>
  </si>
  <si>
    <t>Pisoárové záchodky keramické automatické s infračerveným senzorem</t>
  </si>
  <si>
    <t>1549953985</t>
  </si>
  <si>
    <t>170</t>
  </si>
  <si>
    <t>725210821</t>
  </si>
  <si>
    <t>Demontáž umyvadel bez výtokových armatur umyvadel</t>
  </si>
  <si>
    <t>-625559274</t>
  </si>
  <si>
    <t>171</t>
  </si>
  <si>
    <t>725211601</t>
  </si>
  <si>
    <t>Umyvadla keramická bez výtokových armatur se zápachovou uzávěrkou připevněná na stěnu šrouby bílá bez sloupu nebo krytu na sifon 500 mm</t>
  </si>
  <si>
    <t>208980996</t>
  </si>
  <si>
    <t>172</t>
  </si>
  <si>
    <t>725211603</t>
  </si>
  <si>
    <t>Umyvadla keramická bez výtokových armatur se zápachovou uzávěrkou připevněná na stěnu šrouby bílá bez sloupu nebo krytu na sifon 600 mm</t>
  </si>
  <si>
    <t>933882955</t>
  </si>
  <si>
    <t>173</t>
  </si>
  <si>
    <t>725291704</t>
  </si>
  <si>
    <t>Doplňky zařízení koupelen a záchodů nerezové madlo rovné dl 600 mm</t>
  </si>
  <si>
    <t>1242809290</t>
  </si>
  <si>
    <t>174</t>
  </si>
  <si>
    <t>725291707</t>
  </si>
  <si>
    <t>Doplňky zařízení koupelen a záchodů madlo toaletní, sklopné, vodorovné 830 mm</t>
  </si>
  <si>
    <t>1819018614</t>
  </si>
  <si>
    <t>175</t>
  </si>
  <si>
    <t>725291709</t>
  </si>
  <si>
    <t>Doplňky zařízení koupelen a záchodů nerezové madlo toaletní, pevné, s držákem toaletního papíru</t>
  </si>
  <si>
    <t>107764662</t>
  </si>
  <si>
    <t>176</t>
  </si>
  <si>
    <t>725331112</t>
  </si>
  <si>
    <t xml:space="preserve">Výlevka bez výtokových armatur plastová závěsná se sklopnou plastovou mřížkou </t>
  </si>
  <si>
    <t>318542120</t>
  </si>
  <si>
    <t>177</t>
  </si>
  <si>
    <t>725532114</t>
  </si>
  <si>
    <t>Elektrické ohřívače zásobníkové beztlakové přepadové akumulační s pojistným ventilem závěsné svislé objem nádrže (příkon) 80 l (3,0 kW) rychloohřev 220V</t>
  </si>
  <si>
    <t>-210598761</t>
  </si>
  <si>
    <t>178</t>
  </si>
  <si>
    <t>725810811</t>
  </si>
  <si>
    <t>Demontáž výtokových ventilů nástěnných</t>
  </si>
  <si>
    <t>1689769024</t>
  </si>
  <si>
    <t>179</t>
  </si>
  <si>
    <t>725813113</t>
  </si>
  <si>
    <t>Ventil rohový s připojovací trubičkou nebo flexi hadičkou G 1/2</t>
  </si>
  <si>
    <t>-209070438</t>
  </si>
  <si>
    <t>180</t>
  </si>
  <si>
    <t>725821312</t>
  </si>
  <si>
    <t>Baterie dřezové nástěnné pákové s otáčivým kulatým ústím a délkou ramínka 300 mm</t>
  </si>
  <si>
    <t>1170426818</t>
  </si>
  <si>
    <t>181</t>
  </si>
  <si>
    <t>725822611</t>
  </si>
  <si>
    <t>Baterie umyvadlové stojánkové pákové bez výpusti</t>
  </si>
  <si>
    <t>678701746</t>
  </si>
  <si>
    <t>182</t>
  </si>
  <si>
    <t>725822613</t>
  </si>
  <si>
    <t>Baterie umyvadlová stojánková páková s lékařskou pákou a automatickou zátkou</t>
  </si>
  <si>
    <t>753950278</t>
  </si>
  <si>
    <t>183</t>
  </si>
  <si>
    <t>725860811</t>
  </si>
  <si>
    <t>Demontáž zápachových uzávěrek pro zařizovací předměty jednoduchých</t>
  </si>
  <si>
    <t>558808328</t>
  </si>
  <si>
    <t>184</t>
  </si>
  <si>
    <t>725861103</t>
  </si>
  <si>
    <t>Zápachová uzávěrka pro umyvadla DN 40, umyvadlový sifon chrom, mosaz</t>
  </si>
  <si>
    <t>-2143274556</t>
  </si>
  <si>
    <t>185</t>
  </si>
  <si>
    <t>725861313</t>
  </si>
  <si>
    <t>Zápachová uzávěrka pro umyvadlo DN 40 podomítková, připojovací souprava chrom</t>
  </si>
  <si>
    <t>-1106921640</t>
  </si>
  <si>
    <t>186</t>
  </si>
  <si>
    <t>725862123</t>
  </si>
  <si>
    <t>Zápachové uzávěrky zařizovacích předmětů pro dvojdřezy s přípojkou pro pračku nebo myčku DN 40/50</t>
  </si>
  <si>
    <t>125482595</t>
  </si>
  <si>
    <t>187</t>
  </si>
  <si>
    <t>725900961</t>
  </si>
  <si>
    <t>Upevnění doplňkového zařízení koupelny/WC na vrut</t>
  </si>
  <si>
    <t>-379379429</t>
  </si>
  <si>
    <t>188</t>
  </si>
  <si>
    <t>555200051</t>
  </si>
  <si>
    <t>zásobník toaletního papíru nerez</t>
  </si>
  <si>
    <t>-1678775769</t>
  </si>
  <si>
    <t>189</t>
  </si>
  <si>
    <t>555200052</t>
  </si>
  <si>
    <t>zásobník na papírové ručníky nerez</t>
  </si>
  <si>
    <t>-86424346</t>
  </si>
  <si>
    <t>190</t>
  </si>
  <si>
    <t>555200053</t>
  </si>
  <si>
    <t>dávkovač mýdla nerez</t>
  </si>
  <si>
    <t>1492449899</t>
  </si>
  <si>
    <t>191</t>
  </si>
  <si>
    <t>555200054</t>
  </si>
  <si>
    <t>zásobník na hygienické sáčky nerez</t>
  </si>
  <si>
    <t>-665685132</t>
  </si>
  <si>
    <t>192</t>
  </si>
  <si>
    <t>555200055</t>
  </si>
  <si>
    <t>držák WC kartáče nerez, nylonový kartáč</t>
  </si>
  <si>
    <t>-196957666</t>
  </si>
  <si>
    <t>193</t>
  </si>
  <si>
    <t>555200057</t>
  </si>
  <si>
    <t>koš odpadkový na papír nerez</t>
  </si>
  <si>
    <t>756180681</t>
  </si>
  <si>
    <t>194</t>
  </si>
  <si>
    <t>555200056</t>
  </si>
  <si>
    <t>koš odpadkový uzavřený nerez</t>
  </si>
  <si>
    <t>-1682986112</t>
  </si>
  <si>
    <t>195</t>
  </si>
  <si>
    <t>555200061</t>
  </si>
  <si>
    <t>věšák na šaty nerez</t>
  </si>
  <si>
    <t>-1704623821</t>
  </si>
  <si>
    <t>196</t>
  </si>
  <si>
    <t>555200058</t>
  </si>
  <si>
    <t>Zrcadlo nerez 500x400mm</t>
  </si>
  <si>
    <t>-1787610413</t>
  </si>
  <si>
    <t>197</t>
  </si>
  <si>
    <t>555200059</t>
  </si>
  <si>
    <t>Zrcadlo nerez naklápěcí</t>
  </si>
  <si>
    <t>-1143196847</t>
  </si>
  <si>
    <t>198</t>
  </si>
  <si>
    <t>725980132</t>
  </si>
  <si>
    <t>Dvířka kovová nerez 15x30cm</t>
  </si>
  <si>
    <t>-481639262</t>
  </si>
  <si>
    <t>199</t>
  </si>
  <si>
    <t>725990812</t>
  </si>
  <si>
    <t xml:space="preserve">Demontáž doplňků zařízení koupelen a záchodů </t>
  </si>
  <si>
    <t>1017818607</t>
  </si>
  <si>
    <t>200</t>
  </si>
  <si>
    <t>998725101</t>
  </si>
  <si>
    <t>Přesun hmot pro zařizovací předměty stanovený z hmotnosti přesunovaného materiálu vodorovná dopravní vzdálenost do 50 m v objektech výšky do 6 m</t>
  </si>
  <si>
    <t>-1920818873</t>
  </si>
  <si>
    <t>733</t>
  </si>
  <si>
    <t>Ústřední vytápění - rozvodné potrubí</t>
  </si>
  <si>
    <t>201</t>
  </si>
  <si>
    <t>733191923</t>
  </si>
  <si>
    <t>Opravy rozvodů potrubí z trubek ocelových závitových normálních i zesílených navaření odbočky na stávající potrubí, odbočka DN 15</t>
  </si>
  <si>
    <t>-1533069359</t>
  </si>
  <si>
    <t>202</t>
  </si>
  <si>
    <t>733223103</t>
  </si>
  <si>
    <t>Potrubí z trubek měděných tvrdých spojovaných měkkým pájením Ø 18/1</t>
  </si>
  <si>
    <t>-415380754</t>
  </si>
  <si>
    <t>203</t>
  </si>
  <si>
    <t>733291101</t>
  </si>
  <si>
    <t>Zkoušky těsnosti potrubí z trubek měděných Ø do 35/1,5</t>
  </si>
  <si>
    <t>1208798146</t>
  </si>
  <si>
    <t>204</t>
  </si>
  <si>
    <t>733291903</t>
  </si>
  <si>
    <t>Opravy rozvodů potrubí z trubek měděných propojení potrubí Ø 18/1</t>
  </si>
  <si>
    <t>-598982656</t>
  </si>
  <si>
    <t>205</t>
  </si>
  <si>
    <t>733811221</t>
  </si>
  <si>
    <t>Ochrana potrubí termoizolačními trubicemi z pěnového polyetylenu PE přilepenými v příčných a podélných spojích, tloušťky izolace přes 6 do 9 mm, vnitřního průměru izolace DN do 22 mm</t>
  </si>
  <si>
    <t>-1633782560</t>
  </si>
  <si>
    <t>206</t>
  </si>
  <si>
    <t>998733101</t>
  </si>
  <si>
    <t>Přesun hmot pro rozvody potrubí stanovený z hmotnosti přesunovaného materiálu vodorovná dopravní vzdálenost do 50 m v objektech výšky do 6 m</t>
  </si>
  <si>
    <t>694053388</t>
  </si>
  <si>
    <t>734</t>
  </si>
  <si>
    <t>Ústřední vytápění - armatury</t>
  </si>
  <si>
    <t>207</t>
  </si>
  <si>
    <t>734200821</t>
  </si>
  <si>
    <t>Demontáž armatur závitových se dvěma závity do G 1/2</t>
  </si>
  <si>
    <t>-1891401681</t>
  </si>
  <si>
    <t>208</t>
  </si>
  <si>
    <t>734221632</t>
  </si>
  <si>
    <t>Připojovací sada pro spodní středové připojení HM chrom včetně hlavice</t>
  </si>
  <si>
    <t>1255203318</t>
  </si>
  <si>
    <t>209</t>
  </si>
  <si>
    <t>734221691</t>
  </si>
  <si>
    <t>Hlavice ovládání termostat.ventilu , provedení pro veřejné prostory</t>
  </si>
  <si>
    <t>209849241</t>
  </si>
  <si>
    <t>210</t>
  </si>
  <si>
    <t>734261406</t>
  </si>
  <si>
    <t>Šroubení připojovací armatury radiátorů VK PN 10 do 110°C, regulační uzavíratelné přímé G 1/2 x 18</t>
  </si>
  <si>
    <t>-691212810</t>
  </si>
  <si>
    <t>211</t>
  </si>
  <si>
    <t>734261992</t>
  </si>
  <si>
    <t>Šroubení svěrné pro Cu tr. 18-1/2</t>
  </si>
  <si>
    <t>61786506</t>
  </si>
  <si>
    <t>212</t>
  </si>
  <si>
    <t>998734101</t>
  </si>
  <si>
    <t>Přesun hmot pro armatury stanovený z hmotnosti přesunovaného materiálu vodorovná dopravní vzdálenost do 50 m v objektech výšky do 6 m</t>
  </si>
  <si>
    <t>936522609</t>
  </si>
  <si>
    <t>735</t>
  </si>
  <si>
    <t>Ústřední vytápění - otopná tělesa</t>
  </si>
  <si>
    <t>213</t>
  </si>
  <si>
    <t>735151821</t>
  </si>
  <si>
    <t>Demontáž otopných těles panelových dvouřadých stavební délky do 1500 mm</t>
  </si>
  <si>
    <t>-919171554</t>
  </si>
  <si>
    <t>214</t>
  </si>
  <si>
    <t>735159210</t>
  </si>
  <si>
    <t>Montáž otopných těles panelových dvouřadých, stavební délky do 1140 mm</t>
  </si>
  <si>
    <t>-1985615707</t>
  </si>
  <si>
    <t>215</t>
  </si>
  <si>
    <t>484572225</t>
  </si>
  <si>
    <t>těleso otopné panelové VK 2 deskové 2 přídavné přestupní plochy v 700mm dl 1000mm pravé připojení</t>
  </si>
  <si>
    <t>-237986844</t>
  </si>
  <si>
    <t>216</t>
  </si>
  <si>
    <t>48457340</t>
  </si>
  <si>
    <t>těleso otopné panelové 2 desková line vertikal - M v 1600mm dl 600mm spodní středové připojení</t>
  </si>
  <si>
    <t>1425959272</t>
  </si>
  <si>
    <t>217</t>
  </si>
  <si>
    <t>998735101</t>
  </si>
  <si>
    <t>Přesun hmot pro otopná tělesa stanovený z hmotnosti přesunovaného materiálu vodorovná dopravní vzdálenost do 50 m v objektech výšky do 6 m</t>
  </si>
  <si>
    <t>27441654</t>
  </si>
  <si>
    <t>741</t>
  </si>
  <si>
    <t>Elektroinstalace - silnoproud</t>
  </si>
  <si>
    <t>218</t>
  </si>
  <si>
    <t>741112001</t>
  </si>
  <si>
    <t>Montáž krabic elektroinstalačních bez napojení na trubky a lišty, demontáže a montáže víčka a přístroje protahovacích nebo odbočných zapuštěných plastových kruhových</t>
  </si>
  <si>
    <t>686352157</t>
  </si>
  <si>
    <t>219</t>
  </si>
  <si>
    <t>345715215</t>
  </si>
  <si>
    <t>krabice univerzální rozvodná z PH s víčkem a svorkovnicí 68</t>
  </si>
  <si>
    <t>1087037749</t>
  </si>
  <si>
    <t>220</t>
  </si>
  <si>
    <t>741112061</t>
  </si>
  <si>
    <t>Montáž krabic elektroinstalačních bez napojení na trubky a lišty, demontáže a montáže víčka a přístroje přístrojových zapuštěných plastových kruhových</t>
  </si>
  <si>
    <t>507658940</t>
  </si>
  <si>
    <t>221</t>
  </si>
  <si>
    <t>345715157</t>
  </si>
  <si>
    <t xml:space="preserve">krabice přístrojová pro vícenásobné rámečky </t>
  </si>
  <si>
    <t>-735723025</t>
  </si>
  <si>
    <t>222</t>
  </si>
  <si>
    <t>34571525</t>
  </si>
  <si>
    <t>krabice přístrojová elektroinstalační do zateplení, 120x120 mm, hloubka 200 mm</t>
  </si>
  <si>
    <t>878122426</t>
  </si>
  <si>
    <t>223</t>
  </si>
  <si>
    <t>741120301</t>
  </si>
  <si>
    <t>Montáž vodičů izolovaných měděných bez ukončení uložených pevně plných a laněných s PVC pláštěm, bezhalogenových, ohniodolných (CY, CHAH-R(V)) průřezu žíly 0,55 až 16 mm2</t>
  </si>
  <si>
    <t>1987755121</t>
  </si>
  <si>
    <t>224</t>
  </si>
  <si>
    <t>34140842</t>
  </si>
  <si>
    <t>vodič izolovaný s Cu jádrem 4mm2</t>
  </si>
  <si>
    <t>840885137</t>
  </si>
  <si>
    <t>225</t>
  </si>
  <si>
    <t>341408281</t>
  </si>
  <si>
    <t>vodič izolovaný s Cu jádrem 10mm2</t>
  </si>
  <si>
    <t>335717582</t>
  </si>
  <si>
    <t>226</t>
  </si>
  <si>
    <t>741122015</t>
  </si>
  <si>
    <t>Montáž kabelů měděných bez ukončení uložených pod omítku plných kulatých (CYKY), počtu a průřezu žil 3x1,5 mm2</t>
  </si>
  <si>
    <t>637027083</t>
  </si>
  <si>
    <t>227</t>
  </si>
  <si>
    <t>34111030</t>
  </si>
  <si>
    <t>kabel silový s Cu jádrem 1 kV 3x1,5mm2</t>
  </si>
  <si>
    <t>498734596</t>
  </si>
  <si>
    <t>228</t>
  </si>
  <si>
    <t>741122016</t>
  </si>
  <si>
    <t>Montáž kabelů měděných bez ukončení uložených pod omítku plných kulatých (CYKY), počtu a průřezu žil 3x2,5 až 6 mm2</t>
  </si>
  <si>
    <t>1187083007</t>
  </si>
  <si>
    <t>229</t>
  </si>
  <si>
    <t>34111036</t>
  </si>
  <si>
    <t>kabel silový s Cu jádrem 1 kV 3x2,5mm2</t>
  </si>
  <si>
    <t>493582889</t>
  </si>
  <si>
    <t>230</t>
  </si>
  <si>
    <t>741122031</t>
  </si>
  <si>
    <t>Montáž kabelů měděných bez ukončení uložených pod omítku plných kulatých (CYKY), počtu a průřezu žil 5x1,5 až 2,5 mm2</t>
  </si>
  <si>
    <t>914727228</t>
  </si>
  <si>
    <t>231</t>
  </si>
  <si>
    <t>34111094</t>
  </si>
  <si>
    <t>kabel silový s Cu jádrem 1 kV 5x2,5mm2</t>
  </si>
  <si>
    <t>-1469714162</t>
  </si>
  <si>
    <t>232</t>
  </si>
  <si>
    <t>741122211</t>
  </si>
  <si>
    <t>Montáž kabelů měděných bez ukončení uložených volně nebo v liště plných kulatých (CYKY) počtu a průřezu žil 3x1,5 až 6 mm2</t>
  </si>
  <si>
    <t>-881221621</t>
  </si>
  <si>
    <t>233</t>
  </si>
  <si>
    <t>-502676270</t>
  </si>
  <si>
    <t>234</t>
  </si>
  <si>
    <t>741122222</t>
  </si>
  <si>
    <t>Montáž kabelů měděných bez ukončení uložených volně nebo v liště plných kulatých (CYKY) počtu a průřezu žil 4x10 mm2</t>
  </si>
  <si>
    <t>-1930730887</t>
  </si>
  <si>
    <t>235</t>
  </si>
  <si>
    <t>34111076</t>
  </si>
  <si>
    <t>kabel silový s Cu jádrem 1 kV 4x10mm2</t>
  </si>
  <si>
    <t>1808858827</t>
  </si>
  <si>
    <t>236</t>
  </si>
  <si>
    <t>741130001</t>
  </si>
  <si>
    <t>Ukončení vodičů izolovaných s označením a zapojením v rozváděči nebo na přístroji, průřezu žíly do 2,5 mm2</t>
  </si>
  <si>
    <t>1701158479</t>
  </si>
  <si>
    <t>237</t>
  </si>
  <si>
    <t>741130005</t>
  </si>
  <si>
    <t>Ukončení vodičů izolovaných s označením a zapojením v rozváděči nebo na přístroji, průřezu žíly do 10 mm2</t>
  </si>
  <si>
    <t>-928015853</t>
  </si>
  <si>
    <t>238</t>
  </si>
  <si>
    <t>741130006</t>
  </si>
  <si>
    <t>Ukončení vodičů izolovaných s označením a zapojením v rozváděči nebo na přístroji, průřezu žíly do 16 mm2</t>
  </si>
  <si>
    <t>-1469193966</t>
  </si>
  <si>
    <t>239</t>
  </si>
  <si>
    <t>741132103</t>
  </si>
  <si>
    <t>Ukončení kabelů smršťovací záklopkou nebo páskou se zapojením bez letování, počtu a průřezu žil 3x1,5 až 4 mm2</t>
  </si>
  <si>
    <t>-1552691133</t>
  </si>
  <si>
    <t>240</t>
  </si>
  <si>
    <t>741132132</t>
  </si>
  <si>
    <t>Ukončení kabelů smršťovací záklopkou nebo páskou se zapojením bez letování, počtu a průřezu žil 4x10 mm2</t>
  </si>
  <si>
    <t>732812009</t>
  </si>
  <si>
    <t>241</t>
  </si>
  <si>
    <t>741132145</t>
  </si>
  <si>
    <t>Ukončení kabelů smršťovací záklopkou nebo páskou se zapojením bez letování, počtu a průřezu žil 5x1,5 až 4 mm2</t>
  </si>
  <si>
    <t>-768686744</t>
  </si>
  <si>
    <t>242</t>
  </si>
  <si>
    <t>741210001</t>
  </si>
  <si>
    <t>Montáž rozvodnic oceloplechových nebo plastových bez zapojení vodičů běžných, hmotnosti do 20 kg</t>
  </si>
  <si>
    <t>-485270153</t>
  </si>
  <si>
    <t>243</t>
  </si>
  <si>
    <t>357131151</t>
  </si>
  <si>
    <t>Rozvaděč RS</t>
  </si>
  <si>
    <t>-2013730365</t>
  </si>
  <si>
    <t>244</t>
  </si>
  <si>
    <t>741210007</t>
  </si>
  <si>
    <t>RH - Dozbrojení stávajícího rozváděče, přístrojová výzbroj dle výkresové dokumentace</t>
  </si>
  <si>
    <t>-695610909</t>
  </si>
  <si>
    <t>245</t>
  </si>
  <si>
    <t>741231012</t>
  </si>
  <si>
    <t>Montáž svorkovnic do rozváděčů s popisnými štítky se zapojením vodičů na jedné straně ochranných</t>
  </si>
  <si>
    <t>1640710775</t>
  </si>
  <si>
    <t>246</t>
  </si>
  <si>
    <t>345622661</t>
  </si>
  <si>
    <t>Skříňka hlavního ochranného pospojení</t>
  </si>
  <si>
    <t>-440103097</t>
  </si>
  <si>
    <t>247</t>
  </si>
  <si>
    <t>741231042</t>
  </si>
  <si>
    <t>Montáž svorkovnic se zapojením vodičů průřezové plochy do 2,5 mm2</t>
  </si>
  <si>
    <t>1740520757</t>
  </si>
  <si>
    <t>248</t>
  </si>
  <si>
    <t>345610200</t>
  </si>
  <si>
    <t>svorka WAGO, typ 273-1</t>
  </si>
  <si>
    <t>363684671</t>
  </si>
  <si>
    <t>249</t>
  </si>
  <si>
    <t>741310101</t>
  </si>
  <si>
    <t>Montáž spínačů jedno nebo dvoupólových polozapuštěných nebo zapuštěných se zapojením vodičů bezšroubové připojení vypínačů, řazení 1-jednopólových</t>
  </si>
  <si>
    <t>145261400</t>
  </si>
  <si>
    <t>250</t>
  </si>
  <si>
    <t>345359002</t>
  </si>
  <si>
    <t xml:space="preserve">Kryt spínače jednoduchý bílá </t>
  </si>
  <si>
    <t>-1739778972</t>
  </si>
  <si>
    <t>251</t>
  </si>
  <si>
    <t>345359011</t>
  </si>
  <si>
    <t xml:space="preserve">Přístroj spínače jednopólového, řazení 1, 1So  </t>
  </si>
  <si>
    <t>-1984393739</t>
  </si>
  <si>
    <t>252</t>
  </si>
  <si>
    <t>345359001</t>
  </si>
  <si>
    <t xml:space="preserve">Rámeček jednonásobný bílá </t>
  </si>
  <si>
    <t>-519303331</t>
  </si>
  <si>
    <t>253</t>
  </si>
  <si>
    <t>345359019</t>
  </si>
  <si>
    <t xml:space="preserve">přístroj spínače jednopólový  IP 44, zapuštěný </t>
  </si>
  <si>
    <t>-484017014</t>
  </si>
  <si>
    <t>254</t>
  </si>
  <si>
    <t>741310122</t>
  </si>
  <si>
    <t>Montáž spínačů jedno nebo dvoupólových polozapuštěných nebo zapuštěných se zapojením vodičů bezšroubové připojení přepínačů, řazení 6-střídavých</t>
  </si>
  <si>
    <t>1668847683</t>
  </si>
  <si>
    <t>255</t>
  </si>
  <si>
    <t>345359014</t>
  </si>
  <si>
    <t xml:space="preserve">Přístroj přepínače střídavého, řazení 6, 6So  </t>
  </si>
  <si>
    <t>254743429</t>
  </si>
  <si>
    <t>256</t>
  </si>
  <si>
    <t>-830258245</t>
  </si>
  <si>
    <t>257</t>
  </si>
  <si>
    <t>345359017</t>
  </si>
  <si>
    <t xml:space="preserve">Přepínač střídavý IP 44, zapuštěný </t>
  </si>
  <si>
    <t>-1655896730</t>
  </si>
  <si>
    <t>258</t>
  </si>
  <si>
    <t>741313001</t>
  </si>
  <si>
    <t>Montáž zásuvek domovních se zapojením vodičů bezšroubové připojení polozapuštěných nebo zapuštěných 10/16 A, provedení 2P + PE</t>
  </si>
  <si>
    <t>2108886823</t>
  </si>
  <si>
    <t>259</t>
  </si>
  <si>
    <t>345551031</t>
  </si>
  <si>
    <t xml:space="preserve">Zásuvka jednonásobná, chráněná, s clonkami, s bezšroub. sv. bílá </t>
  </si>
  <si>
    <t>-1856460121</t>
  </si>
  <si>
    <t>260</t>
  </si>
  <si>
    <t>-1510351601</t>
  </si>
  <si>
    <t>261</t>
  </si>
  <si>
    <t>345551039</t>
  </si>
  <si>
    <t xml:space="preserve">Zásuvka jednonásobná IP 44, s ochranným kolíkem, s clonkami, s víčkem bílá </t>
  </si>
  <si>
    <t>-445122262</t>
  </si>
  <si>
    <t>262</t>
  </si>
  <si>
    <t>741313082</t>
  </si>
  <si>
    <t>Montáž zásuvek domovních se zapojením vodičů šroubové připojení venkovní nebo mokré, provedení 2P + PE</t>
  </si>
  <si>
    <t>1937586403</t>
  </si>
  <si>
    <t>263</t>
  </si>
  <si>
    <t>345514851</t>
  </si>
  <si>
    <t>Zásuvka jednonásobná na omítku IP 54, s ochranným kolíkem, s víčkem</t>
  </si>
  <si>
    <t>-46921336</t>
  </si>
  <si>
    <t>264</t>
  </si>
  <si>
    <t>741331009</t>
  </si>
  <si>
    <t>Připojení přístrojů a zařízení TZB budovy</t>
  </si>
  <si>
    <t>-253663259</t>
  </si>
  <si>
    <t>265</t>
  </si>
  <si>
    <t>741372021</t>
  </si>
  <si>
    <t>Montáž svítidel LED se zapojením vodičů bytových nebo společenských místností přisazených nástěnných panelových, obsahu do 0,09 m2</t>
  </si>
  <si>
    <t>-2050517025</t>
  </si>
  <si>
    <t>266</t>
  </si>
  <si>
    <t>348182104</t>
  </si>
  <si>
    <t>C - Svítidlo přisazené, venkovní, LED, 230V, max. 100W, min. IP44</t>
  </si>
  <si>
    <t>1651811957</t>
  </si>
  <si>
    <t>267</t>
  </si>
  <si>
    <t>741372023</t>
  </si>
  <si>
    <t>Montáž svítidlo LED přisazené nástěnné nouzové</t>
  </si>
  <si>
    <t>1130875820</t>
  </si>
  <si>
    <t>268</t>
  </si>
  <si>
    <t>348284711</t>
  </si>
  <si>
    <t>N - Svítidlo nouzové, vlastní bateriový zdroj (autonomie 1h), 230V, max. 5W, min. IP44</t>
  </si>
  <si>
    <t>-1910080555</t>
  </si>
  <si>
    <t>269</t>
  </si>
  <si>
    <t>741372061</t>
  </si>
  <si>
    <t>Montáž svítidel LED se zapojením vodičů bytových nebo společenských místností přisazených stropních panelových, obsahu do 0,09 m2</t>
  </si>
  <si>
    <t>1505141670</t>
  </si>
  <si>
    <t>270</t>
  </si>
  <si>
    <t>348182102</t>
  </si>
  <si>
    <t>A - Svítidlo přisazené, interiérové, LED, 230V, max. 100W, min. IP20</t>
  </si>
  <si>
    <t>-770172688</t>
  </si>
  <si>
    <t>271</t>
  </si>
  <si>
    <t>741372062</t>
  </si>
  <si>
    <t>Montáž svítidel LED se zapojením vodičů bytových nebo společenských místností přisazených stropních panelových, obsahu přes 0,09 do 0,36 m2</t>
  </si>
  <si>
    <t>114535315</t>
  </si>
  <si>
    <t>272</t>
  </si>
  <si>
    <t>348182106</t>
  </si>
  <si>
    <t>B - Svítidlo přisazené, liniové, průmyslové, LED, 230V, max. 100W, min. IP44</t>
  </si>
  <si>
    <t>1980943298</t>
  </si>
  <si>
    <t>273</t>
  </si>
  <si>
    <t>741410021</t>
  </si>
  <si>
    <t>Montáž uzemňovacího vedení s upevněním, propojením a připojením pomocí svorek v zemi s izolací spojů pásku průřezu do 120 mm2 v městské zástavbě</t>
  </si>
  <si>
    <t>-1405649279</t>
  </si>
  <si>
    <t>274</t>
  </si>
  <si>
    <t>354420620</t>
  </si>
  <si>
    <t>pás zemnící 30x4mm FeZn</t>
  </si>
  <si>
    <t>1431298729</t>
  </si>
  <si>
    <t>50,0*0,94</t>
  </si>
  <si>
    <t>275</t>
  </si>
  <si>
    <t>741410041</t>
  </si>
  <si>
    <t>Montáž uzemňovacího vedení s upevněním, propojením a připojením pomocí svorek v zemi s izolací spojů drátu nebo lana Ø do 10 mm v městské zástavbě</t>
  </si>
  <si>
    <t>-693535677</t>
  </si>
  <si>
    <t>276</t>
  </si>
  <si>
    <t>354410730</t>
  </si>
  <si>
    <t>drát D 10mm FeZn</t>
  </si>
  <si>
    <t>1067336265</t>
  </si>
  <si>
    <t>20,0*0,64</t>
  </si>
  <si>
    <t>277</t>
  </si>
  <si>
    <t>741410073</t>
  </si>
  <si>
    <t>Montáž uzemňovacího vedení s upevněním, propojením a připojením pevně svárem</t>
  </si>
  <si>
    <t>771362608</t>
  </si>
  <si>
    <t>278</t>
  </si>
  <si>
    <t>1000039080</t>
  </si>
  <si>
    <t>Smršťovací trubice RPK 40/16/1000 černá (1ks = 1m;0,5m / svod)</t>
  </si>
  <si>
    <t>-1949352538</t>
  </si>
  <si>
    <t>279</t>
  </si>
  <si>
    <t>741420001</t>
  </si>
  <si>
    <t>Montáž hromosvodného vedení svodových drátů nebo lan s podpěrami, Ø do 10 mm</t>
  </si>
  <si>
    <t>-421888547</t>
  </si>
  <si>
    <t>280</t>
  </si>
  <si>
    <t>354410720</t>
  </si>
  <si>
    <t>drát pro hromosvod FeZn D 8mm</t>
  </si>
  <si>
    <t>541113241</t>
  </si>
  <si>
    <t>60,0*0,4</t>
  </si>
  <si>
    <t>281</t>
  </si>
  <si>
    <t>3544141511</t>
  </si>
  <si>
    <t>podpěra vedení FeZn do zdiva 250 mm</t>
  </si>
  <si>
    <t>343647239</t>
  </si>
  <si>
    <t>282</t>
  </si>
  <si>
    <t>354415205</t>
  </si>
  <si>
    <t>podpěra vedení do dřevěných konstrukcí</t>
  </si>
  <si>
    <t>-224812421</t>
  </si>
  <si>
    <t>283</t>
  </si>
  <si>
    <t>3544155521</t>
  </si>
  <si>
    <t>podpěra vedení na ploché střechy</t>
  </si>
  <si>
    <t>1856424818</t>
  </si>
  <si>
    <t>284</t>
  </si>
  <si>
    <t>3544155522</t>
  </si>
  <si>
    <t>nástavec podpěry vedení na ploché střechy</t>
  </si>
  <si>
    <t>1908575318</t>
  </si>
  <si>
    <t>285</t>
  </si>
  <si>
    <t>3544155523</t>
  </si>
  <si>
    <t>víčko podpěry vedení na ploché střechy</t>
  </si>
  <si>
    <t>1136288876</t>
  </si>
  <si>
    <t>286</t>
  </si>
  <si>
    <t>741420021</t>
  </si>
  <si>
    <t>Montáž hromosvodného vedení svorek se 2 šrouby</t>
  </si>
  <si>
    <t>1476489987</t>
  </si>
  <si>
    <t>287</t>
  </si>
  <si>
    <t>354418852</t>
  </si>
  <si>
    <t>svorka univerzální SU pro lano D8-10 mm FeZn</t>
  </si>
  <si>
    <t>-953704396</t>
  </si>
  <si>
    <t>288</t>
  </si>
  <si>
    <t>354419961</t>
  </si>
  <si>
    <t xml:space="preserve">svorka odbočovací a spojovací SR 3b pro spojování kruhových a páskových vodičů    FeZn</t>
  </si>
  <si>
    <t>1548752527</t>
  </si>
  <si>
    <t>289</t>
  </si>
  <si>
    <t>354419050</t>
  </si>
  <si>
    <t>svorka připojovací k připojení okapových žlabů</t>
  </si>
  <si>
    <t>-193104791</t>
  </si>
  <si>
    <t>290</t>
  </si>
  <si>
    <t>354418600</t>
  </si>
  <si>
    <t>svorka FeZn k jímací tyči - 4 šrouby</t>
  </si>
  <si>
    <t>1206289454</t>
  </si>
  <si>
    <t>291</t>
  </si>
  <si>
    <t>741420022</t>
  </si>
  <si>
    <t>Montáž hromosvodného vedení svorek se 3 a více šrouby</t>
  </si>
  <si>
    <t>1100154218</t>
  </si>
  <si>
    <t>292</t>
  </si>
  <si>
    <t>354419250</t>
  </si>
  <si>
    <t>svorka zkušební pro lano D 6-12 mm, FeZn</t>
  </si>
  <si>
    <t>-447554663</t>
  </si>
  <si>
    <t>293</t>
  </si>
  <si>
    <t>35441875</t>
  </si>
  <si>
    <t>svorka křížová pro vodič D 6-10 mm</t>
  </si>
  <si>
    <t>708093431</t>
  </si>
  <si>
    <t>294</t>
  </si>
  <si>
    <t>354420040</t>
  </si>
  <si>
    <t>svorka na potrubí 4" - 115mm, FeZn</t>
  </si>
  <si>
    <t>-119901692</t>
  </si>
  <si>
    <t>295</t>
  </si>
  <si>
    <t>741420051</t>
  </si>
  <si>
    <t>Montáž hromosvodného vedení ochranných prvků úhelníků nebo trubek s držáky do zdiva</t>
  </si>
  <si>
    <t>1963428384</t>
  </si>
  <si>
    <t>296</t>
  </si>
  <si>
    <t>354418491</t>
  </si>
  <si>
    <t>držák jímače a ochranné trubky do zdiva DJZ, FeZn</t>
  </si>
  <si>
    <t>-171609330</t>
  </si>
  <si>
    <t>297</t>
  </si>
  <si>
    <t>354418320</t>
  </si>
  <si>
    <t>trubka ochranná na ochranu svodu - 1700 mmm, FeZn</t>
  </si>
  <si>
    <t>846166345</t>
  </si>
  <si>
    <t>298</t>
  </si>
  <si>
    <t>741420083</t>
  </si>
  <si>
    <t>Montáž hromosvodného vedení doplňků štítků k označení svodů</t>
  </si>
  <si>
    <t>-1302583138</t>
  </si>
  <si>
    <t>299</t>
  </si>
  <si>
    <t>354421100</t>
  </si>
  <si>
    <t xml:space="preserve">štítek plastový -  čísla svodů</t>
  </si>
  <si>
    <t>1345068914</t>
  </si>
  <si>
    <t>300</t>
  </si>
  <si>
    <t>735345301</t>
  </si>
  <si>
    <t>Tabulka bezpečnostní s tiskem Za bouřky dodržujte odstup 3m od svodů! Jste v ohrožení života</t>
  </si>
  <si>
    <t>454724874</t>
  </si>
  <si>
    <t>301</t>
  </si>
  <si>
    <t>741420121</t>
  </si>
  <si>
    <t>Montáž oddáleného vedení izolační tyče</t>
  </si>
  <si>
    <t>419397406</t>
  </si>
  <si>
    <t>302</t>
  </si>
  <si>
    <t>354410009</t>
  </si>
  <si>
    <t>izolační tyč pro jímací tyč 680</t>
  </si>
  <si>
    <t>2075675104</t>
  </si>
  <si>
    <t>303</t>
  </si>
  <si>
    <t>741430005</t>
  </si>
  <si>
    <t>Montáž jímacích tyčí délky do 3 m, na stojan</t>
  </si>
  <si>
    <t>-104117482</t>
  </si>
  <si>
    <t>304</t>
  </si>
  <si>
    <t>354418495</t>
  </si>
  <si>
    <t>podstavec betonový 9 kg</t>
  </si>
  <si>
    <t>-738397325</t>
  </si>
  <si>
    <t>305</t>
  </si>
  <si>
    <t>354418496</t>
  </si>
  <si>
    <t>podložka gumová pro podstavec betonový 9 kg</t>
  </si>
  <si>
    <t>-19727073</t>
  </si>
  <si>
    <t>306</t>
  </si>
  <si>
    <t>35441060</t>
  </si>
  <si>
    <t>tyč jímací s rovným koncem 1000 mm FeZn</t>
  </si>
  <si>
    <t>-1855690607</t>
  </si>
  <si>
    <t>307</t>
  </si>
  <si>
    <t>741810002</t>
  </si>
  <si>
    <t>Zkoušky a prohlídky elektrických rozvodů a zařízení celková prohlídka a vyhotovení revizní zprávy pro objem montážních prací přes 100 do 500 tis. Kč</t>
  </si>
  <si>
    <t>1831997662</t>
  </si>
  <si>
    <t>308</t>
  </si>
  <si>
    <t>741920103</t>
  </si>
  <si>
    <t>Demontáž stávající elektroinstalace</t>
  </si>
  <si>
    <t>hod</t>
  </si>
  <si>
    <t>-63544444</t>
  </si>
  <si>
    <t>309</t>
  </si>
  <si>
    <t>741991111</t>
  </si>
  <si>
    <t>Pomocné a přidružené práce pro elektroinstalace</t>
  </si>
  <si>
    <t>1832241938</t>
  </si>
  <si>
    <t>310</t>
  </si>
  <si>
    <t>741991112</t>
  </si>
  <si>
    <t>Drobný a podružný materiál</t>
  </si>
  <si>
    <t>-1653939165</t>
  </si>
  <si>
    <t>311</t>
  </si>
  <si>
    <t>998741101.1</t>
  </si>
  <si>
    <t>Přesun hmot pro silnoproud stanovený z hmotnosti přesunovaného materiálu vodorovná dopravní vzdálenost do 50 m v objektech výšky do 6 m</t>
  </si>
  <si>
    <t>-379570950</t>
  </si>
  <si>
    <t>766</t>
  </si>
  <si>
    <t>Konstrukce truhlářské</t>
  </si>
  <si>
    <t>312</t>
  </si>
  <si>
    <t>766622216</t>
  </si>
  <si>
    <t>Montáž oken plastových plochy do 1 m2 včetně montáže rámu na polyuretanovou pěnu otevíravých nebo sklápěcích do zdiva</t>
  </si>
  <si>
    <t>1973995852</t>
  </si>
  <si>
    <t>313</t>
  </si>
  <si>
    <t>611441055</t>
  </si>
  <si>
    <t>okno plastové jednokřídlové otvíravé a sklápěcí 60x60 cm, dekor dřevo</t>
  </si>
  <si>
    <t>2009952876</t>
  </si>
  <si>
    <t>314</t>
  </si>
  <si>
    <t>766660171</t>
  </si>
  <si>
    <t>Montáž dveřních křídel dřevěných nebo plastových otevíravých do obložkové zárubně povrchově upravených jednokřídlových, šířky do 800 mm</t>
  </si>
  <si>
    <t>455982695</t>
  </si>
  <si>
    <t>315</t>
  </si>
  <si>
    <t>61162701</t>
  </si>
  <si>
    <t>dveře vnitřní hladké folie bílá plné 1křídlové 70x197cm</t>
  </si>
  <si>
    <t>-1357747865</t>
  </si>
  <si>
    <t>316</t>
  </si>
  <si>
    <t>766665923</t>
  </si>
  <si>
    <t>Montáž dveří kování kliky, rozety 1kř.</t>
  </si>
  <si>
    <t>1465776188</t>
  </si>
  <si>
    <t>317</t>
  </si>
  <si>
    <t>549146212</t>
  </si>
  <si>
    <t xml:space="preserve">kování dveřní nerez  klika-klika, kulatá rozeta </t>
  </si>
  <si>
    <t>-149763876</t>
  </si>
  <si>
    <t>318</t>
  </si>
  <si>
    <t>549146213</t>
  </si>
  <si>
    <t xml:space="preserve">kování dveřní nerez  madlo</t>
  </si>
  <si>
    <t>349886091</t>
  </si>
  <si>
    <t>319</t>
  </si>
  <si>
    <t>766682111</t>
  </si>
  <si>
    <t>Montáž zárubní dřevěných, plastových nebo z lamina obložkových, pro dveře jednokřídlové, tloušťky stěny do 170 mm</t>
  </si>
  <si>
    <t>-168732851</t>
  </si>
  <si>
    <t>320</t>
  </si>
  <si>
    <t>61182262</t>
  </si>
  <si>
    <t>zárubeň obložková pro dveře 1křídlové 60,70,80,90x197cm tl 6-17cm fólie dub,buk a bílá</t>
  </si>
  <si>
    <t>1007544905</t>
  </si>
  <si>
    <t>321</t>
  </si>
  <si>
    <t>766821113</t>
  </si>
  <si>
    <t>Montáž nábytku vestavěného skříně jednokřídlové s bočními stěnami</t>
  </si>
  <si>
    <t>-573413778</t>
  </si>
  <si>
    <t>322</t>
  </si>
  <si>
    <t>607222899</t>
  </si>
  <si>
    <t xml:space="preserve">vestavěná  skříň jednokřídlová, boční stěny , zámek, skříň pro výlevku 60x40x205 cm</t>
  </si>
  <si>
    <t>-1413002974</t>
  </si>
  <si>
    <t>323</t>
  </si>
  <si>
    <t>998766101</t>
  </si>
  <si>
    <t>Přesun hmot pro konstrukce truhlářské stanovený z hmotnosti přesunovaného materiálu vodorovná dopravní vzdálenost do 50 m v objektech výšky do 6 m</t>
  </si>
  <si>
    <t>632069578</t>
  </si>
  <si>
    <t>767</t>
  </si>
  <si>
    <t>Konstrukce zámečnické</t>
  </si>
  <si>
    <t>324</t>
  </si>
  <si>
    <t>767131111</t>
  </si>
  <si>
    <t>Montáž stěn a příček z plechu spojených šroubováním</t>
  </si>
  <si>
    <t>-122209259</t>
  </si>
  <si>
    <t>1,045*2,05*2</t>
  </si>
  <si>
    <t>1,08*2,05</t>
  </si>
  <si>
    <t>1,9*2,05</t>
  </si>
  <si>
    <t>2,2*2,05</t>
  </si>
  <si>
    <t>325</t>
  </si>
  <si>
    <t>607941054</t>
  </si>
  <si>
    <t xml:space="preserve">sanitární oddělovací stěna s dveřmi , sendvičové panely HPL do vlhkého prostředí, klika z obou stran, WC rozeta plochá kulatá s otočnou kličkou z vnitřní strany,  stěna 104,5x205cm 1x dveře 70 cm</t>
  </si>
  <si>
    <t>-1299559949</t>
  </si>
  <si>
    <t>326</t>
  </si>
  <si>
    <t>607941655</t>
  </si>
  <si>
    <t xml:space="preserve">sanitární oddělovací stěna s dveřmi , sendvičové panely HPL do vlhkého prostředí, klika z obou stran, rozeta plochá kulatá ,  stěna 108x205cm 1x dveře 70 cm</t>
  </si>
  <si>
    <t>-1313530325</t>
  </si>
  <si>
    <t>327</t>
  </si>
  <si>
    <t>607941656</t>
  </si>
  <si>
    <t xml:space="preserve">sanitární oddělovací stěna s dveřmi , sendvičové panely HPL do vlhkého prostředí, klika z obou stran, WC rozeta plochá kulatá s otočnou kličkou z vnitřní strany,  stěna 190x205cm 1x dveře 90 cm</t>
  </si>
  <si>
    <t>274783192</t>
  </si>
  <si>
    <t>328</t>
  </si>
  <si>
    <t>607941657</t>
  </si>
  <si>
    <t>sanitární oddělovací stěna s dveřmi , sendvičové panely HPL do vlhkého prostředí, plná stěna 220x205cm</t>
  </si>
  <si>
    <t>-896917229</t>
  </si>
  <si>
    <t>329</t>
  </si>
  <si>
    <t>998767101</t>
  </si>
  <si>
    <t>Přesun hmot pro zámečnické konstrukce stanovený z hmotnosti přesunovaného materiálu vodorovná dopravní vzdálenost do 50 m v objektech výšky do 6 m</t>
  </si>
  <si>
    <t>-1872862266</t>
  </si>
  <si>
    <t>771</t>
  </si>
  <si>
    <t>Podlahy z dlaždic</t>
  </si>
  <si>
    <t>330</t>
  </si>
  <si>
    <t>771474112</t>
  </si>
  <si>
    <t>Montáž soklíků z dlaždic keramických lepených flexibilním lepidlem rovných výšky přes 65 do 90 mm</t>
  </si>
  <si>
    <t>-1503696024</t>
  </si>
  <si>
    <t>1,9+0,2+0,2+3,3</t>
  </si>
  <si>
    <t>3,16*2,08+0,2+0,2</t>
  </si>
  <si>
    <t>331</t>
  </si>
  <si>
    <t>59761416</t>
  </si>
  <si>
    <t xml:space="preserve">sokl -  dlaždice keramické slinuté neglazované mrazuvzdorné  300 x 80mm</t>
  </si>
  <si>
    <t>646404190</t>
  </si>
  <si>
    <t>12,573/0,3*1,05</t>
  </si>
  <si>
    <t>332</t>
  </si>
  <si>
    <t>771574113</t>
  </si>
  <si>
    <t>Montáž podlah z dlaždic keramických lepených flexibilním lepidlem režných nebo glazovaných hladkých přes 9 do 12 ks/ m2</t>
  </si>
  <si>
    <t>1312648007</t>
  </si>
  <si>
    <t>333</t>
  </si>
  <si>
    <t>59761433</t>
  </si>
  <si>
    <t>dlaždice keramické slinuté neglazované mrazuvzdorné pro extrémní mechanické namáhání světlé přes 9 do 12 ks/m2</t>
  </si>
  <si>
    <t>1699870807</t>
  </si>
  <si>
    <t>32,96*1,05</t>
  </si>
  <si>
    <t>334</t>
  </si>
  <si>
    <t>771579191</t>
  </si>
  <si>
    <t>Montáž podlah z dlaždic keramických Příplatek k cenám za plochu do 5 m2 jednotlivě</t>
  </si>
  <si>
    <t>202661310</t>
  </si>
  <si>
    <t>335</t>
  </si>
  <si>
    <t>771591111</t>
  </si>
  <si>
    <t>Podlahy - ostatní práce penetrace podkladu</t>
  </si>
  <si>
    <t>-958041487</t>
  </si>
  <si>
    <t>336</t>
  </si>
  <si>
    <t>771990112</t>
  </si>
  <si>
    <t>Vyrovnání podkladní vrstvy samonivelační stěrkou tl. 4 mm, min. pevnosti 30 MPa</t>
  </si>
  <si>
    <t>-2092866111</t>
  </si>
  <si>
    <t>337</t>
  </si>
  <si>
    <t>998771101</t>
  </si>
  <si>
    <t>Přesun hmot pro podlahy z dlaždic stanovený z hmotnosti přesunovaného materiálu vodorovná dopravní vzdálenost do 50 m v objektech výšky do 6 m</t>
  </si>
  <si>
    <t>1161211474</t>
  </si>
  <si>
    <t>781</t>
  </si>
  <si>
    <t>Dokončovací práce - obklady</t>
  </si>
  <si>
    <t>338</t>
  </si>
  <si>
    <t>781474115</t>
  </si>
  <si>
    <t>Montáž obkladů vnitřních stěn z dlaždic keramických lepených flexibilním lepidlem režných nebo glazovaných hladkých přes 22 do 25 ks/m2</t>
  </si>
  <si>
    <t>-39898947</t>
  </si>
  <si>
    <t>339</t>
  </si>
  <si>
    <t>59761039</t>
  </si>
  <si>
    <t>obkládačky keramické koupelnové (bílé i barevné) přes 22 do 25 ks/m2</t>
  </si>
  <si>
    <t>-1197926400</t>
  </si>
  <si>
    <t>51,667*1,05</t>
  </si>
  <si>
    <t>340</t>
  </si>
  <si>
    <t>781479191</t>
  </si>
  <si>
    <t>Montáž obkladů vnitřních stěn z dlaždic keramických Příplatek k cenám za plochu do 10 m2 jednotlivě</t>
  </si>
  <si>
    <t>1924763903</t>
  </si>
  <si>
    <t>341</t>
  </si>
  <si>
    <t>781494111</t>
  </si>
  <si>
    <t>Ostatní prvky plastové profily ukončovací a dilatační lepené flexibilním lepidlem rohové</t>
  </si>
  <si>
    <t>1728774853</t>
  </si>
  <si>
    <t>(0,6+0,35+0,35)*4</t>
  </si>
  <si>
    <t>342</t>
  </si>
  <si>
    <t>781494511</t>
  </si>
  <si>
    <t>Ostatní prvky plastové profily ukončovací a dilatační lepené flexibilním lepidlem ukončovací</t>
  </si>
  <si>
    <t>1468444277</t>
  </si>
  <si>
    <t>1,5+0,2+0,2+0,445+1,5</t>
  </si>
  <si>
    <t>2,175+1,5+0,2+0,2</t>
  </si>
  <si>
    <t>1,3+2,2+0,2+0,2</t>
  </si>
  <si>
    <t>1,8*2</t>
  </si>
  <si>
    <t>3,0+0,445+3,0+0,345</t>
  </si>
  <si>
    <t>3,36+0,295+0,3+1,8</t>
  </si>
  <si>
    <t>3,0+3,16+1,5+1,5</t>
  </si>
  <si>
    <t>343</t>
  </si>
  <si>
    <t>781495111</t>
  </si>
  <si>
    <t>Ostatní prvky ostatní práce penetrace podkladu</t>
  </si>
  <si>
    <t>1363869392</t>
  </si>
  <si>
    <t>344</t>
  </si>
  <si>
    <t>998781101</t>
  </si>
  <si>
    <t>Přesun hmot pro obklady keramické stanovený z hmotnosti přesunovaného materiálu vodorovná dopravní vzdálenost do 50 m v objektech výšky do 6 m</t>
  </si>
  <si>
    <t>-1040506235</t>
  </si>
  <si>
    <t>784</t>
  </si>
  <si>
    <t>Dokončovací práce - malby a tapety</t>
  </si>
  <si>
    <t>345</t>
  </si>
  <si>
    <t>784121001</t>
  </si>
  <si>
    <t>Oškrabání malby v místnostech výšky do 3,80 m</t>
  </si>
  <si>
    <t>425709850</t>
  </si>
  <si>
    <t>"strop"</t>
  </si>
  <si>
    <t>"stěny"</t>
  </si>
  <si>
    <t>346</t>
  </si>
  <si>
    <t>784121011</t>
  </si>
  <si>
    <t>Rozmývání podkladu po oškrabání malby v místnostech výšky do 3,80 m</t>
  </si>
  <si>
    <t>-938835518</t>
  </si>
  <si>
    <t>347</t>
  </si>
  <si>
    <t>784211101</t>
  </si>
  <si>
    <t>Malby z malířských směsí otěruvzdorných za mokra dvojnásobné, bílé za mokra otěruvzdorné výborně v místnostech výšky do 3,80 m</t>
  </si>
  <si>
    <t>-69970784</t>
  </si>
  <si>
    <t>"opravy"</t>
  </si>
  <si>
    <t>3,0*0,5</t>
  </si>
  <si>
    <t>34,0*0,5</t>
  </si>
  <si>
    <t>0,5*0,5*2</t>
  </si>
  <si>
    <t>Práce a dodávky M</t>
  </si>
  <si>
    <t>46-M</t>
  </si>
  <si>
    <t>Zemní práce při extr.mont.pracích</t>
  </si>
  <si>
    <t>348</t>
  </si>
  <si>
    <t>460010024</t>
  </si>
  <si>
    <t>Vytyčení trasy vedení kabelového (podzemního) v zastavěném prostoru</t>
  </si>
  <si>
    <t>km</t>
  </si>
  <si>
    <t>-1826645669</t>
  </si>
  <si>
    <t>349</t>
  </si>
  <si>
    <t>460150153</t>
  </si>
  <si>
    <t>Hloubení zapažených i nezapažených kabelových rýh ručně včetně urovnání dna s přemístěním výkopku do vzdálenosti 3 m od okraje jámy nebo naložením na dopravní prostředek šířky 35 cm, hloubky 70 cm, v hornině třídy 3</t>
  </si>
  <si>
    <t>1712306076</t>
  </si>
  <si>
    <t>50,0+15,0</t>
  </si>
  <si>
    <t>350</t>
  </si>
  <si>
    <t>460421182</t>
  </si>
  <si>
    <t>Kabelové lože včetně podsypu, zhutnění a urovnání povrchu z písku nebo štěrkopísku tloušťky 10 cm nad kabel zakryté plastovou fólií, šířky lože přes 25 do 50 cm</t>
  </si>
  <si>
    <t>1800991022</t>
  </si>
  <si>
    <t>351</t>
  </si>
  <si>
    <t>460510054</t>
  </si>
  <si>
    <t>Kabelové prostupy, kanály a multikanály kabelové prostupy z trub plastových včetně osazení, utěsnění a spárování do rýhy, bez výkopových prací bez obsypu, vnitřního průměru do 10 cm</t>
  </si>
  <si>
    <t>-358714413</t>
  </si>
  <si>
    <t>352</t>
  </si>
  <si>
    <t>345713521</t>
  </si>
  <si>
    <t xml:space="preserve">trubka elektroinstalační ohebná dvouplášťová korugovaná D 52/63 mm, KF 09063 HDPE+LDPE </t>
  </si>
  <si>
    <t>-497641787</t>
  </si>
  <si>
    <t>353</t>
  </si>
  <si>
    <t>460521112</t>
  </si>
  <si>
    <t>Lože pro zemnící pásek z prostého betonu C16/20 se zakrytím 50 mm v otevřeném výkopu</t>
  </si>
  <si>
    <t>-2118895423</t>
  </si>
  <si>
    <t>50,0*0,35*0,1</t>
  </si>
  <si>
    <t>354</t>
  </si>
  <si>
    <t>460560153</t>
  </si>
  <si>
    <t>Zásyp kabelových rýh ručně s uložením výkopku ve vrstvách včetně zhutnění a urovnání povrchu šířky 35 cm hloubky 70 cm, v hornině třídy 3</t>
  </si>
  <si>
    <t>-684890840</t>
  </si>
  <si>
    <t>355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</si>
  <si>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</si>
  <si>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</si>
  <si>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>862683081</t>
  </si>
  <si>
    <t>15,0*0,35*0,2</t>
  </si>
  <si>
    <t>356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</si>
  <si>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</si>
  <si>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</si>
  <si>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1427610088</t>
  </si>
  <si>
    <t>2,8*19</t>
  </si>
  <si>
    <t>357</t>
  </si>
  <si>
    <t>460600039</t>
  </si>
  <si>
    <t>Poplatek za skládku - ostatní zemina</t>
  </si>
  <si>
    <t>-675766043</t>
  </si>
  <si>
    <t>2,8*1,8</t>
  </si>
  <si>
    <t>VRN</t>
  </si>
  <si>
    <t>Vedlejší rozpočtové náklady</t>
  </si>
  <si>
    <t>VRN1</t>
  </si>
  <si>
    <t>Průzkumné, geodetické a projektové práce</t>
  </si>
  <si>
    <t>358</t>
  </si>
  <si>
    <t>011503010</t>
  </si>
  <si>
    <t>Stavební průzkum , vytyčení vedení inženýrských sítí</t>
  </si>
  <si>
    <t>Kč</t>
  </si>
  <si>
    <t>1024</t>
  </si>
  <si>
    <t>-909407815</t>
  </si>
  <si>
    <t>359</t>
  </si>
  <si>
    <t>013254000</t>
  </si>
  <si>
    <t>Dokumentace skutečného provedení stavby</t>
  </si>
  <si>
    <t>197798531</t>
  </si>
  <si>
    <t>VRN3</t>
  </si>
  <si>
    <t>Zařízení staveniště</t>
  </si>
  <si>
    <t>360</t>
  </si>
  <si>
    <t>032002005</t>
  </si>
  <si>
    <t>Zřízení zařízení staveniště</t>
  </si>
  <si>
    <t>184029578</t>
  </si>
  <si>
    <t>361</t>
  </si>
  <si>
    <t>034503000</t>
  </si>
  <si>
    <t>Informační tabule na staveništi</t>
  </si>
  <si>
    <t>1424407457</t>
  </si>
  <si>
    <t>362</t>
  </si>
  <si>
    <t>039002011</t>
  </si>
  <si>
    <t>Zrušení zařízení staveniště</t>
  </si>
  <si>
    <t>-1872977894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</si>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</sst>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left" vertical="center"/>
    </xf>
    <xf numFmtId="0" fontId="16" fillId="2" borderId="0" xfId="1" applyFont="1" applyFill="1" applyAlignment="1" applyProtection="1">
      <alignment vertical="center"/>
    </xf>
    <xf numFmtId="0" fontId="45" fillId="2" borderId="0" xfId="1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1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2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1" fillId="0" borderId="23" xfId="0" applyNumberFormat="1" applyFont="1" applyBorder="1" applyAlignment="1" applyProtection="1">
      <alignment vertical="center"/>
    </xf>
    <xf numFmtId="4" fontId="31" fillId="0" borderId="24" xfId="0" applyNumberFormat="1" applyFont="1" applyBorder="1" applyAlignment="1" applyProtection="1">
      <alignment vertical="center"/>
    </xf>
    <xf numFmtId="166" fontId="31" fillId="0" borderId="24" xfId="0" applyNumberFormat="1" applyFont="1" applyBorder="1" applyAlignment="1" applyProtection="1">
      <alignment vertical="center"/>
    </xf>
    <xf numFmtId="4" fontId="31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1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4" fillId="0" borderId="16" xfId="0" applyNumberFormat="1" applyFont="1" applyBorder="1" applyAlignment="1" applyProtection="1"/>
    <xf numFmtId="166" fontId="34" fillId="0" borderId="17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8" xfId="0" applyFont="1" applyBorder="1" applyAlignment="1" applyProtection="1">
      <alignment horizontal="center" vertical="center"/>
    </xf>
    <xf numFmtId="49" fontId="37" fillId="0" borderId="28" xfId="0" applyNumberFormat="1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center" vertical="center" wrapText="1"/>
    </xf>
    <xf numFmtId="167" fontId="37" fillId="0" borderId="28" xfId="0" applyNumberFormat="1" applyFont="1" applyBorder="1" applyAlignment="1" applyProtection="1">
      <alignment vertical="center"/>
    </xf>
    <xf numFmtId="4" fontId="37" fillId="3" borderId="28" xfId="0" applyNumberFormat="1" applyFont="1" applyFill="1" applyBorder="1" applyAlignment="1" applyProtection="1">
      <alignment vertical="center"/>
      <protection locked="0"/>
    </xf>
    <xf numFmtId="4" fontId="37" fillId="0" borderId="28" xfId="0" applyNumberFormat="1" applyFont="1" applyBorder="1" applyAlignment="1" applyProtection="1">
      <alignment vertical="center"/>
    </xf>
    <xf numFmtId="0" fontId="37" fillId="0" borderId="5" xfId="0" applyFont="1" applyBorder="1" applyAlignment="1">
      <alignment vertical="center"/>
    </xf>
    <xf numFmtId="0" fontId="37" fillId="3" borderId="2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8" fillId="0" borderId="29" xfId="0" applyFont="1" applyBorder="1" applyAlignment="1">
      <alignment vertical="center" wrapText="1"/>
      <protection locked="0"/>
    </xf>
    <xf numFmtId="0" fontId="38" fillId="0" borderId="30" xfId="0" applyFont="1" applyBorder="1" applyAlignment="1">
      <alignment vertical="center" wrapText="1"/>
      <protection locked="0"/>
    </xf>
    <xf numFmtId="0" fontId="38" fillId="0" borderId="31" xfId="0" applyFont="1" applyBorder="1" applyAlignment="1">
      <alignment vertical="center" wrapText="1"/>
      <protection locked="0"/>
    </xf>
    <xf numFmtId="0" fontId="38" fillId="0" borderId="32" xfId="0" applyFont="1" applyBorder="1" applyAlignment="1">
      <alignment horizontal="center" vertical="center" wrapText="1"/>
      <protection locked="0"/>
    </xf>
    <xf numFmtId="0" fontId="39" fillId="0" borderId="1" xfId="0" applyFont="1" applyBorder="1" applyAlignment="1">
      <alignment horizontal="center" vertical="center" wrapText="1"/>
      <protection locked="0"/>
    </xf>
    <xf numFmtId="0" fontId="38" fillId="0" borderId="33" xfId="0" applyFont="1" applyBorder="1" applyAlignment="1">
      <alignment horizontal="center" vertical="center" wrapText="1"/>
      <protection locked="0"/>
    </xf>
    <xf numFmtId="0" fontId="38" fillId="0" borderId="32" xfId="0" applyFont="1" applyBorder="1" applyAlignment="1">
      <alignment vertical="center" wrapText="1"/>
      <protection locked="0"/>
    </xf>
    <xf numFmtId="0" fontId="40" fillId="0" borderId="34" xfId="0" applyFont="1" applyBorder="1" applyAlignment="1">
      <alignment horizontal="left" wrapText="1"/>
      <protection locked="0"/>
    </xf>
    <xf numFmtId="0" fontId="38" fillId="0" borderId="33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49" fontId="41" fillId="0" borderId="1" xfId="0" applyNumberFormat="1" applyFont="1" applyBorder="1" applyAlignment="1">
      <alignment horizontal="left" vertical="center" wrapText="1"/>
      <protection locked="0"/>
    </xf>
    <xf numFmtId="49" fontId="41" fillId="0" borderId="1" xfId="0" applyNumberFormat="1" applyFont="1" applyBorder="1" applyAlignment="1">
      <alignment vertical="center" wrapText="1"/>
      <protection locked="0"/>
    </xf>
    <xf numFmtId="0" fontId="38" fillId="0" borderId="35" xfId="0" applyFont="1" applyBorder="1" applyAlignment="1">
      <alignment vertical="center" wrapText="1"/>
      <protection locked="0"/>
    </xf>
    <xf numFmtId="0" fontId="42" fillId="0" borderId="34" xfId="0" applyFont="1" applyBorder="1" applyAlignment="1">
      <alignment vertical="center" wrapText="1"/>
      <protection locked="0"/>
    </xf>
    <xf numFmtId="0" fontId="38" fillId="0" borderId="36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top"/>
      <protection locked="0"/>
    </xf>
    <xf numFmtId="0" fontId="38" fillId="0" borderId="0" xfId="0" applyFont="1" applyAlignment="1">
      <alignment vertical="top"/>
      <protection locked="0"/>
    </xf>
    <xf numFmtId="0" fontId="38" fillId="0" borderId="29" xfId="0" applyFont="1" applyBorder="1" applyAlignment="1">
      <alignment horizontal="left" vertical="center"/>
      <protection locked="0"/>
    </xf>
    <xf numFmtId="0" fontId="38" fillId="0" borderId="30" xfId="0" applyFont="1" applyBorder="1" applyAlignment="1">
      <alignment horizontal="left" vertical="center"/>
      <protection locked="0"/>
    </xf>
    <xf numFmtId="0" fontId="38" fillId="0" borderId="31" xfId="0" applyFont="1" applyBorder="1" applyAlignment="1">
      <alignment horizontal="left" vertical="center"/>
      <protection locked="0"/>
    </xf>
    <xf numFmtId="0" fontId="38" fillId="0" borderId="32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8" fillId="0" borderId="33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43" fillId="0" borderId="0" xfId="0" applyFont="1" applyAlignment="1">
      <alignment horizontal="left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40" fillId="0" borderId="34" xfId="0" applyFont="1" applyBorder="1" applyAlignment="1">
      <alignment horizontal="center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1" fillId="0" borderId="0" xfId="0" applyFont="1" applyAlignment="1">
      <alignment horizontal="left" vertical="center"/>
      <protection locked="0"/>
    </xf>
    <xf numFmtId="0" fontId="41" fillId="0" borderId="1" xfId="0" applyFont="1" applyBorder="1" applyAlignment="1">
      <alignment horizontal="center" vertical="center"/>
      <protection locked="0"/>
    </xf>
    <xf numFmtId="0" fontId="41" fillId="0" borderId="32" xfId="0" applyFont="1" applyBorder="1" applyAlignment="1">
      <alignment horizontal="left" vertical="center"/>
      <protection locked="0"/>
    </xf>
    <xf numFmtId="0" fontId="41" fillId="0" borderId="1" xfId="0" applyFont="1" applyFill="1" applyBorder="1" applyAlignment="1">
      <alignment horizontal="left" vertical="center"/>
      <protection locked="0"/>
    </xf>
    <xf numFmtId="0" fontId="41" fillId="0" borderId="1" xfId="0" applyFont="1" applyFill="1" applyBorder="1" applyAlignment="1">
      <alignment horizontal="center" vertical="center"/>
      <protection locked="0"/>
    </xf>
    <xf numFmtId="0" fontId="38" fillId="0" borderId="35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38" fillId="0" borderId="36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center" vertical="center" wrapText="1"/>
      <protection locked="0"/>
    </xf>
    <xf numFmtId="0" fontId="38" fillId="0" borderId="29" xfId="0" applyFont="1" applyBorder="1" applyAlignment="1">
      <alignment horizontal="left" vertical="center" wrapText="1"/>
      <protection locked="0"/>
    </xf>
    <xf numFmtId="0" fontId="38" fillId="0" borderId="30" xfId="0" applyFont="1" applyBorder="1" applyAlignment="1">
      <alignment horizontal="left" vertical="center" wrapText="1"/>
      <protection locked="0"/>
    </xf>
    <xf numFmtId="0" fontId="38" fillId="0" borderId="31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 wrapText="1"/>
      <protection locked="0"/>
    </xf>
    <xf numFmtId="0" fontId="43" fillId="0" borderId="32" xfId="0" applyFont="1" applyBorder="1" applyAlignment="1">
      <alignment horizontal="left" vertical="center" wrapText="1"/>
      <protection locked="0"/>
    </xf>
    <xf numFmtId="0" fontId="43" fillId="0" borderId="33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/>
      <protection locked="0"/>
    </xf>
    <xf numFmtId="0" fontId="41" fillId="0" borderId="35" xfId="0" applyFont="1" applyBorder="1" applyAlignment="1">
      <alignment horizontal="left" vertical="center" wrapText="1"/>
      <protection locked="0"/>
    </xf>
    <xf numFmtId="0" fontId="41" fillId="0" borderId="34" xfId="0" applyFont="1" applyBorder="1" applyAlignment="1">
      <alignment horizontal="left" vertical="center" wrapText="1"/>
      <protection locked="0"/>
    </xf>
    <xf numFmtId="0" fontId="41" fillId="0" borderId="36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left" vertical="top"/>
      <protection locked="0"/>
    </xf>
    <xf numFmtId="0" fontId="41" fillId="0" borderId="1" xfId="0" applyFont="1" applyBorder="1" applyAlignment="1">
      <alignment horizontal="center" vertical="top"/>
      <protection locked="0"/>
    </xf>
    <xf numFmtId="0" fontId="41" fillId="0" borderId="35" xfId="0" applyFont="1" applyBorder="1" applyAlignment="1">
      <alignment horizontal="left" vertical="center"/>
      <protection locked="0"/>
    </xf>
    <xf numFmtId="0" fontId="41" fillId="0" borderId="36" xfId="0" applyFont="1" applyBorder="1" applyAlignment="1">
      <alignment horizontal="left" vertical="center"/>
      <protection locked="0"/>
    </xf>
    <xf numFmtId="0" fontId="43" fillId="0" borderId="0" xfId="0" applyFont="1" applyAlignment="1">
      <alignment vertical="center"/>
      <protection locked="0"/>
    </xf>
    <xf numFmtId="0" fontId="40" fillId="0" borderId="1" xfId="0" applyFont="1" applyBorder="1" applyAlignment="1">
      <alignment vertical="center"/>
      <protection locked="0"/>
    </xf>
    <xf numFmtId="0" fontId="43" fillId="0" borderId="34" xfId="0" applyFont="1" applyBorder="1" applyAlignment="1">
      <alignment vertical="center"/>
      <protection locked="0"/>
    </xf>
    <xf numFmtId="0" fontId="40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1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0" fillId="0" borderId="34" xfId="0" applyFont="1" applyBorder="1" applyAlignment="1">
      <alignment horizontal="left"/>
      <protection locked="0"/>
    </xf>
    <xf numFmtId="0" fontId="43" fillId="0" borderId="34" xfId="0" applyFont="1" applyBorder="1" applyAlignment="1">
      <protection locked="0"/>
    </xf>
    <xf numFmtId="0" fontId="38" fillId="0" borderId="32" xfId="0" applyFont="1" applyBorder="1" applyAlignment="1">
      <alignment vertical="top"/>
      <protection locked="0"/>
    </xf>
    <xf numFmtId="0" fontId="38" fillId="0" borderId="33" xfId="0" applyFont="1" applyBorder="1" applyAlignment="1">
      <alignment vertical="top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8" fillId="0" borderId="1" xfId="0" applyFont="1" applyBorder="1" applyAlignment="1">
      <alignment horizontal="left" vertical="top"/>
      <protection locked="0"/>
    </xf>
    <xf numFmtId="0" fontId="38" fillId="0" borderId="35" xfId="0" applyFont="1" applyBorder="1" applyAlignment="1">
      <alignment vertical="top"/>
      <protection locked="0"/>
    </xf>
    <xf numFmtId="0" fontId="38" fillId="0" borderId="34" xfId="0" applyFont="1" applyBorder="1" applyAlignment="1">
      <alignment vertical="top"/>
      <protection locked="0"/>
    </xf>
    <xf numFmtId="0" fontId="38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ht="36.96" customHeight="1">
      <c r="AR2"/>
      <c r="BS2" s="24" t="s">
        <v>8</v>
      </c>
      <c r="BT2" s="24" t="s">
        <v>9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ht="36.96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ht="36.96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21</v>
      </c>
      <c r="AO7" s="29"/>
      <c r="AP7" s="29"/>
      <c r="AQ7" s="31"/>
      <c r="BE7" s="39"/>
      <c r="BS7" s="24" t="s">
        <v>8</v>
      </c>
    </row>
    <row r="8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8</v>
      </c>
    </row>
    <row r="9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21</v>
      </c>
      <c r="AO10" s="29"/>
      <c r="AP10" s="29"/>
      <c r="AQ10" s="31"/>
      <c r="BE10" s="39"/>
      <c r="BS10" s="24" t="s">
        <v>8</v>
      </c>
    </row>
    <row r="11" ht="18.48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30</v>
      </c>
      <c r="AL11" s="29"/>
      <c r="AM11" s="29"/>
      <c r="AN11" s="35" t="s">
        <v>21</v>
      </c>
      <c r="AO11" s="29"/>
      <c r="AP11" s="29"/>
      <c r="AQ11" s="31"/>
      <c r="BE11" s="39"/>
      <c r="BS11" s="24" t="s">
        <v>8</v>
      </c>
    </row>
    <row r="12" ht="6.96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ht="14.4" customHeight="1">
      <c r="B13" s="28"/>
      <c r="C13" s="29"/>
      <c r="D13" s="40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32</v>
      </c>
      <c r="AO13" s="29"/>
      <c r="AP13" s="29"/>
      <c r="AQ13" s="31"/>
      <c r="BE13" s="39"/>
      <c r="BS13" s="24" t="s">
        <v>8</v>
      </c>
    </row>
    <row r="14">
      <c r="B14" s="28"/>
      <c r="C14" s="29"/>
      <c r="D14" s="29"/>
      <c r="E14" s="42" t="s">
        <v>32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30</v>
      </c>
      <c r="AL14" s="29"/>
      <c r="AM14" s="29"/>
      <c r="AN14" s="42" t="s">
        <v>32</v>
      </c>
      <c r="AO14" s="29"/>
      <c r="AP14" s="29"/>
      <c r="AQ14" s="31"/>
      <c r="BE14" s="39"/>
      <c r="BS14" s="24" t="s">
        <v>8</v>
      </c>
    </row>
    <row r="15" ht="6.96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ht="14.4" customHeight="1">
      <c r="B16" s="28"/>
      <c r="C16" s="29"/>
      <c r="D16" s="40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21</v>
      </c>
      <c r="AO16" s="29"/>
      <c r="AP16" s="29"/>
      <c r="AQ16" s="31"/>
      <c r="BE16" s="39"/>
      <c r="BS16" s="24" t="s">
        <v>6</v>
      </c>
    </row>
    <row r="17" ht="18.48" customHeight="1">
      <c r="B17" s="28"/>
      <c r="C17" s="29"/>
      <c r="D17" s="29"/>
      <c r="E17" s="35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30</v>
      </c>
      <c r="AL17" s="29"/>
      <c r="AM17" s="29"/>
      <c r="AN17" s="35" t="s">
        <v>21</v>
      </c>
      <c r="AO17" s="29"/>
      <c r="AP17" s="29"/>
      <c r="AQ17" s="31"/>
      <c r="BE17" s="39"/>
      <c r="BS17" s="24" t="s">
        <v>35</v>
      </c>
    </row>
    <row r="18" ht="6.96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ht="14.4" customHeight="1">
      <c r="B19" s="28"/>
      <c r="C19" s="29"/>
      <c r="D19" s="40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ht="57" customHeight="1">
      <c r="B20" s="28"/>
      <c r="C20" s="29"/>
      <c r="D20" s="29"/>
      <c r="E20" s="44" t="s">
        <v>37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ht="6.96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ht="6.96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="1" customFormat="1" ht="25.92" customHeight="1">
      <c r="B23" s="46"/>
      <c r="C23" s="47"/>
      <c r="D23" s="48" t="s">
        <v>38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="1" customForma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39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40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41</v>
      </c>
      <c r="AL25" s="52"/>
      <c r="AM25" s="52"/>
      <c r="AN25" s="52"/>
      <c r="AO25" s="52"/>
      <c r="AP25" s="47"/>
      <c r="AQ25" s="51"/>
      <c r="BE25" s="39"/>
    </row>
    <row r="26" s="2" customFormat="1" ht="14.4" customHeight="1">
      <c r="B26" s="53"/>
      <c r="C26" s="54"/>
      <c r="D26" s="55" t="s">
        <v>42</v>
      </c>
      <c r="E26" s="54"/>
      <c r="F26" s="55" t="s">
        <v>43</v>
      </c>
      <c r="G26" s="54"/>
      <c r="H26" s="54"/>
      <c r="I26" s="54"/>
      <c r="J26" s="54"/>
      <c r="K26" s="54"/>
      <c r="L26" s="56">
        <v>0.20999999999999999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="2" customFormat="1" ht="14.4" customHeight="1">
      <c r="B27" s="53"/>
      <c r="C27" s="54"/>
      <c r="D27" s="54"/>
      <c r="E27" s="54"/>
      <c r="F27" s="55" t="s">
        <v>44</v>
      </c>
      <c r="G27" s="54"/>
      <c r="H27" s="54"/>
      <c r="I27" s="54"/>
      <c r="J27" s="54"/>
      <c r="K27" s="54"/>
      <c r="L27" s="56">
        <v>0.14999999999999999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hidden="1" s="2" customFormat="1" ht="14.4" customHeight="1">
      <c r="B28" s="53"/>
      <c r="C28" s="54"/>
      <c r="D28" s="54"/>
      <c r="E28" s="54"/>
      <c r="F28" s="55" t="s">
        <v>45</v>
      </c>
      <c r="G28" s="54"/>
      <c r="H28" s="54"/>
      <c r="I28" s="54"/>
      <c r="J28" s="54"/>
      <c r="K28" s="54"/>
      <c r="L28" s="56">
        <v>0.20999999999999999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hidden="1" s="2" customFormat="1" ht="14.4" customHeight="1">
      <c r="B29" s="53"/>
      <c r="C29" s="54"/>
      <c r="D29" s="54"/>
      <c r="E29" s="54"/>
      <c r="F29" s="55" t="s">
        <v>46</v>
      </c>
      <c r="G29" s="54"/>
      <c r="H29" s="54"/>
      <c r="I29" s="54"/>
      <c r="J29" s="54"/>
      <c r="K29" s="54"/>
      <c r="L29" s="56">
        <v>0.14999999999999999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hidden="1" s="2" customFormat="1" ht="14.4" customHeight="1">
      <c r="B30" s="53"/>
      <c r="C30" s="54"/>
      <c r="D30" s="54"/>
      <c r="E30" s="54"/>
      <c r="F30" s="55" t="s">
        <v>47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="1" customFormat="1" ht="6.96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="1" customFormat="1" ht="25.92" customHeight="1">
      <c r="B32" s="46"/>
      <c r="C32" s="59"/>
      <c r="D32" s="60" t="s">
        <v>48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49</v>
      </c>
      <c r="U32" s="61"/>
      <c r="V32" s="61"/>
      <c r="W32" s="61"/>
      <c r="X32" s="63" t="s">
        <v>50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="1" customFormat="1" ht="6.96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="1" customFormat="1" ht="6.96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="1" customFormat="1" ht="6.96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="1" customFormat="1" ht="36.96" customHeight="1">
      <c r="B39" s="46"/>
      <c r="C39" s="73" t="s">
        <v>51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="1" customFormat="1" ht="6.96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KUBIN008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="4" customFormat="1" ht="36.96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Technické zázemí včetně sociálního zařízení, Hrusice č. parc. 1421/5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="1" customFormat="1" ht="6.96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="1" customFormat="1">
      <c r="B44" s="46"/>
      <c r="C44" s="76" t="s">
        <v>23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>Hrusice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25</v>
      </c>
      <c r="AJ44" s="74"/>
      <c r="AK44" s="74"/>
      <c r="AL44" s="74"/>
      <c r="AM44" s="85" t="str">
        <f>IF(AN8= "","",AN8)</f>
        <v>26. 11. 2018</v>
      </c>
      <c r="AN44" s="85"/>
      <c r="AO44" s="74"/>
      <c r="AP44" s="74"/>
      <c r="AQ44" s="74"/>
      <c r="AR44" s="72"/>
    </row>
    <row r="45" s="1" customFormat="1" ht="6.96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="1" customFormat="1">
      <c r="B46" s="46"/>
      <c r="C46" s="76" t="s">
        <v>27</v>
      </c>
      <c r="D46" s="74"/>
      <c r="E46" s="74"/>
      <c r="F46" s="74"/>
      <c r="G46" s="74"/>
      <c r="H46" s="74"/>
      <c r="I46" s="74"/>
      <c r="J46" s="74"/>
      <c r="K46" s="74"/>
      <c r="L46" s="77" t="str">
        <f>IF(E11= "","",E11)</f>
        <v>Oblastní muzeum Praha Východ p.o. Masarykovo nám 9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33</v>
      </c>
      <c r="AJ46" s="74"/>
      <c r="AK46" s="74"/>
      <c r="AL46" s="74"/>
      <c r="AM46" s="77" t="str">
        <f>IF(E17="","",E17)</f>
        <v>Milena Kubinová, Chobotská 1229, 250 01 Brandýs n.</v>
      </c>
      <c r="AN46" s="77"/>
      <c r="AO46" s="77"/>
      <c r="AP46" s="77"/>
      <c r="AQ46" s="74"/>
      <c r="AR46" s="72"/>
      <c r="AS46" s="86" t="s">
        <v>52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="1" customFormat="1">
      <c r="B47" s="46"/>
      <c r="C47" s="76" t="s">
        <v>31</v>
      </c>
      <c r="D47" s="74"/>
      <c r="E47" s="74"/>
      <c r="F47" s="74"/>
      <c r="G47" s="74"/>
      <c r="H47" s="74"/>
      <c r="I47" s="74"/>
      <c r="J47" s="74"/>
      <c r="K47" s="74"/>
      <c r="L47" s="77" t="str">
        <f>IF(E14= 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="1" customFormat="1" ht="29.28" customHeight="1">
      <c r="B49" s="46"/>
      <c r="C49" s="96" t="s">
        <v>53</v>
      </c>
      <c r="D49" s="97"/>
      <c r="E49" s="97"/>
      <c r="F49" s="97"/>
      <c r="G49" s="97"/>
      <c r="H49" s="98"/>
      <c r="I49" s="99" t="s">
        <v>54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55</v>
      </c>
      <c r="AH49" s="97"/>
      <c r="AI49" s="97"/>
      <c r="AJ49" s="97"/>
      <c r="AK49" s="97"/>
      <c r="AL49" s="97"/>
      <c r="AM49" s="97"/>
      <c r="AN49" s="99" t="s">
        <v>56</v>
      </c>
      <c r="AO49" s="97"/>
      <c r="AP49" s="97"/>
      <c r="AQ49" s="101" t="s">
        <v>57</v>
      </c>
      <c r="AR49" s="72"/>
      <c r="AS49" s="102" t="s">
        <v>58</v>
      </c>
      <c r="AT49" s="103" t="s">
        <v>59</v>
      </c>
      <c r="AU49" s="103" t="s">
        <v>60</v>
      </c>
      <c r="AV49" s="103" t="s">
        <v>61</v>
      </c>
      <c r="AW49" s="103" t="s">
        <v>62</v>
      </c>
      <c r="AX49" s="103" t="s">
        <v>63</v>
      </c>
      <c r="AY49" s="103" t="s">
        <v>64</v>
      </c>
      <c r="AZ49" s="103" t="s">
        <v>65</v>
      </c>
      <c r="BA49" s="103" t="s">
        <v>66</v>
      </c>
      <c r="BB49" s="103" t="s">
        <v>67</v>
      </c>
      <c r="BC49" s="103" t="s">
        <v>68</v>
      </c>
      <c r="BD49" s="104" t="s">
        <v>69</v>
      </c>
    </row>
    <row r="50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="4" customFormat="1" ht="32.4" customHeight="1">
      <c r="B51" s="79"/>
      <c r="C51" s="108" t="s">
        <v>70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ROUND(AG52,2)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21</v>
      </c>
      <c r="AR51" s="83"/>
      <c r="AS51" s="113">
        <f>ROUND(AS52,2)</f>
        <v>0</v>
      </c>
      <c r="AT51" s="114">
        <f>ROUND(SUM(AV51:AW51),2)</f>
        <v>0</v>
      </c>
      <c r="AU51" s="115">
        <f>ROUND(AU52,5)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ROUND(AZ52,2)</f>
        <v>0</v>
      </c>
      <c r="BA51" s="114">
        <f>ROUND(BA52,2)</f>
        <v>0</v>
      </c>
      <c r="BB51" s="114">
        <f>ROUND(BB52,2)</f>
        <v>0</v>
      </c>
      <c r="BC51" s="114">
        <f>ROUND(BC52,2)</f>
        <v>0</v>
      </c>
      <c r="BD51" s="116">
        <f>ROUND(BD52,2)</f>
        <v>0</v>
      </c>
      <c r="BS51" s="117" t="s">
        <v>71</v>
      </c>
      <c r="BT51" s="117" t="s">
        <v>72</v>
      </c>
      <c r="BU51" s="118" t="s">
        <v>73</v>
      </c>
      <c r="BV51" s="117" t="s">
        <v>74</v>
      </c>
      <c r="BW51" s="117" t="s">
        <v>7</v>
      </c>
      <c r="BX51" s="117" t="s">
        <v>75</v>
      </c>
      <c r="CL51" s="117" t="s">
        <v>21</v>
      </c>
    </row>
    <row r="52" s="5" customFormat="1" ht="31.5" customHeight="1">
      <c r="A52" s="119" t="s">
        <v>76</v>
      </c>
      <c r="B52" s="120"/>
      <c r="C52" s="121"/>
      <c r="D52" s="122" t="s">
        <v>77</v>
      </c>
      <c r="E52" s="122"/>
      <c r="F52" s="122"/>
      <c r="G52" s="122"/>
      <c r="H52" s="122"/>
      <c r="I52" s="123"/>
      <c r="J52" s="122" t="s">
        <v>78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'KUBIN008-01 - Technické z...'!J27</f>
        <v>0</v>
      </c>
      <c r="AH52" s="123"/>
      <c r="AI52" s="123"/>
      <c r="AJ52" s="123"/>
      <c r="AK52" s="123"/>
      <c r="AL52" s="123"/>
      <c r="AM52" s="123"/>
      <c r="AN52" s="124">
        <f>SUM(AG52,AT52)</f>
        <v>0</v>
      </c>
      <c r="AO52" s="123"/>
      <c r="AP52" s="123"/>
      <c r="AQ52" s="125" t="s">
        <v>79</v>
      </c>
      <c r="AR52" s="126"/>
      <c r="AS52" s="127">
        <v>0</v>
      </c>
      <c r="AT52" s="128">
        <f>ROUND(SUM(AV52:AW52),2)</f>
        <v>0</v>
      </c>
      <c r="AU52" s="129">
        <f>'KUBIN008-01 - Technické z...'!P106</f>
        <v>0</v>
      </c>
      <c r="AV52" s="128">
        <f>'KUBIN008-01 - Technické z...'!J30</f>
        <v>0</v>
      </c>
      <c r="AW52" s="128">
        <f>'KUBIN008-01 - Technické z...'!J31</f>
        <v>0</v>
      </c>
      <c r="AX52" s="128">
        <f>'KUBIN008-01 - Technické z...'!J32</f>
        <v>0</v>
      </c>
      <c r="AY52" s="128">
        <f>'KUBIN008-01 - Technické z...'!J33</f>
        <v>0</v>
      </c>
      <c r="AZ52" s="128">
        <f>'KUBIN008-01 - Technické z...'!F30</f>
        <v>0</v>
      </c>
      <c r="BA52" s="128">
        <f>'KUBIN008-01 - Technické z...'!F31</f>
        <v>0</v>
      </c>
      <c r="BB52" s="128">
        <f>'KUBIN008-01 - Technické z...'!F32</f>
        <v>0</v>
      </c>
      <c r="BC52" s="128">
        <f>'KUBIN008-01 - Technické z...'!F33</f>
        <v>0</v>
      </c>
      <c r="BD52" s="130">
        <f>'KUBIN008-01 - Technické z...'!F34</f>
        <v>0</v>
      </c>
      <c r="BT52" s="131" t="s">
        <v>80</v>
      </c>
      <c r="BV52" s="131" t="s">
        <v>74</v>
      </c>
      <c r="BW52" s="131" t="s">
        <v>81</v>
      </c>
      <c r="BX52" s="131" t="s">
        <v>7</v>
      </c>
      <c r="CL52" s="131" t="s">
        <v>21</v>
      </c>
      <c r="CM52" s="131" t="s">
        <v>82</v>
      </c>
    </row>
    <row r="53" s="1" customFormat="1" ht="30" customHeight="1">
      <c r="B53" s="46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2"/>
    </row>
    <row r="54" s="1" customFormat="1" ht="6.96" customHeight="1">
      <c r="B54" s="67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72"/>
    </row>
  </sheetData>
  <sheetProtection sheet="1" formatColumns="0" formatRows="0" objects="1" scenarios="1" spinCount="100000" saltValue="rgkMkM4mjfCQSsjuibzjt39cu+4SbDuJTniCmmgozEBLKmgQY4owHRmaIsddpuDrhy6m2Dmswgn0kFDbcn5i+g==" hashValue="/o0g6AkRoI0nhGZXNLF0HdGrKIixzsmbsk/IGEg0UmrACdQLvCt+SY3Cei5luo1ezr5cfj3IIes9JWB0lSuNaQ==" algorithmName="SHA-512" password="CC35"/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AN52:AP52"/>
    <mergeCell ref="W29:AE29"/>
    <mergeCell ref="AK29:AO29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2:AM52"/>
    <mergeCell ref="D52:H52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</mergeCells>
  <hyperlinks>
    <hyperlink ref="K1:S1" location="C2" display="1) Rekapitulace stavby"/>
    <hyperlink ref="W1:AI1" location="C51" display="2) Rekapitulace objektů stavby a soupisů prací"/>
    <hyperlink ref="A52" location="'KUBIN008-01 - Technické z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2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3"/>
      <c r="C1" s="133"/>
      <c r="D1" s="134" t="s">
        <v>1</v>
      </c>
      <c r="E1" s="133"/>
      <c r="F1" s="135" t="s">
        <v>83</v>
      </c>
      <c r="G1" s="135" t="s">
        <v>84</v>
      </c>
      <c r="H1" s="135"/>
      <c r="I1" s="136"/>
      <c r="J1" s="135" t="s">
        <v>85</v>
      </c>
      <c r="K1" s="134" t="s">
        <v>86</v>
      </c>
      <c r="L1" s="135" t="s">
        <v>87</v>
      </c>
      <c r="M1" s="135"/>
      <c r="N1" s="135"/>
      <c r="O1" s="135"/>
      <c r="P1" s="135"/>
      <c r="Q1" s="135"/>
      <c r="R1" s="135"/>
      <c r="S1" s="135"/>
      <c r="T1" s="13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81</v>
      </c>
    </row>
    <row r="3" ht="6.96" customHeight="1">
      <c r="B3" s="25"/>
      <c r="C3" s="26"/>
      <c r="D3" s="26"/>
      <c r="E3" s="26"/>
      <c r="F3" s="26"/>
      <c r="G3" s="26"/>
      <c r="H3" s="26"/>
      <c r="I3" s="137"/>
      <c r="J3" s="26"/>
      <c r="K3" s="27"/>
      <c r="AT3" s="24" t="s">
        <v>82</v>
      </c>
    </row>
    <row r="4" ht="36.96" customHeight="1">
      <c r="B4" s="28"/>
      <c r="C4" s="29"/>
      <c r="D4" s="30" t="s">
        <v>88</v>
      </c>
      <c r="E4" s="29"/>
      <c r="F4" s="29"/>
      <c r="G4" s="29"/>
      <c r="H4" s="29"/>
      <c r="I4" s="138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38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38"/>
      <c r="J6" s="29"/>
      <c r="K6" s="31"/>
    </row>
    <row r="7" ht="16.5" customHeight="1">
      <c r="B7" s="28"/>
      <c r="C7" s="29"/>
      <c r="D7" s="29"/>
      <c r="E7" s="139" t="str">
        <f>'Rekapitulace stavby'!K6</f>
        <v>Technické zázemí včetně sociálního zařízení, Hrusice č. parc. 1421/5</v>
      </c>
      <c r="F7" s="40"/>
      <c r="G7" s="40"/>
      <c r="H7" s="40"/>
      <c r="I7" s="138"/>
      <c r="J7" s="29"/>
      <c r="K7" s="31"/>
    </row>
    <row r="8" s="1" customFormat="1">
      <c r="B8" s="46"/>
      <c r="C8" s="47"/>
      <c r="D8" s="40" t="s">
        <v>89</v>
      </c>
      <c r="E8" s="47"/>
      <c r="F8" s="47"/>
      <c r="G8" s="47"/>
      <c r="H8" s="47"/>
      <c r="I8" s="140"/>
      <c r="J8" s="47"/>
      <c r="K8" s="51"/>
    </row>
    <row r="9" s="1" customFormat="1" ht="36.96" customHeight="1">
      <c r="B9" s="46"/>
      <c r="C9" s="47"/>
      <c r="D9" s="47"/>
      <c r="E9" s="141" t="s">
        <v>90</v>
      </c>
      <c r="F9" s="47"/>
      <c r="G9" s="47"/>
      <c r="H9" s="47"/>
      <c r="I9" s="140"/>
      <c r="J9" s="47"/>
      <c r="K9" s="51"/>
    </row>
    <row r="10" s="1" customFormat="1">
      <c r="B10" s="46"/>
      <c r="C10" s="47"/>
      <c r="D10" s="47"/>
      <c r="E10" s="47"/>
      <c r="F10" s="47"/>
      <c r="G10" s="47"/>
      <c r="H10" s="47"/>
      <c r="I10" s="140"/>
      <c r="J10" s="47"/>
      <c r="K10" s="51"/>
    </row>
    <row r="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2" t="s">
        <v>22</v>
      </c>
      <c r="J11" s="35" t="s">
        <v>21</v>
      </c>
      <c r="K11" s="51"/>
    </row>
    <row r="12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2" t="s">
        <v>25</v>
      </c>
      <c r="J12" s="143" t="str">
        <f>'Rekapitulace stavby'!AN8</f>
        <v>26. 11. 2018</v>
      </c>
      <c r="K12" s="51"/>
    </row>
    <row r="13" s="1" customFormat="1" ht="10.8" customHeight="1">
      <c r="B13" s="46"/>
      <c r="C13" s="47"/>
      <c r="D13" s="47"/>
      <c r="E13" s="47"/>
      <c r="F13" s="47"/>
      <c r="G13" s="47"/>
      <c r="H13" s="47"/>
      <c r="I13" s="140"/>
      <c r="J13" s="47"/>
      <c r="K13" s="51"/>
    </row>
    <row r="14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2" t="s">
        <v>28</v>
      </c>
      <c r="J14" s="35" t="s">
        <v>21</v>
      </c>
      <c r="K14" s="51"/>
    </row>
    <row r="15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2" t="s">
        <v>30</v>
      </c>
      <c r="J15" s="35" t="s">
        <v>21</v>
      </c>
      <c r="K15" s="51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140"/>
      <c r="J16" s="47"/>
      <c r="K16" s="51"/>
    </row>
    <row r="17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2" t="s">
        <v>28</v>
      </c>
      <c r="J17" s="35" t="str">
        <f>IF('Rekapitulace stavby'!AN13="Vyplň údaj","",IF('Rekapitulace stavby'!AN13="","",'Rekapitulace stavby'!AN13))</f>
        <v/>
      </c>
      <c r="K17" s="51"/>
    </row>
    <row r="18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2" t="s">
        <v>30</v>
      </c>
      <c r="J18" s="35" t="str">
        <f>IF('Rekapitulace stavby'!AN14="Vyplň údaj","",IF('Rekapitulace stavby'!AN14="","",'Rekapitulace stavby'!AN14))</f>
        <v/>
      </c>
      <c r="K18" s="51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140"/>
      <c r="J19" s="47"/>
      <c r="K19" s="51"/>
    </row>
    <row r="20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2" t="s">
        <v>28</v>
      </c>
      <c r="J20" s="35" t="s">
        <v>21</v>
      </c>
      <c r="K20" s="51"/>
    </row>
    <row r="2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2" t="s">
        <v>30</v>
      </c>
      <c r="J21" s="35" t="s">
        <v>21</v>
      </c>
      <c r="K21" s="51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140"/>
      <c r="J22" s="47"/>
      <c r="K22" s="51"/>
    </row>
    <row r="23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0"/>
      <c r="J23" s="47"/>
      <c r="K23" s="51"/>
    </row>
    <row r="24" s="6" customFormat="1" ht="16.5" customHeight="1">
      <c r="B24" s="144"/>
      <c r="C24" s="145"/>
      <c r="D24" s="145"/>
      <c r="E24" s="44" t="s">
        <v>21</v>
      </c>
      <c r="F24" s="44"/>
      <c r="G24" s="44"/>
      <c r="H24" s="44"/>
      <c r="I24" s="146"/>
      <c r="J24" s="145"/>
      <c r="K24" s="147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140"/>
      <c r="J25" s="47"/>
      <c r="K25" s="51"/>
    </row>
    <row r="26" s="1" customFormat="1" ht="6.96" customHeight="1">
      <c r="B26" s="46"/>
      <c r="C26" s="47"/>
      <c r="D26" s="106"/>
      <c r="E26" s="106"/>
      <c r="F26" s="106"/>
      <c r="G26" s="106"/>
      <c r="H26" s="106"/>
      <c r="I26" s="148"/>
      <c r="J26" s="106"/>
      <c r="K26" s="149"/>
    </row>
    <row r="27" s="1" customFormat="1" ht="25.44" customHeight="1">
      <c r="B27" s="46"/>
      <c r="C27" s="47"/>
      <c r="D27" s="150" t="s">
        <v>38</v>
      </c>
      <c r="E27" s="47"/>
      <c r="F27" s="47"/>
      <c r="G27" s="47"/>
      <c r="H27" s="47"/>
      <c r="I27" s="140"/>
      <c r="J27" s="151">
        <f>ROUND(J106,2)</f>
        <v>0</v>
      </c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48"/>
      <c r="J28" s="106"/>
      <c r="K28" s="149"/>
    </row>
    <row r="29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2" t="s">
        <v>39</v>
      </c>
      <c r="J29" s="52" t="s">
        <v>41</v>
      </c>
      <c r="K29" s="51"/>
    </row>
    <row r="30" s="1" customFormat="1" ht="14.4" customHeight="1">
      <c r="B30" s="46"/>
      <c r="C30" s="47"/>
      <c r="D30" s="55" t="s">
        <v>42</v>
      </c>
      <c r="E30" s="55" t="s">
        <v>43</v>
      </c>
      <c r="F30" s="153">
        <f>ROUND(SUM(BE106:BE1203), 2)</f>
        <v>0</v>
      </c>
      <c r="G30" s="47"/>
      <c r="H30" s="47"/>
      <c r="I30" s="154">
        <v>0.20999999999999999</v>
      </c>
      <c r="J30" s="153">
        <f>ROUND(ROUND((SUM(BE106:BE1203)), 2)*I30, 2)</f>
        <v>0</v>
      </c>
      <c r="K30" s="51"/>
    </row>
    <row r="31" s="1" customFormat="1" ht="14.4" customHeight="1">
      <c r="B31" s="46"/>
      <c r="C31" s="47"/>
      <c r="D31" s="47"/>
      <c r="E31" s="55" t="s">
        <v>44</v>
      </c>
      <c r="F31" s="153">
        <f>ROUND(SUM(BF106:BF1203), 2)</f>
        <v>0</v>
      </c>
      <c r="G31" s="47"/>
      <c r="H31" s="47"/>
      <c r="I31" s="154">
        <v>0.14999999999999999</v>
      </c>
      <c r="J31" s="153">
        <f>ROUND(ROUND((SUM(BF106:BF1203)), 2)*I31, 2)</f>
        <v>0</v>
      </c>
      <c r="K31" s="51"/>
    </row>
    <row r="32" hidden="1" s="1" customFormat="1" ht="14.4" customHeight="1">
      <c r="B32" s="46"/>
      <c r="C32" s="47"/>
      <c r="D32" s="47"/>
      <c r="E32" s="55" t="s">
        <v>45</v>
      </c>
      <c r="F32" s="153">
        <f>ROUND(SUM(BG106:BG1203), 2)</f>
        <v>0</v>
      </c>
      <c r="G32" s="47"/>
      <c r="H32" s="47"/>
      <c r="I32" s="154">
        <v>0.20999999999999999</v>
      </c>
      <c r="J32" s="153">
        <v>0</v>
      </c>
      <c r="K32" s="51"/>
    </row>
    <row r="33" hidden="1" s="1" customFormat="1" ht="14.4" customHeight="1">
      <c r="B33" s="46"/>
      <c r="C33" s="47"/>
      <c r="D33" s="47"/>
      <c r="E33" s="55" t="s">
        <v>46</v>
      </c>
      <c r="F33" s="153">
        <f>ROUND(SUM(BH106:BH1203), 2)</f>
        <v>0</v>
      </c>
      <c r="G33" s="47"/>
      <c r="H33" s="47"/>
      <c r="I33" s="154">
        <v>0.14999999999999999</v>
      </c>
      <c r="J33" s="153">
        <v>0</v>
      </c>
      <c r="K33" s="51"/>
    </row>
    <row r="34" hidden="1" s="1" customFormat="1" ht="14.4" customHeight="1">
      <c r="B34" s="46"/>
      <c r="C34" s="47"/>
      <c r="D34" s="47"/>
      <c r="E34" s="55" t="s">
        <v>47</v>
      </c>
      <c r="F34" s="153">
        <f>ROUND(SUM(BI106:BI1203), 2)</f>
        <v>0</v>
      </c>
      <c r="G34" s="47"/>
      <c r="H34" s="47"/>
      <c r="I34" s="154">
        <v>0</v>
      </c>
      <c r="J34" s="153">
        <v>0</v>
      </c>
      <c r="K34" s="51"/>
    </row>
    <row r="35" s="1" customFormat="1" ht="6.96" customHeight="1">
      <c r="B35" s="46"/>
      <c r="C35" s="47"/>
      <c r="D35" s="47"/>
      <c r="E35" s="47"/>
      <c r="F35" s="47"/>
      <c r="G35" s="47"/>
      <c r="H35" s="47"/>
      <c r="I35" s="140"/>
      <c r="J35" s="47"/>
      <c r="K35" s="51"/>
    </row>
    <row r="36" s="1" customFormat="1" ht="25.44" customHeight="1">
      <c r="B36" s="46"/>
      <c r="C36" s="155"/>
      <c r="D36" s="156" t="s">
        <v>48</v>
      </c>
      <c r="E36" s="98"/>
      <c r="F36" s="98"/>
      <c r="G36" s="157" t="s">
        <v>49</v>
      </c>
      <c r="H36" s="158" t="s">
        <v>50</v>
      </c>
      <c r="I36" s="159"/>
      <c r="J36" s="160">
        <f>SUM(J27:J34)</f>
        <v>0</v>
      </c>
      <c r="K36" s="161"/>
    </row>
    <row r="37" s="1" customFormat="1" ht="14.4" customHeight="1">
      <c r="B37" s="67"/>
      <c r="C37" s="68"/>
      <c r="D37" s="68"/>
      <c r="E37" s="68"/>
      <c r="F37" s="68"/>
      <c r="G37" s="68"/>
      <c r="H37" s="68"/>
      <c r="I37" s="162"/>
      <c r="J37" s="68"/>
      <c r="K37" s="69"/>
    </row>
    <row r="41" s="1" customFormat="1" ht="6.96" customHeight="1">
      <c r="B41" s="163"/>
      <c r="C41" s="164"/>
      <c r="D41" s="164"/>
      <c r="E41" s="164"/>
      <c r="F41" s="164"/>
      <c r="G41" s="164"/>
      <c r="H41" s="164"/>
      <c r="I41" s="165"/>
      <c r="J41" s="164"/>
      <c r="K41" s="166"/>
    </row>
    <row r="42" s="1" customFormat="1" ht="36.96" customHeight="1">
      <c r="B42" s="46"/>
      <c r="C42" s="30" t="s">
        <v>91</v>
      </c>
      <c r="D42" s="47"/>
      <c r="E42" s="47"/>
      <c r="F42" s="47"/>
      <c r="G42" s="47"/>
      <c r="H42" s="47"/>
      <c r="I42" s="140"/>
      <c r="J42" s="47"/>
      <c r="K42" s="51"/>
    </row>
    <row r="43" s="1" customFormat="1" ht="6.96" customHeight="1">
      <c r="B43" s="46"/>
      <c r="C43" s="47"/>
      <c r="D43" s="47"/>
      <c r="E43" s="47"/>
      <c r="F43" s="47"/>
      <c r="G43" s="47"/>
      <c r="H43" s="47"/>
      <c r="I43" s="140"/>
      <c r="J43" s="47"/>
      <c r="K43" s="51"/>
    </row>
    <row r="44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0"/>
      <c r="J44" s="47"/>
      <c r="K44" s="51"/>
    </row>
    <row r="45" s="1" customFormat="1" ht="16.5" customHeight="1">
      <c r="B45" s="46"/>
      <c r="C45" s="47"/>
      <c r="D45" s="47"/>
      <c r="E45" s="139" t="str">
        <f>E7</f>
        <v>Technické zázemí včetně sociálního zařízení, Hrusice č. parc. 1421/5</v>
      </c>
      <c r="F45" s="40"/>
      <c r="G45" s="40"/>
      <c r="H45" s="40"/>
      <c r="I45" s="140"/>
      <c r="J45" s="47"/>
      <c r="K45" s="51"/>
    </row>
    <row r="46" s="1" customFormat="1" ht="14.4" customHeight="1">
      <c r="B46" s="46"/>
      <c r="C46" s="40" t="s">
        <v>89</v>
      </c>
      <c r="D46" s="47"/>
      <c r="E46" s="47"/>
      <c r="F46" s="47"/>
      <c r="G46" s="47"/>
      <c r="H46" s="47"/>
      <c r="I46" s="140"/>
      <c r="J46" s="47"/>
      <c r="K46" s="51"/>
    </row>
    <row r="47" s="1" customFormat="1" ht="17.25" customHeight="1">
      <c r="B47" s="46"/>
      <c r="C47" s="47"/>
      <c r="D47" s="47"/>
      <c r="E47" s="141" t="str">
        <f>E9</f>
        <v>KUBIN008-01 - Technické zázemí včetně sociálního zařízení, stavební úpravy</v>
      </c>
      <c r="F47" s="47"/>
      <c r="G47" s="47"/>
      <c r="H47" s="47"/>
      <c r="I47" s="140"/>
      <c r="J47" s="47"/>
      <c r="K47" s="51"/>
    </row>
    <row r="48" s="1" customFormat="1" ht="6.96" customHeight="1">
      <c r="B48" s="46"/>
      <c r="C48" s="47"/>
      <c r="D48" s="47"/>
      <c r="E48" s="47"/>
      <c r="F48" s="47"/>
      <c r="G48" s="47"/>
      <c r="H48" s="47"/>
      <c r="I48" s="140"/>
      <c r="J48" s="47"/>
      <c r="K48" s="51"/>
    </row>
    <row r="49" s="1" customFormat="1" ht="18" customHeight="1">
      <c r="B49" s="46"/>
      <c r="C49" s="40" t="s">
        <v>23</v>
      </c>
      <c r="D49" s="47"/>
      <c r="E49" s="47"/>
      <c r="F49" s="35" t="str">
        <f>F12</f>
        <v>Hrusice</v>
      </c>
      <c r="G49" s="47"/>
      <c r="H49" s="47"/>
      <c r="I49" s="142" t="s">
        <v>25</v>
      </c>
      <c r="J49" s="143" t="str">
        <f>IF(J12="","",J12)</f>
        <v>26. 11. 2018</v>
      </c>
      <c r="K49" s="51"/>
    </row>
    <row r="50" s="1" customFormat="1" ht="6.96" customHeight="1">
      <c r="B50" s="46"/>
      <c r="C50" s="47"/>
      <c r="D50" s="47"/>
      <c r="E50" s="47"/>
      <c r="F50" s="47"/>
      <c r="G50" s="47"/>
      <c r="H50" s="47"/>
      <c r="I50" s="140"/>
      <c r="J50" s="47"/>
      <c r="K50" s="51"/>
    </row>
    <row r="51" s="1" customFormat="1">
      <c r="B51" s="46"/>
      <c r="C51" s="40" t="s">
        <v>27</v>
      </c>
      <c r="D51" s="47"/>
      <c r="E51" s="47"/>
      <c r="F51" s="35" t="str">
        <f>E15</f>
        <v>Oblastní muzeum Praha Východ p.o. Masarykovo nám 9</v>
      </c>
      <c r="G51" s="47"/>
      <c r="H51" s="47"/>
      <c r="I51" s="142" t="s">
        <v>33</v>
      </c>
      <c r="J51" s="44" t="str">
        <f>E21</f>
        <v>Milena Kubinová, Chobotská 1229, 250 01 Brandýs n.</v>
      </c>
      <c r="K51" s="51"/>
    </row>
    <row r="52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0"/>
      <c r="J52" s="167"/>
      <c r="K52" s="51"/>
    </row>
    <row r="53" s="1" customFormat="1" ht="10.32" customHeight="1">
      <c r="B53" s="46"/>
      <c r="C53" s="47"/>
      <c r="D53" s="47"/>
      <c r="E53" s="47"/>
      <c r="F53" s="47"/>
      <c r="G53" s="47"/>
      <c r="H53" s="47"/>
      <c r="I53" s="140"/>
      <c r="J53" s="47"/>
      <c r="K53" s="51"/>
    </row>
    <row r="54" s="1" customFormat="1" ht="29.28" customHeight="1">
      <c r="B54" s="46"/>
      <c r="C54" s="168" t="s">
        <v>92</v>
      </c>
      <c r="D54" s="155"/>
      <c r="E54" s="155"/>
      <c r="F54" s="155"/>
      <c r="G54" s="155"/>
      <c r="H54" s="155"/>
      <c r="I54" s="169"/>
      <c r="J54" s="170" t="s">
        <v>93</v>
      </c>
      <c r="K54" s="171"/>
    </row>
    <row r="55" s="1" customFormat="1" ht="10.32" customHeight="1">
      <c r="B55" s="46"/>
      <c r="C55" s="47"/>
      <c r="D55" s="47"/>
      <c r="E55" s="47"/>
      <c r="F55" s="47"/>
      <c r="G55" s="47"/>
      <c r="H55" s="47"/>
      <c r="I55" s="140"/>
      <c r="J55" s="47"/>
      <c r="K55" s="51"/>
    </row>
    <row r="56" s="1" customFormat="1" ht="29.28" customHeight="1">
      <c r="B56" s="46"/>
      <c r="C56" s="172" t="s">
        <v>94</v>
      </c>
      <c r="D56" s="47"/>
      <c r="E56" s="47"/>
      <c r="F56" s="47"/>
      <c r="G56" s="47"/>
      <c r="H56" s="47"/>
      <c r="I56" s="140"/>
      <c r="J56" s="151">
        <f>J106</f>
        <v>0</v>
      </c>
      <c r="K56" s="51"/>
      <c r="AU56" s="24" t="s">
        <v>95</v>
      </c>
    </row>
    <row r="57" s="7" customFormat="1" ht="24.96" customHeight="1">
      <c r="B57" s="173"/>
      <c r="C57" s="174"/>
      <c r="D57" s="175" t="s">
        <v>96</v>
      </c>
      <c r="E57" s="176"/>
      <c r="F57" s="176"/>
      <c r="G57" s="176"/>
      <c r="H57" s="176"/>
      <c r="I57" s="177"/>
      <c r="J57" s="178">
        <f>J107</f>
        <v>0</v>
      </c>
      <c r="K57" s="179"/>
    </row>
    <row r="58" s="8" customFormat="1" ht="19.92" customHeight="1">
      <c r="B58" s="180"/>
      <c r="C58" s="181"/>
      <c r="D58" s="182" t="s">
        <v>97</v>
      </c>
      <c r="E58" s="183"/>
      <c r="F58" s="183"/>
      <c r="G58" s="183"/>
      <c r="H58" s="183"/>
      <c r="I58" s="184"/>
      <c r="J58" s="185">
        <f>J108</f>
        <v>0</v>
      </c>
      <c r="K58" s="186"/>
    </row>
    <row r="59" s="8" customFormat="1" ht="19.92" customHeight="1">
      <c r="B59" s="180"/>
      <c r="C59" s="181"/>
      <c r="D59" s="182" t="s">
        <v>98</v>
      </c>
      <c r="E59" s="183"/>
      <c r="F59" s="183"/>
      <c r="G59" s="183"/>
      <c r="H59" s="183"/>
      <c r="I59" s="184"/>
      <c r="J59" s="185">
        <f>J242</f>
        <v>0</v>
      </c>
      <c r="K59" s="186"/>
    </row>
    <row r="60" s="8" customFormat="1" ht="19.92" customHeight="1">
      <c r="B60" s="180"/>
      <c r="C60" s="181"/>
      <c r="D60" s="182" t="s">
        <v>99</v>
      </c>
      <c r="E60" s="183"/>
      <c r="F60" s="183"/>
      <c r="G60" s="183"/>
      <c r="H60" s="183"/>
      <c r="I60" s="184"/>
      <c r="J60" s="185">
        <f>J291</f>
        <v>0</v>
      </c>
      <c r="K60" s="186"/>
    </row>
    <row r="61" s="8" customFormat="1" ht="19.92" customHeight="1">
      <c r="B61" s="180"/>
      <c r="C61" s="181"/>
      <c r="D61" s="182" t="s">
        <v>100</v>
      </c>
      <c r="E61" s="183"/>
      <c r="F61" s="183"/>
      <c r="G61" s="183"/>
      <c r="H61" s="183"/>
      <c r="I61" s="184"/>
      <c r="J61" s="185">
        <f>J315</f>
        <v>0</v>
      </c>
      <c r="K61" s="186"/>
    </row>
    <row r="62" s="8" customFormat="1" ht="19.92" customHeight="1">
      <c r="B62" s="180"/>
      <c r="C62" s="181"/>
      <c r="D62" s="182" t="s">
        <v>101</v>
      </c>
      <c r="E62" s="183"/>
      <c r="F62" s="183"/>
      <c r="G62" s="183"/>
      <c r="H62" s="183"/>
      <c r="I62" s="184"/>
      <c r="J62" s="185">
        <f>J329</f>
        <v>0</v>
      </c>
      <c r="K62" s="186"/>
    </row>
    <row r="63" s="8" customFormat="1" ht="19.92" customHeight="1">
      <c r="B63" s="180"/>
      <c r="C63" s="181"/>
      <c r="D63" s="182" t="s">
        <v>102</v>
      </c>
      <c r="E63" s="183"/>
      <c r="F63" s="183"/>
      <c r="G63" s="183"/>
      <c r="H63" s="183"/>
      <c r="I63" s="184"/>
      <c r="J63" s="185">
        <f>J486</f>
        <v>0</v>
      </c>
      <c r="K63" s="186"/>
    </row>
    <row r="64" s="8" customFormat="1" ht="19.92" customHeight="1">
      <c r="B64" s="180"/>
      <c r="C64" s="181"/>
      <c r="D64" s="182" t="s">
        <v>103</v>
      </c>
      <c r="E64" s="183"/>
      <c r="F64" s="183"/>
      <c r="G64" s="183"/>
      <c r="H64" s="183"/>
      <c r="I64" s="184"/>
      <c r="J64" s="185">
        <f>J491</f>
        <v>0</v>
      </c>
      <c r="K64" s="186"/>
    </row>
    <row r="65" s="8" customFormat="1" ht="19.92" customHeight="1">
      <c r="B65" s="180"/>
      <c r="C65" s="181"/>
      <c r="D65" s="182" t="s">
        <v>104</v>
      </c>
      <c r="E65" s="183"/>
      <c r="F65" s="183"/>
      <c r="G65" s="183"/>
      <c r="H65" s="183"/>
      <c r="I65" s="184"/>
      <c r="J65" s="185">
        <f>J706</f>
        <v>0</v>
      </c>
      <c r="K65" s="186"/>
    </row>
    <row r="66" s="8" customFormat="1" ht="19.92" customHeight="1">
      <c r="B66" s="180"/>
      <c r="C66" s="181"/>
      <c r="D66" s="182" t="s">
        <v>105</v>
      </c>
      <c r="E66" s="183"/>
      <c r="F66" s="183"/>
      <c r="G66" s="183"/>
      <c r="H66" s="183"/>
      <c r="I66" s="184"/>
      <c r="J66" s="185">
        <f>J727</f>
        <v>0</v>
      </c>
      <c r="K66" s="186"/>
    </row>
    <row r="67" s="7" customFormat="1" ht="24.96" customHeight="1">
      <c r="B67" s="173"/>
      <c r="C67" s="174"/>
      <c r="D67" s="175" t="s">
        <v>106</v>
      </c>
      <c r="E67" s="176"/>
      <c r="F67" s="176"/>
      <c r="G67" s="176"/>
      <c r="H67" s="176"/>
      <c r="I67" s="177"/>
      <c r="J67" s="178">
        <f>J729</f>
        <v>0</v>
      </c>
      <c r="K67" s="179"/>
    </row>
    <row r="68" s="8" customFormat="1" ht="19.92" customHeight="1">
      <c r="B68" s="180"/>
      <c r="C68" s="181"/>
      <c r="D68" s="182" t="s">
        <v>107</v>
      </c>
      <c r="E68" s="183"/>
      <c r="F68" s="183"/>
      <c r="G68" s="183"/>
      <c r="H68" s="183"/>
      <c r="I68" s="184"/>
      <c r="J68" s="185">
        <f>J730</f>
        <v>0</v>
      </c>
      <c r="K68" s="186"/>
    </row>
    <row r="69" s="8" customFormat="1" ht="19.92" customHeight="1">
      <c r="B69" s="180"/>
      <c r="C69" s="181"/>
      <c r="D69" s="182" t="s">
        <v>108</v>
      </c>
      <c r="E69" s="183"/>
      <c r="F69" s="183"/>
      <c r="G69" s="183"/>
      <c r="H69" s="183"/>
      <c r="I69" s="184"/>
      <c r="J69" s="185">
        <f>J777</f>
        <v>0</v>
      </c>
      <c r="K69" s="186"/>
    </row>
    <row r="70" s="8" customFormat="1" ht="19.92" customHeight="1">
      <c r="B70" s="180"/>
      <c r="C70" s="181"/>
      <c r="D70" s="182" t="s">
        <v>109</v>
      </c>
      <c r="E70" s="183"/>
      <c r="F70" s="183"/>
      <c r="G70" s="183"/>
      <c r="H70" s="183"/>
      <c r="I70" s="184"/>
      <c r="J70" s="185">
        <f>J784</f>
        <v>0</v>
      </c>
      <c r="K70" s="186"/>
    </row>
    <row r="71" s="8" customFormat="1" ht="19.92" customHeight="1">
      <c r="B71" s="180"/>
      <c r="C71" s="181"/>
      <c r="D71" s="182" t="s">
        <v>110</v>
      </c>
      <c r="E71" s="183"/>
      <c r="F71" s="183"/>
      <c r="G71" s="183"/>
      <c r="H71" s="183"/>
      <c r="I71" s="184"/>
      <c r="J71" s="185">
        <f>J806</f>
        <v>0</v>
      </c>
      <c r="K71" s="186"/>
    </row>
    <row r="72" s="8" customFormat="1" ht="19.92" customHeight="1">
      <c r="B72" s="180"/>
      <c r="C72" s="181"/>
      <c r="D72" s="182" t="s">
        <v>111</v>
      </c>
      <c r="E72" s="183"/>
      <c r="F72" s="183"/>
      <c r="G72" s="183"/>
      <c r="H72" s="183"/>
      <c r="I72" s="184"/>
      <c r="J72" s="185">
        <f>J826</f>
        <v>0</v>
      </c>
      <c r="K72" s="186"/>
    </row>
    <row r="73" s="8" customFormat="1" ht="19.92" customHeight="1">
      <c r="B73" s="180"/>
      <c r="C73" s="181"/>
      <c r="D73" s="182" t="s">
        <v>112</v>
      </c>
      <c r="E73" s="183"/>
      <c r="F73" s="183"/>
      <c r="G73" s="183"/>
      <c r="H73" s="183"/>
      <c r="I73" s="184"/>
      <c r="J73" s="185">
        <f>J862</f>
        <v>0</v>
      </c>
      <c r="K73" s="186"/>
    </row>
    <row r="74" s="8" customFormat="1" ht="19.92" customHeight="1">
      <c r="B74" s="180"/>
      <c r="C74" s="181"/>
      <c r="D74" s="182" t="s">
        <v>113</v>
      </c>
      <c r="E74" s="183"/>
      <c r="F74" s="183"/>
      <c r="G74" s="183"/>
      <c r="H74" s="183"/>
      <c r="I74" s="184"/>
      <c r="J74" s="185">
        <f>J869</f>
        <v>0</v>
      </c>
      <c r="K74" s="186"/>
    </row>
    <row r="75" s="8" customFormat="1" ht="19.92" customHeight="1">
      <c r="B75" s="180"/>
      <c r="C75" s="181"/>
      <c r="D75" s="182" t="s">
        <v>114</v>
      </c>
      <c r="E75" s="183"/>
      <c r="F75" s="183"/>
      <c r="G75" s="183"/>
      <c r="H75" s="183"/>
      <c r="I75" s="184"/>
      <c r="J75" s="185">
        <f>J876</f>
        <v>0</v>
      </c>
      <c r="K75" s="186"/>
    </row>
    <row r="76" s="8" customFormat="1" ht="19.92" customHeight="1">
      <c r="B76" s="180"/>
      <c r="C76" s="181"/>
      <c r="D76" s="182" t="s">
        <v>115</v>
      </c>
      <c r="E76" s="183"/>
      <c r="F76" s="183"/>
      <c r="G76" s="183"/>
      <c r="H76" s="183"/>
      <c r="I76" s="184"/>
      <c r="J76" s="185">
        <f>J882</f>
        <v>0</v>
      </c>
      <c r="K76" s="186"/>
    </row>
    <row r="77" s="8" customFormat="1" ht="19.92" customHeight="1">
      <c r="B77" s="180"/>
      <c r="C77" s="181"/>
      <c r="D77" s="182" t="s">
        <v>116</v>
      </c>
      <c r="E77" s="183"/>
      <c r="F77" s="183"/>
      <c r="G77" s="183"/>
      <c r="H77" s="183"/>
      <c r="I77" s="184"/>
      <c r="J77" s="185">
        <f>J983</f>
        <v>0</v>
      </c>
      <c r="K77" s="186"/>
    </row>
    <row r="78" s="8" customFormat="1" ht="19.92" customHeight="1">
      <c r="B78" s="180"/>
      <c r="C78" s="181"/>
      <c r="D78" s="182" t="s">
        <v>117</v>
      </c>
      <c r="E78" s="183"/>
      <c r="F78" s="183"/>
      <c r="G78" s="183"/>
      <c r="H78" s="183"/>
      <c r="I78" s="184"/>
      <c r="J78" s="185">
        <f>J996</f>
        <v>0</v>
      </c>
      <c r="K78" s="186"/>
    </row>
    <row r="79" s="8" customFormat="1" ht="19.92" customHeight="1">
      <c r="B79" s="180"/>
      <c r="C79" s="181"/>
      <c r="D79" s="182" t="s">
        <v>118</v>
      </c>
      <c r="E79" s="183"/>
      <c r="F79" s="183"/>
      <c r="G79" s="183"/>
      <c r="H79" s="183"/>
      <c r="I79" s="184"/>
      <c r="J79" s="185">
        <f>J1008</f>
        <v>0</v>
      </c>
      <c r="K79" s="186"/>
    </row>
    <row r="80" s="8" customFormat="1" ht="19.92" customHeight="1">
      <c r="B80" s="180"/>
      <c r="C80" s="181"/>
      <c r="D80" s="182" t="s">
        <v>119</v>
      </c>
      <c r="E80" s="183"/>
      <c r="F80" s="183"/>
      <c r="G80" s="183"/>
      <c r="H80" s="183"/>
      <c r="I80" s="184"/>
      <c r="J80" s="185">
        <f>J1043</f>
        <v>0</v>
      </c>
      <c r="K80" s="186"/>
    </row>
    <row r="81" s="8" customFormat="1" ht="19.92" customHeight="1">
      <c r="B81" s="180"/>
      <c r="C81" s="181"/>
      <c r="D81" s="182" t="s">
        <v>120</v>
      </c>
      <c r="E81" s="183"/>
      <c r="F81" s="183"/>
      <c r="G81" s="183"/>
      <c r="H81" s="183"/>
      <c r="I81" s="184"/>
      <c r="J81" s="185">
        <f>J1099</f>
        <v>0</v>
      </c>
      <c r="K81" s="186"/>
    </row>
    <row r="82" s="7" customFormat="1" ht="24.96" customHeight="1">
      <c r="B82" s="173"/>
      <c r="C82" s="174"/>
      <c r="D82" s="175" t="s">
        <v>121</v>
      </c>
      <c r="E82" s="176"/>
      <c r="F82" s="176"/>
      <c r="G82" s="176"/>
      <c r="H82" s="176"/>
      <c r="I82" s="177"/>
      <c r="J82" s="178">
        <f>J1173</f>
        <v>0</v>
      </c>
      <c r="K82" s="179"/>
    </row>
    <row r="83" s="8" customFormat="1" ht="19.92" customHeight="1">
      <c r="B83" s="180"/>
      <c r="C83" s="181"/>
      <c r="D83" s="182" t="s">
        <v>122</v>
      </c>
      <c r="E83" s="183"/>
      <c r="F83" s="183"/>
      <c r="G83" s="183"/>
      <c r="H83" s="183"/>
      <c r="I83" s="184"/>
      <c r="J83" s="185">
        <f>J1174</f>
        <v>0</v>
      </c>
      <c r="K83" s="186"/>
    </row>
    <row r="84" s="7" customFormat="1" ht="24.96" customHeight="1">
      <c r="B84" s="173"/>
      <c r="C84" s="174"/>
      <c r="D84" s="175" t="s">
        <v>123</v>
      </c>
      <c r="E84" s="176"/>
      <c r="F84" s="176"/>
      <c r="G84" s="176"/>
      <c r="H84" s="176"/>
      <c r="I84" s="177"/>
      <c r="J84" s="178">
        <f>J1196</f>
        <v>0</v>
      </c>
      <c r="K84" s="179"/>
    </row>
    <row r="85" s="8" customFormat="1" ht="19.92" customHeight="1">
      <c r="B85" s="180"/>
      <c r="C85" s="181"/>
      <c r="D85" s="182" t="s">
        <v>124</v>
      </c>
      <c r="E85" s="183"/>
      <c r="F85" s="183"/>
      <c r="G85" s="183"/>
      <c r="H85" s="183"/>
      <c r="I85" s="184"/>
      <c r="J85" s="185">
        <f>J1197</f>
        <v>0</v>
      </c>
      <c r="K85" s="186"/>
    </row>
    <row r="86" s="8" customFormat="1" ht="19.92" customHeight="1">
      <c r="B86" s="180"/>
      <c r="C86" s="181"/>
      <c r="D86" s="182" t="s">
        <v>125</v>
      </c>
      <c r="E86" s="183"/>
      <c r="F86" s="183"/>
      <c r="G86" s="183"/>
      <c r="H86" s="183"/>
      <c r="I86" s="184"/>
      <c r="J86" s="185">
        <f>J1200</f>
        <v>0</v>
      </c>
      <c r="K86" s="186"/>
    </row>
    <row r="87" s="1" customFormat="1" ht="21.84" customHeight="1">
      <c r="B87" s="46"/>
      <c r="C87" s="47"/>
      <c r="D87" s="47"/>
      <c r="E87" s="47"/>
      <c r="F87" s="47"/>
      <c r="G87" s="47"/>
      <c r="H87" s="47"/>
      <c r="I87" s="140"/>
      <c r="J87" s="47"/>
      <c r="K87" s="51"/>
    </row>
    <row r="88" s="1" customFormat="1" ht="6.96" customHeight="1">
      <c r="B88" s="67"/>
      <c r="C88" s="68"/>
      <c r="D88" s="68"/>
      <c r="E88" s="68"/>
      <c r="F88" s="68"/>
      <c r="G88" s="68"/>
      <c r="H88" s="68"/>
      <c r="I88" s="162"/>
      <c r="J88" s="68"/>
      <c r="K88" s="69"/>
    </row>
    <row r="92" s="1" customFormat="1" ht="6.96" customHeight="1">
      <c r="B92" s="70"/>
      <c r="C92" s="71"/>
      <c r="D92" s="71"/>
      <c r="E92" s="71"/>
      <c r="F92" s="71"/>
      <c r="G92" s="71"/>
      <c r="H92" s="71"/>
      <c r="I92" s="165"/>
      <c r="J92" s="71"/>
      <c r="K92" s="71"/>
      <c r="L92" s="72"/>
    </row>
    <row r="93" s="1" customFormat="1" ht="36.96" customHeight="1">
      <c r="B93" s="46"/>
      <c r="C93" s="73" t="s">
        <v>126</v>
      </c>
      <c r="D93" s="74"/>
      <c r="E93" s="74"/>
      <c r="F93" s="74"/>
      <c r="G93" s="74"/>
      <c r="H93" s="74"/>
      <c r="I93" s="187"/>
      <c r="J93" s="74"/>
      <c r="K93" s="74"/>
      <c r="L93" s="72"/>
    </row>
    <row r="94" s="1" customFormat="1" ht="6.96" customHeight="1">
      <c r="B94" s="46"/>
      <c r="C94" s="74"/>
      <c r="D94" s="74"/>
      <c r="E94" s="74"/>
      <c r="F94" s="74"/>
      <c r="G94" s="74"/>
      <c r="H94" s="74"/>
      <c r="I94" s="187"/>
      <c r="J94" s="74"/>
      <c r="K94" s="74"/>
      <c r="L94" s="72"/>
    </row>
    <row r="95" s="1" customFormat="1" ht="14.4" customHeight="1">
      <c r="B95" s="46"/>
      <c r="C95" s="76" t="s">
        <v>18</v>
      </c>
      <c r="D95" s="74"/>
      <c r="E95" s="74"/>
      <c r="F95" s="74"/>
      <c r="G95" s="74"/>
      <c r="H95" s="74"/>
      <c r="I95" s="187"/>
      <c r="J95" s="74"/>
      <c r="K95" s="74"/>
      <c r="L95" s="72"/>
    </row>
    <row r="96" s="1" customFormat="1" ht="16.5" customHeight="1">
      <c r="B96" s="46"/>
      <c r="C96" s="74"/>
      <c r="D96" s="74"/>
      <c r="E96" s="188" t="str">
        <f>E7</f>
        <v>Technické zázemí včetně sociálního zařízení, Hrusice č. parc. 1421/5</v>
      </c>
      <c r="F96" s="76"/>
      <c r="G96" s="76"/>
      <c r="H96" s="76"/>
      <c r="I96" s="187"/>
      <c r="J96" s="74"/>
      <c r="K96" s="74"/>
      <c r="L96" s="72"/>
    </row>
    <row r="97" s="1" customFormat="1" ht="14.4" customHeight="1">
      <c r="B97" s="46"/>
      <c r="C97" s="76" t="s">
        <v>89</v>
      </c>
      <c r="D97" s="74"/>
      <c r="E97" s="74"/>
      <c r="F97" s="74"/>
      <c r="G97" s="74"/>
      <c r="H97" s="74"/>
      <c r="I97" s="187"/>
      <c r="J97" s="74"/>
      <c r="K97" s="74"/>
      <c r="L97" s="72"/>
    </row>
    <row r="98" s="1" customFormat="1" ht="17.25" customHeight="1">
      <c r="B98" s="46"/>
      <c r="C98" s="74"/>
      <c r="D98" s="74"/>
      <c r="E98" s="82" t="str">
        <f>E9</f>
        <v>KUBIN008-01 - Technické zázemí včetně sociálního zařízení, stavební úpravy</v>
      </c>
      <c r="F98" s="74"/>
      <c r="G98" s="74"/>
      <c r="H98" s="74"/>
      <c r="I98" s="187"/>
      <c r="J98" s="74"/>
      <c r="K98" s="74"/>
      <c r="L98" s="72"/>
    </row>
    <row r="99" s="1" customFormat="1" ht="6.96" customHeight="1">
      <c r="B99" s="46"/>
      <c r="C99" s="74"/>
      <c r="D99" s="74"/>
      <c r="E99" s="74"/>
      <c r="F99" s="74"/>
      <c r="G99" s="74"/>
      <c r="H99" s="74"/>
      <c r="I99" s="187"/>
      <c r="J99" s="74"/>
      <c r="K99" s="74"/>
      <c r="L99" s="72"/>
    </row>
    <row r="100" s="1" customFormat="1" ht="18" customHeight="1">
      <c r="B100" s="46"/>
      <c r="C100" s="76" t="s">
        <v>23</v>
      </c>
      <c r="D100" s="74"/>
      <c r="E100" s="74"/>
      <c r="F100" s="189" t="str">
        <f>F12</f>
        <v>Hrusice</v>
      </c>
      <c r="G100" s="74"/>
      <c r="H100" s="74"/>
      <c r="I100" s="190" t="s">
        <v>25</v>
      </c>
      <c r="J100" s="85" t="str">
        <f>IF(J12="","",J12)</f>
        <v>26. 11. 2018</v>
      </c>
      <c r="K100" s="74"/>
      <c r="L100" s="72"/>
    </row>
    <row r="101" s="1" customFormat="1" ht="6.96" customHeight="1">
      <c r="B101" s="46"/>
      <c r="C101" s="74"/>
      <c r="D101" s="74"/>
      <c r="E101" s="74"/>
      <c r="F101" s="74"/>
      <c r="G101" s="74"/>
      <c r="H101" s="74"/>
      <c r="I101" s="187"/>
      <c r="J101" s="74"/>
      <c r="K101" s="74"/>
      <c r="L101" s="72"/>
    </row>
    <row r="102" s="1" customFormat="1">
      <c r="B102" s="46"/>
      <c r="C102" s="76" t="s">
        <v>27</v>
      </c>
      <c r="D102" s="74"/>
      <c r="E102" s="74"/>
      <c r="F102" s="189" t="str">
        <f>E15</f>
        <v>Oblastní muzeum Praha Východ p.o. Masarykovo nám 9</v>
      </c>
      <c r="G102" s="74"/>
      <c r="H102" s="74"/>
      <c r="I102" s="190" t="s">
        <v>33</v>
      </c>
      <c r="J102" s="189" t="str">
        <f>E21</f>
        <v>Milena Kubinová, Chobotská 1229, 250 01 Brandýs n.</v>
      </c>
      <c r="K102" s="74"/>
      <c r="L102" s="72"/>
    </row>
    <row r="103" s="1" customFormat="1" ht="14.4" customHeight="1">
      <c r="B103" s="46"/>
      <c r="C103" s="76" t="s">
        <v>31</v>
      </c>
      <c r="D103" s="74"/>
      <c r="E103" s="74"/>
      <c r="F103" s="189" t="str">
        <f>IF(E18="","",E18)</f>
        <v/>
      </c>
      <c r="G103" s="74"/>
      <c r="H103" s="74"/>
      <c r="I103" s="187"/>
      <c r="J103" s="74"/>
      <c r="K103" s="74"/>
      <c r="L103" s="72"/>
    </row>
    <row r="104" s="1" customFormat="1" ht="10.32" customHeight="1">
      <c r="B104" s="46"/>
      <c r="C104" s="74"/>
      <c r="D104" s="74"/>
      <c r="E104" s="74"/>
      <c r="F104" s="74"/>
      <c r="G104" s="74"/>
      <c r="H104" s="74"/>
      <c r="I104" s="187"/>
      <c r="J104" s="74"/>
      <c r="K104" s="74"/>
      <c r="L104" s="72"/>
    </row>
    <row r="105" s="9" customFormat="1" ht="29.28" customHeight="1">
      <c r="B105" s="191"/>
      <c r="C105" s="192" t="s">
        <v>127</v>
      </c>
      <c r="D105" s="193" t="s">
        <v>57</v>
      </c>
      <c r="E105" s="193" t="s">
        <v>53</v>
      </c>
      <c r="F105" s="193" t="s">
        <v>128</v>
      </c>
      <c r="G105" s="193" t="s">
        <v>129</v>
      </c>
      <c r="H105" s="193" t="s">
        <v>130</v>
      </c>
      <c r="I105" s="194" t="s">
        <v>131</v>
      </c>
      <c r="J105" s="193" t="s">
        <v>93</v>
      </c>
      <c r="K105" s="195" t="s">
        <v>132</v>
      </c>
      <c r="L105" s="196"/>
      <c r="M105" s="102" t="s">
        <v>133</v>
      </c>
      <c r="N105" s="103" t="s">
        <v>42</v>
      </c>
      <c r="O105" s="103" t="s">
        <v>134</v>
      </c>
      <c r="P105" s="103" t="s">
        <v>135</v>
      </c>
      <c r="Q105" s="103" t="s">
        <v>136</v>
      </c>
      <c r="R105" s="103" t="s">
        <v>137</v>
      </c>
      <c r="S105" s="103" t="s">
        <v>138</v>
      </c>
      <c r="T105" s="104" t="s">
        <v>139</v>
      </c>
    </row>
    <row r="106" s="1" customFormat="1" ht="29.28" customHeight="1">
      <c r="B106" s="46"/>
      <c r="C106" s="108" t="s">
        <v>94</v>
      </c>
      <c r="D106" s="74"/>
      <c r="E106" s="74"/>
      <c r="F106" s="74"/>
      <c r="G106" s="74"/>
      <c r="H106" s="74"/>
      <c r="I106" s="187"/>
      <c r="J106" s="197">
        <f>BK106</f>
        <v>0</v>
      </c>
      <c r="K106" s="74"/>
      <c r="L106" s="72"/>
      <c r="M106" s="105"/>
      <c r="N106" s="106"/>
      <c r="O106" s="106"/>
      <c r="P106" s="198">
        <f>P107+P729+P1173+P1196</f>
        <v>0</v>
      </c>
      <c r="Q106" s="106"/>
      <c r="R106" s="198">
        <f>R107+R729+R1173+R1196</f>
        <v>51.279694276219999</v>
      </c>
      <c r="S106" s="106"/>
      <c r="T106" s="199">
        <f>T107+T729+T1173+T1196</f>
        <v>19.451482130000002</v>
      </c>
      <c r="AT106" s="24" t="s">
        <v>71</v>
      </c>
      <c r="AU106" s="24" t="s">
        <v>95</v>
      </c>
      <c r="BK106" s="200">
        <f>BK107+BK729+BK1173+BK1196</f>
        <v>0</v>
      </c>
    </row>
    <row r="107" s="10" customFormat="1" ht="37.44001" customHeight="1">
      <c r="B107" s="201"/>
      <c r="C107" s="202"/>
      <c r="D107" s="203" t="s">
        <v>71</v>
      </c>
      <c r="E107" s="204" t="s">
        <v>140</v>
      </c>
      <c r="F107" s="204" t="s">
        <v>141</v>
      </c>
      <c r="G107" s="202"/>
      <c r="H107" s="202"/>
      <c r="I107" s="205"/>
      <c r="J107" s="206">
        <f>BK107</f>
        <v>0</v>
      </c>
      <c r="K107" s="202"/>
      <c r="L107" s="207"/>
      <c r="M107" s="208"/>
      <c r="N107" s="209"/>
      <c r="O107" s="209"/>
      <c r="P107" s="210">
        <f>P108+P242+P291+P315+P329+P486+P491+P706+P727</f>
        <v>0</v>
      </c>
      <c r="Q107" s="209"/>
      <c r="R107" s="210">
        <f>R108+R242+R291+R315+R329+R486+R491+R706+R727</f>
        <v>41.167240209619997</v>
      </c>
      <c r="S107" s="209"/>
      <c r="T107" s="211">
        <f>T108+T242+T291+T315+T329+T486+T491+T706+T727</f>
        <v>19.118445000000001</v>
      </c>
      <c r="AR107" s="212" t="s">
        <v>80</v>
      </c>
      <c r="AT107" s="213" t="s">
        <v>71</v>
      </c>
      <c r="AU107" s="213" t="s">
        <v>72</v>
      </c>
      <c r="AY107" s="212" t="s">
        <v>142</v>
      </c>
      <c r="BK107" s="214">
        <f>BK108+BK242+BK291+BK315+BK329+BK486+BK491+BK706+BK727</f>
        <v>0</v>
      </c>
    </row>
    <row r="108" s="10" customFormat="1" ht="19.92" customHeight="1">
      <c r="B108" s="201"/>
      <c r="C108" s="202"/>
      <c r="D108" s="203" t="s">
        <v>71</v>
      </c>
      <c r="E108" s="215" t="s">
        <v>80</v>
      </c>
      <c r="F108" s="215" t="s">
        <v>143</v>
      </c>
      <c r="G108" s="202"/>
      <c r="H108" s="202"/>
      <c r="I108" s="205"/>
      <c r="J108" s="216">
        <f>BK108</f>
        <v>0</v>
      </c>
      <c r="K108" s="202"/>
      <c r="L108" s="207"/>
      <c r="M108" s="208"/>
      <c r="N108" s="209"/>
      <c r="O108" s="209"/>
      <c r="P108" s="210">
        <f>SUM(P109:P241)</f>
        <v>0</v>
      </c>
      <c r="Q108" s="209"/>
      <c r="R108" s="210">
        <f>SUM(R109:R241)</f>
        <v>17.527151959000001</v>
      </c>
      <c r="S108" s="209"/>
      <c r="T108" s="211">
        <f>SUM(T109:T241)</f>
        <v>3.5327999999999999</v>
      </c>
      <c r="AR108" s="212" t="s">
        <v>80</v>
      </c>
      <c r="AT108" s="213" t="s">
        <v>71</v>
      </c>
      <c r="AU108" s="213" t="s">
        <v>80</v>
      </c>
      <c r="AY108" s="212" t="s">
        <v>142</v>
      </c>
      <c r="BK108" s="214">
        <f>SUM(BK109:BK241)</f>
        <v>0</v>
      </c>
    </row>
    <row r="109" s="1" customFormat="1" ht="16.5" customHeight="1">
      <c r="B109" s="46"/>
      <c r="C109" s="217" t="s">
        <v>80</v>
      </c>
      <c r="D109" s="217" t="s">
        <v>144</v>
      </c>
      <c r="E109" s="218" t="s">
        <v>145</v>
      </c>
      <c r="F109" s="219" t="s">
        <v>146</v>
      </c>
      <c r="G109" s="220" t="s">
        <v>147</v>
      </c>
      <c r="H109" s="221">
        <v>44.159999999999997</v>
      </c>
      <c r="I109" s="222"/>
      <c r="J109" s="223">
        <f>ROUND(I109*H109,2)</f>
        <v>0</v>
      </c>
      <c r="K109" s="219" t="s">
        <v>21</v>
      </c>
      <c r="L109" s="72"/>
      <c r="M109" s="224" t="s">
        <v>21</v>
      </c>
      <c r="N109" s="225" t="s">
        <v>43</v>
      </c>
      <c r="O109" s="47"/>
      <c r="P109" s="226">
        <f>O109*H109</f>
        <v>0</v>
      </c>
      <c r="Q109" s="226">
        <v>0</v>
      </c>
      <c r="R109" s="226">
        <f>Q109*H109</f>
        <v>0</v>
      </c>
      <c r="S109" s="226">
        <v>0.080000000000000002</v>
      </c>
      <c r="T109" s="227">
        <f>S109*H109</f>
        <v>3.5327999999999999</v>
      </c>
      <c r="AR109" s="24" t="s">
        <v>148</v>
      </c>
      <c r="AT109" s="24" t="s">
        <v>144</v>
      </c>
      <c r="AU109" s="24" t="s">
        <v>82</v>
      </c>
      <c r="AY109" s="24" t="s">
        <v>142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24" t="s">
        <v>80</v>
      </c>
      <c r="BK109" s="228">
        <f>ROUND(I109*H109,2)</f>
        <v>0</v>
      </c>
      <c r="BL109" s="24" t="s">
        <v>148</v>
      </c>
      <c r="BM109" s="24" t="s">
        <v>149</v>
      </c>
    </row>
    <row r="110" s="11" customFormat="1">
      <c r="B110" s="229"/>
      <c r="C110" s="230"/>
      <c r="D110" s="231" t="s">
        <v>150</v>
      </c>
      <c r="E110" s="232" t="s">
        <v>21</v>
      </c>
      <c r="F110" s="233" t="s">
        <v>151</v>
      </c>
      <c r="G110" s="230"/>
      <c r="H110" s="232" t="s">
        <v>21</v>
      </c>
      <c r="I110" s="234"/>
      <c r="J110" s="230"/>
      <c r="K110" s="230"/>
      <c r="L110" s="235"/>
      <c r="M110" s="236"/>
      <c r="N110" s="237"/>
      <c r="O110" s="237"/>
      <c r="P110" s="237"/>
      <c r="Q110" s="237"/>
      <c r="R110" s="237"/>
      <c r="S110" s="237"/>
      <c r="T110" s="238"/>
      <c r="AT110" s="239" t="s">
        <v>150</v>
      </c>
      <c r="AU110" s="239" t="s">
        <v>82</v>
      </c>
      <c r="AV110" s="11" t="s">
        <v>80</v>
      </c>
      <c r="AW110" s="11" t="s">
        <v>35</v>
      </c>
      <c r="AX110" s="11" t="s">
        <v>72</v>
      </c>
      <c r="AY110" s="239" t="s">
        <v>142</v>
      </c>
    </row>
    <row r="111" s="12" customFormat="1">
      <c r="B111" s="240"/>
      <c r="C111" s="241"/>
      <c r="D111" s="231" t="s">
        <v>150</v>
      </c>
      <c r="E111" s="242" t="s">
        <v>21</v>
      </c>
      <c r="F111" s="243" t="s">
        <v>152</v>
      </c>
      <c r="G111" s="241"/>
      <c r="H111" s="244">
        <v>1.2</v>
      </c>
      <c r="I111" s="245"/>
      <c r="J111" s="241"/>
      <c r="K111" s="241"/>
      <c r="L111" s="246"/>
      <c r="M111" s="247"/>
      <c r="N111" s="248"/>
      <c r="O111" s="248"/>
      <c r="P111" s="248"/>
      <c r="Q111" s="248"/>
      <c r="R111" s="248"/>
      <c r="S111" s="248"/>
      <c r="T111" s="249"/>
      <c r="AT111" s="250" t="s">
        <v>150</v>
      </c>
      <c r="AU111" s="250" t="s">
        <v>82</v>
      </c>
      <c r="AV111" s="12" t="s">
        <v>82</v>
      </c>
      <c r="AW111" s="12" t="s">
        <v>35</v>
      </c>
      <c r="AX111" s="12" t="s">
        <v>72</v>
      </c>
      <c r="AY111" s="250" t="s">
        <v>142</v>
      </c>
    </row>
    <row r="112" s="12" customFormat="1">
      <c r="B112" s="240"/>
      <c r="C112" s="241"/>
      <c r="D112" s="231" t="s">
        <v>150</v>
      </c>
      <c r="E112" s="242" t="s">
        <v>21</v>
      </c>
      <c r="F112" s="243" t="s">
        <v>152</v>
      </c>
      <c r="G112" s="241"/>
      <c r="H112" s="244">
        <v>1.2</v>
      </c>
      <c r="I112" s="245"/>
      <c r="J112" s="241"/>
      <c r="K112" s="241"/>
      <c r="L112" s="246"/>
      <c r="M112" s="247"/>
      <c r="N112" s="248"/>
      <c r="O112" s="248"/>
      <c r="P112" s="248"/>
      <c r="Q112" s="248"/>
      <c r="R112" s="248"/>
      <c r="S112" s="248"/>
      <c r="T112" s="249"/>
      <c r="AT112" s="250" t="s">
        <v>150</v>
      </c>
      <c r="AU112" s="250" t="s">
        <v>82</v>
      </c>
      <c r="AV112" s="12" t="s">
        <v>82</v>
      </c>
      <c r="AW112" s="12" t="s">
        <v>35</v>
      </c>
      <c r="AX112" s="12" t="s">
        <v>72</v>
      </c>
      <c r="AY112" s="250" t="s">
        <v>142</v>
      </c>
    </row>
    <row r="113" s="11" customFormat="1">
      <c r="B113" s="229"/>
      <c r="C113" s="230"/>
      <c r="D113" s="231" t="s">
        <v>150</v>
      </c>
      <c r="E113" s="232" t="s">
        <v>21</v>
      </c>
      <c r="F113" s="233" t="s">
        <v>153</v>
      </c>
      <c r="G113" s="230"/>
      <c r="H113" s="232" t="s">
        <v>21</v>
      </c>
      <c r="I113" s="234"/>
      <c r="J113" s="230"/>
      <c r="K113" s="230"/>
      <c r="L113" s="235"/>
      <c r="M113" s="236"/>
      <c r="N113" s="237"/>
      <c r="O113" s="237"/>
      <c r="P113" s="237"/>
      <c r="Q113" s="237"/>
      <c r="R113" s="237"/>
      <c r="S113" s="237"/>
      <c r="T113" s="238"/>
      <c r="AT113" s="239" t="s">
        <v>150</v>
      </c>
      <c r="AU113" s="239" t="s">
        <v>82</v>
      </c>
      <c r="AV113" s="11" t="s">
        <v>80</v>
      </c>
      <c r="AW113" s="11" t="s">
        <v>35</v>
      </c>
      <c r="AX113" s="11" t="s">
        <v>72</v>
      </c>
      <c r="AY113" s="239" t="s">
        <v>142</v>
      </c>
    </row>
    <row r="114" s="12" customFormat="1">
      <c r="B114" s="240"/>
      <c r="C114" s="241"/>
      <c r="D114" s="231" t="s">
        <v>150</v>
      </c>
      <c r="E114" s="242" t="s">
        <v>21</v>
      </c>
      <c r="F114" s="243" t="s">
        <v>154</v>
      </c>
      <c r="G114" s="241"/>
      <c r="H114" s="244">
        <v>6</v>
      </c>
      <c r="I114" s="245"/>
      <c r="J114" s="241"/>
      <c r="K114" s="241"/>
      <c r="L114" s="246"/>
      <c r="M114" s="247"/>
      <c r="N114" s="248"/>
      <c r="O114" s="248"/>
      <c r="P114" s="248"/>
      <c r="Q114" s="248"/>
      <c r="R114" s="248"/>
      <c r="S114" s="248"/>
      <c r="T114" s="249"/>
      <c r="AT114" s="250" t="s">
        <v>150</v>
      </c>
      <c r="AU114" s="250" t="s">
        <v>82</v>
      </c>
      <c r="AV114" s="12" t="s">
        <v>82</v>
      </c>
      <c r="AW114" s="12" t="s">
        <v>35</v>
      </c>
      <c r="AX114" s="12" t="s">
        <v>72</v>
      </c>
      <c r="AY114" s="250" t="s">
        <v>142</v>
      </c>
    </row>
    <row r="115" s="11" customFormat="1">
      <c r="B115" s="229"/>
      <c r="C115" s="230"/>
      <c r="D115" s="231" t="s">
        <v>150</v>
      </c>
      <c r="E115" s="232" t="s">
        <v>21</v>
      </c>
      <c r="F115" s="233" t="s">
        <v>155</v>
      </c>
      <c r="G115" s="230"/>
      <c r="H115" s="232" t="s">
        <v>21</v>
      </c>
      <c r="I115" s="234"/>
      <c r="J115" s="230"/>
      <c r="K115" s="230"/>
      <c r="L115" s="235"/>
      <c r="M115" s="236"/>
      <c r="N115" s="237"/>
      <c r="O115" s="237"/>
      <c r="P115" s="237"/>
      <c r="Q115" s="237"/>
      <c r="R115" s="237"/>
      <c r="S115" s="237"/>
      <c r="T115" s="238"/>
      <c r="AT115" s="239" t="s">
        <v>150</v>
      </c>
      <c r="AU115" s="239" t="s">
        <v>82</v>
      </c>
      <c r="AV115" s="11" t="s">
        <v>80</v>
      </c>
      <c r="AW115" s="11" t="s">
        <v>35</v>
      </c>
      <c r="AX115" s="11" t="s">
        <v>72</v>
      </c>
      <c r="AY115" s="239" t="s">
        <v>142</v>
      </c>
    </row>
    <row r="116" s="12" customFormat="1">
      <c r="B116" s="240"/>
      <c r="C116" s="241"/>
      <c r="D116" s="231" t="s">
        <v>150</v>
      </c>
      <c r="E116" s="242" t="s">
        <v>21</v>
      </c>
      <c r="F116" s="243" t="s">
        <v>156</v>
      </c>
      <c r="G116" s="241"/>
      <c r="H116" s="244">
        <v>3.7599999999999998</v>
      </c>
      <c r="I116" s="245"/>
      <c r="J116" s="241"/>
      <c r="K116" s="241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150</v>
      </c>
      <c r="AU116" s="250" t="s">
        <v>82</v>
      </c>
      <c r="AV116" s="12" t="s">
        <v>82</v>
      </c>
      <c r="AW116" s="12" t="s">
        <v>35</v>
      </c>
      <c r="AX116" s="12" t="s">
        <v>72</v>
      </c>
      <c r="AY116" s="250" t="s">
        <v>142</v>
      </c>
    </row>
    <row r="117" s="12" customFormat="1">
      <c r="B117" s="240"/>
      <c r="C117" s="241"/>
      <c r="D117" s="231" t="s">
        <v>150</v>
      </c>
      <c r="E117" s="242" t="s">
        <v>21</v>
      </c>
      <c r="F117" s="243" t="s">
        <v>157</v>
      </c>
      <c r="G117" s="241"/>
      <c r="H117" s="244">
        <v>2.3999999999999999</v>
      </c>
      <c r="I117" s="245"/>
      <c r="J117" s="241"/>
      <c r="K117" s="241"/>
      <c r="L117" s="246"/>
      <c r="M117" s="247"/>
      <c r="N117" s="248"/>
      <c r="O117" s="248"/>
      <c r="P117" s="248"/>
      <c r="Q117" s="248"/>
      <c r="R117" s="248"/>
      <c r="S117" s="248"/>
      <c r="T117" s="249"/>
      <c r="AT117" s="250" t="s">
        <v>150</v>
      </c>
      <c r="AU117" s="250" t="s">
        <v>82</v>
      </c>
      <c r="AV117" s="12" t="s">
        <v>82</v>
      </c>
      <c r="AW117" s="12" t="s">
        <v>35</v>
      </c>
      <c r="AX117" s="12" t="s">
        <v>72</v>
      </c>
      <c r="AY117" s="250" t="s">
        <v>142</v>
      </c>
    </row>
    <row r="118" s="11" customFormat="1">
      <c r="B118" s="229"/>
      <c r="C118" s="230"/>
      <c r="D118" s="231" t="s">
        <v>150</v>
      </c>
      <c r="E118" s="232" t="s">
        <v>21</v>
      </c>
      <c r="F118" s="233" t="s">
        <v>158</v>
      </c>
      <c r="G118" s="230"/>
      <c r="H118" s="232" t="s">
        <v>21</v>
      </c>
      <c r="I118" s="234"/>
      <c r="J118" s="230"/>
      <c r="K118" s="230"/>
      <c r="L118" s="235"/>
      <c r="M118" s="236"/>
      <c r="N118" s="237"/>
      <c r="O118" s="237"/>
      <c r="P118" s="237"/>
      <c r="Q118" s="237"/>
      <c r="R118" s="237"/>
      <c r="S118" s="237"/>
      <c r="T118" s="238"/>
      <c r="AT118" s="239" t="s">
        <v>150</v>
      </c>
      <c r="AU118" s="239" t="s">
        <v>82</v>
      </c>
      <c r="AV118" s="11" t="s">
        <v>80</v>
      </c>
      <c r="AW118" s="11" t="s">
        <v>35</v>
      </c>
      <c r="AX118" s="11" t="s">
        <v>72</v>
      </c>
      <c r="AY118" s="239" t="s">
        <v>142</v>
      </c>
    </row>
    <row r="119" s="12" customFormat="1">
      <c r="B119" s="240"/>
      <c r="C119" s="241"/>
      <c r="D119" s="231" t="s">
        <v>150</v>
      </c>
      <c r="E119" s="242" t="s">
        <v>21</v>
      </c>
      <c r="F119" s="243" t="s">
        <v>159</v>
      </c>
      <c r="G119" s="241"/>
      <c r="H119" s="244">
        <v>29.600000000000001</v>
      </c>
      <c r="I119" s="245"/>
      <c r="J119" s="241"/>
      <c r="K119" s="241"/>
      <c r="L119" s="246"/>
      <c r="M119" s="247"/>
      <c r="N119" s="248"/>
      <c r="O119" s="248"/>
      <c r="P119" s="248"/>
      <c r="Q119" s="248"/>
      <c r="R119" s="248"/>
      <c r="S119" s="248"/>
      <c r="T119" s="249"/>
      <c r="AT119" s="250" t="s">
        <v>150</v>
      </c>
      <c r="AU119" s="250" t="s">
        <v>82</v>
      </c>
      <c r="AV119" s="12" t="s">
        <v>82</v>
      </c>
      <c r="AW119" s="12" t="s">
        <v>35</v>
      </c>
      <c r="AX119" s="12" t="s">
        <v>72</v>
      </c>
      <c r="AY119" s="250" t="s">
        <v>142</v>
      </c>
    </row>
    <row r="120" s="13" customFormat="1">
      <c r="B120" s="251"/>
      <c r="C120" s="252"/>
      <c r="D120" s="231" t="s">
        <v>150</v>
      </c>
      <c r="E120" s="253" t="s">
        <v>21</v>
      </c>
      <c r="F120" s="254" t="s">
        <v>160</v>
      </c>
      <c r="G120" s="252"/>
      <c r="H120" s="255">
        <v>44.159999999999997</v>
      </c>
      <c r="I120" s="256"/>
      <c r="J120" s="252"/>
      <c r="K120" s="252"/>
      <c r="L120" s="257"/>
      <c r="M120" s="258"/>
      <c r="N120" s="259"/>
      <c r="O120" s="259"/>
      <c r="P120" s="259"/>
      <c r="Q120" s="259"/>
      <c r="R120" s="259"/>
      <c r="S120" s="259"/>
      <c r="T120" s="260"/>
      <c r="AT120" s="261" t="s">
        <v>150</v>
      </c>
      <c r="AU120" s="261" t="s">
        <v>82</v>
      </c>
      <c r="AV120" s="13" t="s">
        <v>148</v>
      </c>
      <c r="AW120" s="13" t="s">
        <v>35</v>
      </c>
      <c r="AX120" s="13" t="s">
        <v>80</v>
      </c>
      <c r="AY120" s="261" t="s">
        <v>142</v>
      </c>
    </row>
    <row r="121" s="1" customFormat="1" ht="25.5" customHeight="1">
      <c r="B121" s="46"/>
      <c r="C121" s="217" t="s">
        <v>82</v>
      </c>
      <c r="D121" s="217" t="s">
        <v>144</v>
      </c>
      <c r="E121" s="218" t="s">
        <v>161</v>
      </c>
      <c r="F121" s="219" t="s">
        <v>162</v>
      </c>
      <c r="G121" s="220" t="s">
        <v>163</v>
      </c>
      <c r="H121" s="221">
        <v>0.93999999999999995</v>
      </c>
      <c r="I121" s="222"/>
      <c r="J121" s="223">
        <f>ROUND(I121*H121,2)</f>
        <v>0</v>
      </c>
      <c r="K121" s="219" t="s">
        <v>164</v>
      </c>
      <c r="L121" s="72"/>
      <c r="M121" s="224" t="s">
        <v>21</v>
      </c>
      <c r="N121" s="225" t="s">
        <v>43</v>
      </c>
      <c r="O121" s="47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24" t="s">
        <v>148</v>
      </c>
      <c r="AT121" s="24" t="s">
        <v>144</v>
      </c>
      <c r="AU121" s="24" t="s">
        <v>82</v>
      </c>
      <c r="AY121" s="24" t="s">
        <v>142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24" t="s">
        <v>80</v>
      </c>
      <c r="BK121" s="228">
        <f>ROUND(I121*H121,2)</f>
        <v>0</v>
      </c>
      <c r="BL121" s="24" t="s">
        <v>148</v>
      </c>
      <c r="BM121" s="24" t="s">
        <v>165</v>
      </c>
    </row>
    <row r="122" s="11" customFormat="1">
      <c r="B122" s="229"/>
      <c r="C122" s="230"/>
      <c r="D122" s="231" t="s">
        <v>150</v>
      </c>
      <c r="E122" s="232" t="s">
        <v>21</v>
      </c>
      <c r="F122" s="233" t="s">
        <v>166</v>
      </c>
      <c r="G122" s="230"/>
      <c r="H122" s="232" t="s">
        <v>21</v>
      </c>
      <c r="I122" s="234"/>
      <c r="J122" s="230"/>
      <c r="K122" s="230"/>
      <c r="L122" s="235"/>
      <c r="M122" s="236"/>
      <c r="N122" s="237"/>
      <c r="O122" s="237"/>
      <c r="P122" s="237"/>
      <c r="Q122" s="237"/>
      <c r="R122" s="237"/>
      <c r="S122" s="237"/>
      <c r="T122" s="238"/>
      <c r="AT122" s="239" t="s">
        <v>150</v>
      </c>
      <c r="AU122" s="239" t="s">
        <v>82</v>
      </c>
      <c r="AV122" s="11" t="s">
        <v>80</v>
      </c>
      <c r="AW122" s="11" t="s">
        <v>35</v>
      </c>
      <c r="AX122" s="11" t="s">
        <v>72</v>
      </c>
      <c r="AY122" s="239" t="s">
        <v>142</v>
      </c>
    </row>
    <row r="123" s="12" customFormat="1">
      <c r="B123" s="240"/>
      <c r="C123" s="241"/>
      <c r="D123" s="231" t="s">
        <v>150</v>
      </c>
      <c r="E123" s="242" t="s">
        <v>21</v>
      </c>
      <c r="F123" s="243" t="s">
        <v>167</v>
      </c>
      <c r="G123" s="241"/>
      <c r="H123" s="244">
        <v>0.23999999999999999</v>
      </c>
      <c r="I123" s="245"/>
      <c r="J123" s="241"/>
      <c r="K123" s="241"/>
      <c r="L123" s="246"/>
      <c r="M123" s="247"/>
      <c r="N123" s="248"/>
      <c r="O123" s="248"/>
      <c r="P123" s="248"/>
      <c r="Q123" s="248"/>
      <c r="R123" s="248"/>
      <c r="S123" s="248"/>
      <c r="T123" s="249"/>
      <c r="AT123" s="250" t="s">
        <v>150</v>
      </c>
      <c r="AU123" s="250" t="s">
        <v>82</v>
      </c>
      <c r="AV123" s="12" t="s">
        <v>82</v>
      </c>
      <c r="AW123" s="12" t="s">
        <v>35</v>
      </c>
      <c r="AX123" s="12" t="s">
        <v>72</v>
      </c>
      <c r="AY123" s="250" t="s">
        <v>142</v>
      </c>
    </row>
    <row r="124" s="11" customFormat="1">
      <c r="B124" s="229"/>
      <c r="C124" s="230"/>
      <c r="D124" s="231" t="s">
        <v>150</v>
      </c>
      <c r="E124" s="232" t="s">
        <v>21</v>
      </c>
      <c r="F124" s="233" t="s">
        <v>155</v>
      </c>
      <c r="G124" s="230"/>
      <c r="H124" s="232" t="s">
        <v>21</v>
      </c>
      <c r="I124" s="234"/>
      <c r="J124" s="230"/>
      <c r="K124" s="230"/>
      <c r="L124" s="235"/>
      <c r="M124" s="236"/>
      <c r="N124" s="237"/>
      <c r="O124" s="237"/>
      <c r="P124" s="237"/>
      <c r="Q124" s="237"/>
      <c r="R124" s="237"/>
      <c r="S124" s="237"/>
      <c r="T124" s="238"/>
      <c r="AT124" s="239" t="s">
        <v>150</v>
      </c>
      <c r="AU124" s="239" t="s">
        <v>82</v>
      </c>
      <c r="AV124" s="11" t="s">
        <v>80</v>
      </c>
      <c r="AW124" s="11" t="s">
        <v>35</v>
      </c>
      <c r="AX124" s="11" t="s">
        <v>72</v>
      </c>
      <c r="AY124" s="239" t="s">
        <v>142</v>
      </c>
    </row>
    <row r="125" s="12" customFormat="1">
      <c r="B125" s="240"/>
      <c r="C125" s="241"/>
      <c r="D125" s="231" t="s">
        <v>150</v>
      </c>
      <c r="E125" s="242" t="s">
        <v>21</v>
      </c>
      <c r="F125" s="243" t="s">
        <v>168</v>
      </c>
      <c r="G125" s="241"/>
      <c r="H125" s="244">
        <v>0.32500000000000001</v>
      </c>
      <c r="I125" s="245"/>
      <c r="J125" s="241"/>
      <c r="K125" s="241"/>
      <c r="L125" s="246"/>
      <c r="M125" s="247"/>
      <c r="N125" s="248"/>
      <c r="O125" s="248"/>
      <c r="P125" s="248"/>
      <c r="Q125" s="248"/>
      <c r="R125" s="248"/>
      <c r="S125" s="248"/>
      <c r="T125" s="249"/>
      <c r="AT125" s="250" t="s">
        <v>150</v>
      </c>
      <c r="AU125" s="250" t="s">
        <v>82</v>
      </c>
      <c r="AV125" s="12" t="s">
        <v>82</v>
      </c>
      <c r="AW125" s="12" t="s">
        <v>35</v>
      </c>
      <c r="AX125" s="12" t="s">
        <v>72</v>
      </c>
      <c r="AY125" s="250" t="s">
        <v>142</v>
      </c>
    </row>
    <row r="126" s="11" customFormat="1">
      <c r="B126" s="229"/>
      <c r="C126" s="230"/>
      <c r="D126" s="231" t="s">
        <v>150</v>
      </c>
      <c r="E126" s="232" t="s">
        <v>21</v>
      </c>
      <c r="F126" s="233" t="s">
        <v>158</v>
      </c>
      <c r="G126" s="230"/>
      <c r="H126" s="232" t="s">
        <v>21</v>
      </c>
      <c r="I126" s="234"/>
      <c r="J126" s="230"/>
      <c r="K126" s="230"/>
      <c r="L126" s="235"/>
      <c r="M126" s="236"/>
      <c r="N126" s="237"/>
      <c r="O126" s="237"/>
      <c r="P126" s="237"/>
      <c r="Q126" s="237"/>
      <c r="R126" s="237"/>
      <c r="S126" s="237"/>
      <c r="T126" s="238"/>
      <c r="AT126" s="239" t="s">
        <v>150</v>
      </c>
      <c r="AU126" s="239" t="s">
        <v>82</v>
      </c>
      <c r="AV126" s="11" t="s">
        <v>80</v>
      </c>
      <c r="AW126" s="11" t="s">
        <v>35</v>
      </c>
      <c r="AX126" s="11" t="s">
        <v>72</v>
      </c>
      <c r="AY126" s="239" t="s">
        <v>142</v>
      </c>
    </row>
    <row r="127" s="12" customFormat="1">
      <c r="B127" s="240"/>
      <c r="C127" s="241"/>
      <c r="D127" s="231" t="s">
        <v>150</v>
      </c>
      <c r="E127" s="242" t="s">
        <v>21</v>
      </c>
      <c r="F127" s="243" t="s">
        <v>169</v>
      </c>
      <c r="G127" s="241"/>
      <c r="H127" s="244">
        <v>0.375</v>
      </c>
      <c r="I127" s="245"/>
      <c r="J127" s="241"/>
      <c r="K127" s="241"/>
      <c r="L127" s="246"/>
      <c r="M127" s="247"/>
      <c r="N127" s="248"/>
      <c r="O127" s="248"/>
      <c r="P127" s="248"/>
      <c r="Q127" s="248"/>
      <c r="R127" s="248"/>
      <c r="S127" s="248"/>
      <c r="T127" s="249"/>
      <c r="AT127" s="250" t="s">
        <v>150</v>
      </c>
      <c r="AU127" s="250" t="s">
        <v>82</v>
      </c>
      <c r="AV127" s="12" t="s">
        <v>82</v>
      </c>
      <c r="AW127" s="12" t="s">
        <v>35</v>
      </c>
      <c r="AX127" s="12" t="s">
        <v>72</v>
      </c>
      <c r="AY127" s="250" t="s">
        <v>142</v>
      </c>
    </row>
    <row r="128" s="13" customFormat="1">
      <c r="B128" s="251"/>
      <c r="C128" s="252"/>
      <c r="D128" s="231" t="s">
        <v>150</v>
      </c>
      <c r="E128" s="253" t="s">
        <v>21</v>
      </c>
      <c r="F128" s="254" t="s">
        <v>160</v>
      </c>
      <c r="G128" s="252"/>
      <c r="H128" s="255">
        <v>0.93999999999999995</v>
      </c>
      <c r="I128" s="256"/>
      <c r="J128" s="252"/>
      <c r="K128" s="252"/>
      <c r="L128" s="257"/>
      <c r="M128" s="258"/>
      <c r="N128" s="259"/>
      <c r="O128" s="259"/>
      <c r="P128" s="259"/>
      <c r="Q128" s="259"/>
      <c r="R128" s="259"/>
      <c r="S128" s="259"/>
      <c r="T128" s="260"/>
      <c r="AT128" s="261" t="s">
        <v>150</v>
      </c>
      <c r="AU128" s="261" t="s">
        <v>82</v>
      </c>
      <c r="AV128" s="13" t="s">
        <v>148</v>
      </c>
      <c r="AW128" s="13" t="s">
        <v>35</v>
      </c>
      <c r="AX128" s="13" t="s">
        <v>80</v>
      </c>
      <c r="AY128" s="261" t="s">
        <v>142</v>
      </c>
    </row>
    <row r="129" s="1" customFormat="1" ht="25.5" customHeight="1">
      <c r="B129" s="46"/>
      <c r="C129" s="217" t="s">
        <v>170</v>
      </c>
      <c r="D129" s="217" t="s">
        <v>144</v>
      </c>
      <c r="E129" s="218" t="s">
        <v>171</v>
      </c>
      <c r="F129" s="219" t="s">
        <v>172</v>
      </c>
      <c r="G129" s="220" t="s">
        <v>163</v>
      </c>
      <c r="H129" s="221">
        <v>11.4</v>
      </c>
      <c r="I129" s="222"/>
      <c r="J129" s="223">
        <f>ROUND(I129*H129,2)</f>
        <v>0</v>
      </c>
      <c r="K129" s="219" t="s">
        <v>164</v>
      </c>
      <c r="L129" s="72"/>
      <c r="M129" s="224" t="s">
        <v>21</v>
      </c>
      <c r="N129" s="225" t="s">
        <v>43</v>
      </c>
      <c r="O129" s="47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AR129" s="24" t="s">
        <v>148</v>
      </c>
      <c r="AT129" s="24" t="s">
        <v>144</v>
      </c>
      <c r="AU129" s="24" t="s">
        <v>82</v>
      </c>
      <c r="AY129" s="24" t="s">
        <v>142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24" t="s">
        <v>80</v>
      </c>
      <c r="BK129" s="228">
        <f>ROUND(I129*H129,2)</f>
        <v>0</v>
      </c>
      <c r="BL129" s="24" t="s">
        <v>148</v>
      </c>
      <c r="BM129" s="24" t="s">
        <v>173</v>
      </c>
    </row>
    <row r="130" s="11" customFormat="1">
      <c r="B130" s="229"/>
      <c r="C130" s="230"/>
      <c r="D130" s="231" t="s">
        <v>150</v>
      </c>
      <c r="E130" s="232" t="s">
        <v>21</v>
      </c>
      <c r="F130" s="233" t="s">
        <v>151</v>
      </c>
      <c r="G130" s="230"/>
      <c r="H130" s="232" t="s">
        <v>21</v>
      </c>
      <c r="I130" s="234"/>
      <c r="J130" s="230"/>
      <c r="K130" s="230"/>
      <c r="L130" s="235"/>
      <c r="M130" s="236"/>
      <c r="N130" s="237"/>
      <c r="O130" s="237"/>
      <c r="P130" s="237"/>
      <c r="Q130" s="237"/>
      <c r="R130" s="237"/>
      <c r="S130" s="237"/>
      <c r="T130" s="238"/>
      <c r="AT130" s="239" t="s">
        <v>150</v>
      </c>
      <c r="AU130" s="239" t="s">
        <v>82</v>
      </c>
      <c r="AV130" s="11" t="s">
        <v>80</v>
      </c>
      <c r="AW130" s="11" t="s">
        <v>35</v>
      </c>
      <c r="AX130" s="11" t="s">
        <v>72</v>
      </c>
      <c r="AY130" s="239" t="s">
        <v>142</v>
      </c>
    </row>
    <row r="131" s="12" customFormat="1">
      <c r="B131" s="240"/>
      <c r="C131" s="241"/>
      <c r="D131" s="231" t="s">
        <v>150</v>
      </c>
      <c r="E131" s="242" t="s">
        <v>21</v>
      </c>
      <c r="F131" s="243" t="s">
        <v>174</v>
      </c>
      <c r="G131" s="241"/>
      <c r="H131" s="244">
        <v>5.8799999999999999</v>
      </c>
      <c r="I131" s="245"/>
      <c r="J131" s="241"/>
      <c r="K131" s="241"/>
      <c r="L131" s="246"/>
      <c r="M131" s="247"/>
      <c r="N131" s="248"/>
      <c r="O131" s="248"/>
      <c r="P131" s="248"/>
      <c r="Q131" s="248"/>
      <c r="R131" s="248"/>
      <c r="S131" s="248"/>
      <c r="T131" s="249"/>
      <c r="AT131" s="250" t="s">
        <v>150</v>
      </c>
      <c r="AU131" s="250" t="s">
        <v>82</v>
      </c>
      <c r="AV131" s="12" t="s">
        <v>82</v>
      </c>
      <c r="AW131" s="12" t="s">
        <v>35</v>
      </c>
      <c r="AX131" s="12" t="s">
        <v>72</v>
      </c>
      <c r="AY131" s="250" t="s">
        <v>142</v>
      </c>
    </row>
    <row r="132" s="14" customFormat="1">
      <c r="B132" s="262"/>
      <c r="C132" s="263"/>
      <c r="D132" s="231" t="s">
        <v>150</v>
      </c>
      <c r="E132" s="264" t="s">
        <v>21</v>
      </c>
      <c r="F132" s="265" t="s">
        <v>175</v>
      </c>
      <c r="G132" s="263"/>
      <c r="H132" s="266">
        <v>5.8799999999999999</v>
      </c>
      <c r="I132" s="267"/>
      <c r="J132" s="263"/>
      <c r="K132" s="263"/>
      <c r="L132" s="268"/>
      <c r="M132" s="269"/>
      <c r="N132" s="270"/>
      <c r="O132" s="270"/>
      <c r="P132" s="270"/>
      <c r="Q132" s="270"/>
      <c r="R132" s="270"/>
      <c r="S132" s="270"/>
      <c r="T132" s="271"/>
      <c r="AT132" s="272" t="s">
        <v>150</v>
      </c>
      <c r="AU132" s="272" t="s">
        <v>82</v>
      </c>
      <c r="AV132" s="14" t="s">
        <v>170</v>
      </c>
      <c r="AW132" s="14" t="s">
        <v>35</v>
      </c>
      <c r="AX132" s="14" t="s">
        <v>72</v>
      </c>
      <c r="AY132" s="272" t="s">
        <v>142</v>
      </c>
    </row>
    <row r="133" s="11" customFormat="1">
      <c r="B133" s="229"/>
      <c r="C133" s="230"/>
      <c r="D133" s="231" t="s">
        <v>150</v>
      </c>
      <c r="E133" s="232" t="s">
        <v>21</v>
      </c>
      <c r="F133" s="233" t="s">
        <v>153</v>
      </c>
      <c r="G133" s="230"/>
      <c r="H133" s="232" t="s">
        <v>21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AT133" s="239" t="s">
        <v>150</v>
      </c>
      <c r="AU133" s="239" t="s">
        <v>82</v>
      </c>
      <c r="AV133" s="11" t="s">
        <v>80</v>
      </c>
      <c r="AW133" s="11" t="s">
        <v>35</v>
      </c>
      <c r="AX133" s="11" t="s">
        <v>72</v>
      </c>
      <c r="AY133" s="239" t="s">
        <v>142</v>
      </c>
    </row>
    <row r="134" s="12" customFormat="1">
      <c r="B134" s="240"/>
      <c r="C134" s="241"/>
      <c r="D134" s="231" t="s">
        <v>150</v>
      </c>
      <c r="E134" s="242" t="s">
        <v>21</v>
      </c>
      <c r="F134" s="243" t="s">
        <v>176</v>
      </c>
      <c r="G134" s="241"/>
      <c r="H134" s="244">
        <v>5.5199999999999996</v>
      </c>
      <c r="I134" s="245"/>
      <c r="J134" s="241"/>
      <c r="K134" s="241"/>
      <c r="L134" s="246"/>
      <c r="M134" s="247"/>
      <c r="N134" s="248"/>
      <c r="O134" s="248"/>
      <c r="P134" s="248"/>
      <c r="Q134" s="248"/>
      <c r="R134" s="248"/>
      <c r="S134" s="248"/>
      <c r="T134" s="249"/>
      <c r="AT134" s="250" t="s">
        <v>150</v>
      </c>
      <c r="AU134" s="250" t="s">
        <v>82</v>
      </c>
      <c r="AV134" s="12" t="s">
        <v>82</v>
      </c>
      <c r="AW134" s="12" t="s">
        <v>35</v>
      </c>
      <c r="AX134" s="12" t="s">
        <v>72</v>
      </c>
      <c r="AY134" s="250" t="s">
        <v>142</v>
      </c>
    </row>
    <row r="135" s="14" customFormat="1">
      <c r="B135" s="262"/>
      <c r="C135" s="263"/>
      <c r="D135" s="231" t="s">
        <v>150</v>
      </c>
      <c r="E135" s="264" t="s">
        <v>21</v>
      </c>
      <c r="F135" s="265" t="s">
        <v>175</v>
      </c>
      <c r="G135" s="263"/>
      <c r="H135" s="266">
        <v>5.5199999999999996</v>
      </c>
      <c r="I135" s="267"/>
      <c r="J135" s="263"/>
      <c r="K135" s="263"/>
      <c r="L135" s="268"/>
      <c r="M135" s="269"/>
      <c r="N135" s="270"/>
      <c r="O135" s="270"/>
      <c r="P135" s="270"/>
      <c r="Q135" s="270"/>
      <c r="R135" s="270"/>
      <c r="S135" s="270"/>
      <c r="T135" s="271"/>
      <c r="AT135" s="272" t="s">
        <v>150</v>
      </c>
      <c r="AU135" s="272" t="s">
        <v>82</v>
      </c>
      <c r="AV135" s="14" t="s">
        <v>170</v>
      </c>
      <c r="AW135" s="14" t="s">
        <v>35</v>
      </c>
      <c r="AX135" s="14" t="s">
        <v>72</v>
      </c>
      <c r="AY135" s="272" t="s">
        <v>142</v>
      </c>
    </row>
    <row r="136" s="13" customFormat="1">
      <c r="B136" s="251"/>
      <c r="C136" s="252"/>
      <c r="D136" s="231" t="s">
        <v>150</v>
      </c>
      <c r="E136" s="253" t="s">
        <v>21</v>
      </c>
      <c r="F136" s="254" t="s">
        <v>160</v>
      </c>
      <c r="G136" s="252"/>
      <c r="H136" s="255">
        <v>11.4</v>
      </c>
      <c r="I136" s="256"/>
      <c r="J136" s="252"/>
      <c r="K136" s="252"/>
      <c r="L136" s="257"/>
      <c r="M136" s="258"/>
      <c r="N136" s="259"/>
      <c r="O136" s="259"/>
      <c r="P136" s="259"/>
      <c r="Q136" s="259"/>
      <c r="R136" s="259"/>
      <c r="S136" s="259"/>
      <c r="T136" s="260"/>
      <c r="AT136" s="261" t="s">
        <v>150</v>
      </c>
      <c r="AU136" s="261" t="s">
        <v>82</v>
      </c>
      <c r="AV136" s="13" t="s">
        <v>148</v>
      </c>
      <c r="AW136" s="13" t="s">
        <v>35</v>
      </c>
      <c r="AX136" s="13" t="s">
        <v>80</v>
      </c>
      <c r="AY136" s="261" t="s">
        <v>142</v>
      </c>
    </row>
    <row r="137" s="1" customFormat="1" ht="38.25" customHeight="1">
      <c r="B137" s="46"/>
      <c r="C137" s="217" t="s">
        <v>148</v>
      </c>
      <c r="D137" s="217" t="s">
        <v>144</v>
      </c>
      <c r="E137" s="218" t="s">
        <v>177</v>
      </c>
      <c r="F137" s="219" t="s">
        <v>178</v>
      </c>
      <c r="G137" s="220" t="s">
        <v>163</v>
      </c>
      <c r="H137" s="221">
        <v>1.1399999999999999</v>
      </c>
      <c r="I137" s="222"/>
      <c r="J137" s="223">
        <f>ROUND(I137*H137,2)</f>
        <v>0</v>
      </c>
      <c r="K137" s="219" t="s">
        <v>164</v>
      </c>
      <c r="L137" s="72"/>
      <c r="M137" s="224" t="s">
        <v>21</v>
      </c>
      <c r="N137" s="225" t="s">
        <v>43</v>
      </c>
      <c r="O137" s="47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AR137" s="24" t="s">
        <v>148</v>
      </c>
      <c r="AT137" s="24" t="s">
        <v>144</v>
      </c>
      <c r="AU137" s="24" t="s">
        <v>82</v>
      </c>
      <c r="AY137" s="24" t="s">
        <v>142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24" t="s">
        <v>80</v>
      </c>
      <c r="BK137" s="228">
        <f>ROUND(I137*H137,2)</f>
        <v>0</v>
      </c>
      <c r="BL137" s="24" t="s">
        <v>148</v>
      </c>
      <c r="BM137" s="24" t="s">
        <v>179</v>
      </c>
    </row>
    <row r="138" s="1" customFormat="1" ht="25.5" customHeight="1">
      <c r="B138" s="46"/>
      <c r="C138" s="217" t="s">
        <v>180</v>
      </c>
      <c r="D138" s="217" t="s">
        <v>144</v>
      </c>
      <c r="E138" s="218" t="s">
        <v>181</v>
      </c>
      <c r="F138" s="219" t="s">
        <v>182</v>
      </c>
      <c r="G138" s="220" t="s">
        <v>163</v>
      </c>
      <c r="H138" s="221">
        <v>0.14399999999999999</v>
      </c>
      <c r="I138" s="222"/>
      <c r="J138" s="223">
        <f>ROUND(I138*H138,2)</f>
        <v>0</v>
      </c>
      <c r="K138" s="219" t="s">
        <v>164</v>
      </c>
      <c r="L138" s="72"/>
      <c r="M138" s="224" t="s">
        <v>21</v>
      </c>
      <c r="N138" s="225" t="s">
        <v>43</v>
      </c>
      <c r="O138" s="47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AR138" s="24" t="s">
        <v>148</v>
      </c>
      <c r="AT138" s="24" t="s">
        <v>144</v>
      </c>
      <c r="AU138" s="24" t="s">
        <v>82</v>
      </c>
      <c r="AY138" s="24" t="s">
        <v>142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24" t="s">
        <v>80</v>
      </c>
      <c r="BK138" s="228">
        <f>ROUND(I138*H138,2)</f>
        <v>0</v>
      </c>
      <c r="BL138" s="24" t="s">
        <v>148</v>
      </c>
      <c r="BM138" s="24" t="s">
        <v>183</v>
      </c>
    </row>
    <row r="139" s="12" customFormat="1">
      <c r="B139" s="240"/>
      <c r="C139" s="241"/>
      <c r="D139" s="231" t="s">
        <v>150</v>
      </c>
      <c r="E139" s="242" t="s">
        <v>21</v>
      </c>
      <c r="F139" s="243" t="s">
        <v>184</v>
      </c>
      <c r="G139" s="241"/>
      <c r="H139" s="244">
        <v>0.14399999999999999</v>
      </c>
      <c r="I139" s="245"/>
      <c r="J139" s="241"/>
      <c r="K139" s="241"/>
      <c r="L139" s="246"/>
      <c r="M139" s="247"/>
      <c r="N139" s="248"/>
      <c r="O139" s="248"/>
      <c r="P139" s="248"/>
      <c r="Q139" s="248"/>
      <c r="R139" s="248"/>
      <c r="S139" s="248"/>
      <c r="T139" s="249"/>
      <c r="AT139" s="250" t="s">
        <v>150</v>
      </c>
      <c r="AU139" s="250" t="s">
        <v>82</v>
      </c>
      <c r="AV139" s="12" t="s">
        <v>82</v>
      </c>
      <c r="AW139" s="12" t="s">
        <v>35</v>
      </c>
      <c r="AX139" s="12" t="s">
        <v>72</v>
      </c>
      <c r="AY139" s="250" t="s">
        <v>142</v>
      </c>
    </row>
    <row r="140" s="13" customFormat="1">
      <c r="B140" s="251"/>
      <c r="C140" s="252"/>
      <c r="D140" s="231" t="s">
        <v>150</v>
      </c>
      <c r="E140" s="253" t="s">
        <v>21</v>
      </c>
      <c r="F140" s="254" t="s">
        <v>160</v>
      </c>
      <c r="G140" s="252"/>
      <c r="H140" s="255">
        <v>0.14399999999999999</v>
      </c>
      <c r="I140" s="256"/>
      <c r="J140" s="252"/>
      <c r="K140" s="252"/>
      <c r="L140" s="257"/>
      <c r="M140" s="258"/>
      <c r="N140" s="259"/>
      <c r="O140" s="259"/>
      <c r="P140" s="259"/>
      <c r="Q140" s="259"/>
      <c r="R140" s="259"/>
      <c r="S140" s="259"/>
      <c r="T140" s="260"/>
      <c r="AT140" s="261" t="s">
        <v>150</v>
      </c>
      <c r="AU140" s="261" t="s">
        <v>82</v>
      </c>
      <c r="AV140" s="13" t="s">
        <v>148</v>
      </c>
      <c r="AW140" s="13" t="s">
        <v>35</v>
      </c>
      <c r="AX140" s="13" t="s">
        <v>80</v>
      </c>
      <c r="AY140" s="261" t="s">
        <v>142</v>
      </c>
    </row>
    <row r="141" s="1" customFormat="1" ht="25.5" customHeight="1">
      <c r="B141" s="46"/>
      <c r="C141" s="217" t="s">
        <v>185</v>
      </c>
      <c r="D141" s="217" t="s">
        <v>144</v>
      </c>
      <c r="E141" s="218" t="s">
        <v>186</v>
      </c>
      <c r="F141" s="219" t="s">
        <v>187</v>
      </c>
      <c r="G141" s="220" t="s">
        <v>163</v>
      </c>
      <c r="H141" s="221">
        <v>7.29</v>
      </c>
      <c r="I141" s="222"/>
      <c r="J141" s="223">
        <f>ROUND(I141*H141,2)</f>
        <v>0</v>
      </c>
      <c r="K141" s="219" t="s">
        <v>164</v>
      </c>
      <c r="L141" s="72"/>
      <c r="M141" s="224" t="s">
        <v>21</v>
      </c>
      <c r="N141" s="225" t="s">
        <v>43</v>
      </c>
      <c r="O141" s="47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AR141" s="24" t="s">
        <v>148</v>
      </c>
      <c r="AT141" s="24" t="s">
        <v>144</v>
      </c>
      <c r="AU141" s="24" t="s">
        <v>82</v>
      </c>
      <c r="AY141" s="24" t="s">
        <v>142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24" t="s">
        <v>80</v>
      </c>
      <c r="BK141" s="228">
        <f>ROUND(I141*H141,2)</f>
        <v>0</v>
      </c>
      <c r="BL141" s="24" t="s">
        <v>148</v>
      </c>
      <c r="BM141" s="24" t="s">
        <v>188</v>
      </c>
    </row>
    <row r="142" s="11" customFormat="1">
      <c r="B142" s="229"/>
      <c r="C142" s="230"/>
      <c r="D142" s="231" t="s">
        <v>150</v>
      </c>
      <c r="E142" s="232" t="s">
        <v>21</v>
      </c>
      <c r="F142" s="233" t="s">
        <v>153</v>
      </c>
      <c r="G142" s="230"/>
      <c r="H142" s="232" t="s">
        <v>21</v>
      </c>
      <c r="I142" s="234"/>
      <c r="J142" s="230"/>
      <c r="K142" s="230"/>
      <c r="L142" s="235"/>
      <c r="M142" s="236"/>
      <c r="N142" s="237"/>
      <c r="O142" s="237"/>
      <c r="P142" s="237"/>
      <c r="Q142" s="237"/>
      <c r="R142" s="237"/>
      <c r="S142" s="237"/>
      <c r="T142" s="238"/>
      <c r="AT142" s="239" t="s">
        <v>150</v>
      </c>
      <c r="AU142" s="239" t="s">
        <v>82</v>
      </c>
      <c r="AV142" s="11" t="s">
        <v>80</v>
      </c>
      <c r="AW142" s="11" t="s">
        <v>35</v>
      </c>
      <c r="AX142" s="11" t="s">
        <v>72</v>
      </c>
      <c r="AY142" s="239" t="s">
        <v>142</v>
      </c>
    </row>
    <row r="143" s="12" customFormat="1">
      <c r="B143" s="240"/>
      <c r="C143" s="241"/>
      <c r="D143" s="231" t="s">
        <v>150</v>
      </c>
      <c r="E143" s="242" t="s">
        <v>21</v>
      </c>
      <c r="F143" s="243" t="s">
        <v>189</v>
      </c>
      <c r="G143" s="241"/>
      <c r="H143" s="244">
        <v>2.3759999999999999</v>
      </c>
      <c r="I143" s="245"/>
      <c r="J143" s="241"/>
      <c r="K143" s="241"/>
      <c r="L143" s="246"/>
      <c r="M143" s="247"/>
      <c r="N143" s="248"/>
      <c r="O143" s="248"/>
      <c r="P143" s="248"/>
      <c r="Q143" s="248"/>
      <c r="R143" s="248"/>
      <c r="S143" s="248"/>
      <c r="T143" s="249"/>
      <c r="AT143" s="250" t="s">
        <v>150</v>
      </c>
      <c r="AU143" s="250" t="s">
        <v>82</v>
      </c>
      <c r="AV143" s="12" t="s">
        <v>82</v>
      </c>
      <c r="AW143" s="12" t="s">
        <v>35</v>
      </c>
      <c r="AX143" s="12" t="s">
        <v>72</v>
      </c>
      <c r="AY143" s="250" t="s">
        <v>142</v>
      </c>
    </row>
    <row r="144" s="12" customFormat="1">
      <c r="B144" s="240"/>
      <c r="C144" s="241"/>
      <c r="D144" s="231" t="s">
        <v>150</v>
      </c>
      <c r="E144" s="242" t="s">
        <v>21</v>
      </c>
      <c r="F144" s="243" t="s">
        <v>190</v>
      </c>
      <c r="G144" s="241"/>
      <c r="H144" s="244">
        <v>0.28000000000000003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AT144" s="250" t="s">
        <v>150</v>
      </c>
      <c r="AU144" s="250" t="s">
        <v>82</v>
      </c>
      <c r="AV144" s="12" t="s">
        <v>82</v>
      </c>
      <c r="AW144" s="12" t="s">
        <v>35</v>
      </c>
      <c r="AX144" s="12" t="s">
        <v>72</v>
      </c>
      <c r="AY144" s="250" t="s">
        <v>142</v>
      </c>
    </row>
    <row r="145" s="12" customFormat="1">
      <c r="B145" s="240"/>
      <c r="C145" s="241"/>
      <c r="D145" s="231" t="s">
        <v>150</v>
      </c>
      <c r="E145" s="242" t="s">
        <v>21</v>
      </c>
      <c r="F145" s="243" t="s">
        <v>191</v>
      </c>
      <c r="G145" s="241"/>
      <c r="H145" s="244">
        <v>3.3660000000000001</v>
      </c>
      <c r="I145" s="245"/>
      <c r="J145" s="241"/>
      <c r="K145" s="241"/>
      <c r="L145" s="246"/>
      <c r="M145" s="247"/>
      <c r="N145" s="248"/>
      <c r="O145" s="248"/>
      <c r="P145" s="248"/>
      <c r="Q145" s="248"/>
      <c r="R145" s="248"/>
      <c r="S145" s="248"/>
      <c r="T145" s="249"/>
      <c r="AT145" s="250" t="s">
        <v>150</v>
      </c>
      <c r="AU145" s="250" t="s">
        <v>82</v>
      </c>
      <c r="AV145" s="12" t="s">
        <v>82</v>
      </c>
      <c r="AW145" s="12" t="s">
        <v>35</v>
      </c>
      <c r="AX145" s="12" t="s">
        <v>72</v>
      </c>
      <c r="AY145" s="250" t="s">
        <v>142</v>
      </c>
    </row>
    <row r="146" s="12" customFormat="1">
      <c r="B146" s="240"/>
      <c r="C146" s="241"/>
      <c r="D146" s="231" t="s">
        <v>150</v>
      </c>
      <c r="E146" s="242" t="s">
        <v>21</v>
      </c>
      <c r="F146" s="243" t="s">
        <v>192</v>
      </c>
      <c r="G146" s="241"/>
      <c r="H146" s="244">
        <v>0.64000000000000001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AT146" s="250" t="s">
        <v>150</v>
      </c>
      <c r="AU146" s="250" t="s">
        <v>82</v>
      </c>
      <c r="AV146" s="12" t="s">
        <v>82</v>
      </c>
      <c r="AW146" s="12" t="s">
        <v>35</v>
      </c>
      <c r="AX146" s="12" t="s">
        <v>72</v>
      </c>
      <c r="AY146" s="250" t="s">
        <v>142</v>
      </c>
    </row>
    <row r="147" s="12" customFormat="1">
      <c r="B147" s="240"/>
      <c r="C147" s="241"/>
      <c r="D147" s="231" t="s">
        <v>150</v>
      </c>
      <c r="E147" s="242" t="s">
        <v>21</v>
      </c>
      <c r="F147" s="243" t="s">
        <v>193</v>
      </c>
      <c r="G147" s="241"/>
      <c r="H147" s="244">
        <v>0.16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AT147" s="250" t="s">
        <v>150</v>
      </c>
      <c r="AU147" s="250" t="s">
        <v>82</v>
      </c>
      <c r="AV147" s="12" t="s">
        <v>82</v>
      </c>
      <c r="AW147" s="12" t="s">
        <v>35</v>
      </c>
      <c r="AX147" s="12" t="s">
        <v>72</v>
      </c>
      <c r="AY147" s="250" t="s">
        <v>142</v>
      </c>
    </row>
    <row r="148" s="11" customFormat="1">
      <c r="B148" s="229"/>
      <c r="C148" s="230"/>
      <c r="D148" s="231" t="s">
        <v>150</v>
      </c>
      <c r="E148" s="232" t="s">
        <v>21</v>
      </c>
      <c r="F148" s="233" t="s">
        <v>151</v>
      </c>
      <c r="G148" s="230"/>
      <c r="H148" s="232" t="s">
        <v>21</v>
      </c>
      <c r="I148" s="234"/>
      <c r="J148" s="230"/>
      <c r="K148" s="230"/>
      <c r="L148" s="235"/>
      <c r="M148" s="236"/>
      <c r="N148" s="237"/>
      <c r="O148" s="237"/>
      <c r="P148" s="237"/>
      <c r="Q148" s="237"/>
      <c r="R148" s="237"/>
      <c r="S148" s="237"/>
      <c r="T148" s="238"/>
      <c r="AT148" s="239" t="s">
        <v>150</v>
      </c>
      <c r="AU148" s="239" t="s">
        <v>82</v>
      </c>
      <c r="AV148" s="11" t="s">
        <v>80</v>
      </c>
      <c r="AW148" s="11" t="s">
        <v>35</v>
      </c>
      <c r="AX148" s="11" t="s">
        <v>72</v>
      </c>
      <c r="AY148" s="239" t="s">
        <v>142</v>
      </c>
    </row>
    <row r="149" s="12" customFormat="1">
      <c r="B149" s="240"/>
      <c r="C149" s="241"/>
      <c r="D149" s="231" t="s">
        <v>150</v>
      </c>
      <c r="E149" s="242" t="s">
        <v>21</v>
      </c>
      <c r="F149" s="243" t="s">
        <v>194</v>
      </c>
      <c r="G149" s="241"/>
      <c r="H149" s="244">
        <v>0.46800000000000003</v>
      </c>
      <c r="I149" s="245"/>
      <c r="J149" s="241"/>
      <c r="K149" s="241"/>
      <c r="L149" s="246"/>
      <c r="M149" s="247"/>
      <c r="N149" s="248"/>
      <c r="O149" s="248"/>
      <c r="P149" s="248"/>
      <c r="Q149" s="248"/>
      <c r="R149" s="248"/>
      <c r="S149" s="248"/>
      <c r="T149" s="249"/>
      <c r="AT149" s="250" t="s">
        <v>150</v>
      </c>
      <c r="AU149" s="250" t="s">
        <v>82</v>
      </c>
      <c r="AV149" s="12" t="s">
        <v>82</v>
      </c>
      <c r="AW149" s="12" t="s">
        <v>35</v>
      </c>
      <c r="AX149" s="12" t="s">
        <v>72</v>
      </c>
      <c r="AY149" s="250" t="s">
        <v>142</v>
      </c>
    </row>
    <row r="150" s="13" customFormat="1">
      <c r="B150" s="251"/>
      <c r="C150" s="252"/>
      <c r="D150" s="231" t="s">
        <v>150</v>
      </c>
      <c r="E150" s="253" t="s">
        <v>21</v>
      </c>
      <c r="F150" s="254" t="s">
        <v>160</v>
      </c>
      <c r="G150" s="252"/>
      <c r="H150" s="255">
        <v>7.29</v>
      </c>
      <c r="I150" s="256"/>
      <c r="J150" s="252"/>
      <c r="K150" s="252"/>
      <c r="L150" s="257"/>
      <c r="M150" s="258"/>
      <c r="N150" s="259"/>
      <c r="O150" s="259"/>
      <c r="P150" s="259"/>
      <c r="Q150" s="259"/>
      <c r="R150" s="259"/>
      <c r="S150" s="259"/>
      <c r="T150" s="260"/>
      <c r="AT150" s="261" t="s">
        <v>150</v>
      </c>
      <c r="AU150" s="261" t="s">
        <v>82</v>
      </c>
      <c r="AV150" s="13" t="s">
        <v>148</v>
      </c>
      <c r="AW150" s="13" t="s">
        <v>35</v>
      </c>
      <c r="AX150" s="13" t="s">
        <v>80</v>
      </c>
      <c r="AY150" s="261" t="s">
        <v>142</v>
      </c>
    </row>
    <row r="151" s="1" customFormat="1" ht="25.5" customHeight="1">
      <c r="B151" s="46"/>
      <c r="C151" s="217" t="s">
        <v>195</v>
      </c>
      <c r="D151" s="217" t="s">
        <v>144</v>
      </c>
      <c r="E151" s="218" t="s">
        <v>196</v>
      </c>
      <c r="F151" s="219" t="s">
        <v>197</v>
      </c>
      <c r="G151" s="220" t="s">
        <v>147</v>
      </c>
      <c r="H151" s="221">
        <v>30.899999999999999</v>
      </c>
      <c r="I151" s="222"/>
      <c r="J151" s="223">
        <f>ROUND(I151*H151,2)</f>
        <v>0</v>
      </c>
      <c r="K151" s="219" t="s">
        <v>164</v>
      </c>
      <c r="L151" s="72"/>
      <c r="M151" s="224" t="s">
        <v>21</v>
      </c>
      <c r="N151" s="225" t="s">
        <v>43</v>
      </c>
      <c r="O151" s="47"/>
      <c r="P151" s="226">
        <f>O151*H151</f>
        <v>0</v>
      </c>
      <c r="Q151" s="226">
        <v>0.00083850999999999999</v>
      </c>
      <c r="R151" s="226">
        <f>Q151*H151</f>
        <v>0.025909959</v>
      </c>
      <c r="S151" s="226">
        <v>0</v>
      </c>
      <c r="T151" s="227">
        <f>S151*H151</f>
        <v>0</v>
      </c>
      <c r="AR151" s="24" t="s">
        <v>148</v>
      </c>
      <c r="AT151" s="24" t="s">
        <v>144</v>
      </c>
      <c r="AU151" s="24" t="s">
        <v>82</v>
      </c>
      <c r="AY151" s="24" t="s">
        <v>142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24" t="s">
        <v>80</v>
      </c>
      <c r="BK151" s="228">
        <f>ROUND(I151*H151,2)</f>
        <v>0</v>
      </c>
      <c r="BL151" s="24" t="s">
        <v>148</v>
      </c>
      <c r="BM151" s="24" t="s">
        <v>198</v>
      </c>
    </row>
    <row r="152" s="11" customFormat="1">
      <c r="B152" s="229"/>
      <c r="C152" s="230"/>
      <c r="D152" s="231" t="s">
        <v>150</v>
      </c>
      <c r="E152" s="232" t="s">
        <v>21</v>
      </c>
      <c r="F152" s="233" t="s">
        <v>151</v>
      </c>
      <c r="G152" s="230"/>
      <c r="H152" s="232" t="s">
        <v>21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150</v>
      </c>
      <c r="AU152" s="239" t="s">
        <v>82</v>
      </c>
      <c r="AV152" s="11" t="s">
        <v>80</v>
      </c>
      <c r="AW152" s="11" t="s">
        <v>35</v>
      </c>
      <c r="AX152" s="11" t="s">
        <v>72</v>
      </c>
      <c r="AY152" s="239" t="s">
        <v>142</v>
      </c>
    </row>
    <row r="153" s="12" customFormat="1">
      <c r="B153" s="240"/>
      <c r="C153" s="241"/>
      <c r="D153" s="231" t="s">
        <v>150</v>
      </c>
      <c r="E153" s="242" t="s">
        <v>21</v>
      </c>
      <c r="F153" s="243" t="s">
        <v>199</v>
      </c>
      <c r="G153" s="241"/>
      <c r="H153" s="244">
        <v>14.699999999999999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AT153" s="250" t="s">
        <v>150</v>
      </c>
      <c r="AU153" s="250" t="s">
        <v>82</v>
      </c>
      <c r="AV153" s="12" t="s">
        <v>82</v>
      </c>
      <c r="AW153" s="12" t="s">
        <v>35</v>
      </c>
      <c r="AX153" s="12" t="s">
        <v>72</v>
      </c>
      <c r="AY153" s="250" t="s">
        <v>142</v>
      </c>
    </row>
    <row r="154" s="12" customFormat="1">
      <c r="B154" s="240"/>
      <c r="C154" s="241"/>
      <c r="D154" s="231" t="s">
        <v>150</v>
      </c>
      <c r="E154" s="242" t="s">
        <v>21</v>
      </c>
      <c r="F154" s="243" t="s">
        <v>200</v>
      </c>
      <c r="G154" s="241"/>
      <c r="H154" s="244">
        <v>1.2</v>
      </c>
      <c r="I154" s="245"/>
      <c r="J154" s="241"/>
      <c r="K154" s="241"/>
      <c r="L154" s="246"/>
      <c r="M154" s="247"/>
      <c r="N154" s="248"/>
      <c r="O154" s="248"/>
      <c r="P154" s="248"/>
      <c r="Q154" s="248"/>
      <c r="R154" s="248"/>
      <c r="S154" s="248"/>
      <c r="T154" s="249"/>
      <c r="AT154" s="250" t="s">
        <v>150</v>
      </c>
      <c r="AU154" s="250" t="s">
        <v>82</v>
      </c>
      <c r="AV154" s="12" t="s">
        <v>82</v>
      </c>
      <c r="AW154" s="12" t="s">
        <v>35</v>
      </c>
      <c r="AX154" s="12" t="s">
        <v>72</v>
      </c>
      <c r="AY154" s="250" t="s">
        <v>142</v>
      </c>
    </row>
    <row r="155" s="14" customFormat="1">
      <c r="B155" s="262"/>
      <c r="C155" s="263"/>
      <c r="D155" s="231" t="s">
        <v>150</v>
      </c>
      <c r="E155" s="264" t="s">
        <v>21</v>
      </c>
      <c r="F155" s="265" t="s">
        <v>175</v>
      </c>
      <c r="G155" s="263"/>
      <c r="H155" s="266">
        <v>15.9</v>
      </c>
      <c r="I155" s="267"/>
      <c r="J155" s="263"/>
      <c r="K155" s="263"/>
      <c r="L155" s="268"/>
      <c r="M155" s="269"/>
      <c r="N155" s="270"/>
      <c r="O155" s="270"/>
      <c r="P155" s="270"/>
      <c r="Q155" s="270"/>
      <c r="R155" s="270"/>
      <c r="S155" s="270"/>
      <c r="T155" s="271"/>
      <c r="AT155" s="272" t="s">
        <v>150</v>
      </c>
      <c r="AU155" s="272" t="s">
        <v>82</v>
      </c>
      <c r="AV155" s="14" t="s">
        <v>170</v>
      </c>
      <c r="AW155" s="14" t="s">
        <v>35</v>
      </c>
      <c r="AX155" s="14" t="s">
        <v>72</v>
      </c>
      <c r="AY155" s="272" t="s">
        <v>142</v>
      </c>
    </row>
    <row r="156" s="11" customFormat="1">
      <c r="B156" s="229"/>
      <c r="C156" s="230"/>
      <c r="D156" s="231" t="s">
        <v>150</v>
      </c>
      <c r="E156" s="232" t="s">
        <v>21</v>
      </c>
      <c r="F156" s="233" t="s">
        <v>153</v>
      </c>
      <c r="G156" s="230"/>
      <c r="H156" s="232" t="s">
        <v>21</v>
      </c>
      <c r="I156" s="234"/>
      <c r="J156" s="230"/>
      <c r="K156" s="230"/>
      <c r="L156" s="235"/>
      <c r="M156" s="236"/>
      <c r="N156" s="237"/>
      <c r="O156" s="237"/>
      <c r="P156" s="237"/>
      <c r="Q156" s="237"/>
      <c r="R156" s="237"/>
      <c r="S156" s="237"/>
      <c r="T156" s="238"/>
      <c r="AT156" s="239" t="s">
        <v>150</v>
      </c>
      <c r="AU156" s="239" t="s">
        <v>82</v>
      </c>
      <c r="AV156" s="11" t="s">
        <v>80</v>
      </c>
      <c r="AW156" s="11" t="s">
        <v>35</v>
      </c>
      <c r="AX156" s="11" t="s">
        <v>72</v>
      </c>
      <c r="AY156" s="239" t="s">
        <v>142</v>
      </c>
    </row>
    <row r="157" s="12" customFormat="1">
      <c r="B157" s="240"/>
      <c r="C157" s="241"/>
      <c r="D157" s="231" t="s">
        <v>150</v>
      </c>
      <c r="E157" s="242" t="s">
        <v>21</v>
      </c>
      <c r="F157" s="243" t="s">
        <v>201</v>
      </c>
      <c r="G157" s="241"/>
      <c r="H157" s="244">
        <v>13.800000000000001</v>
      </c>
      <c r="I157" s="245"/>
      <c r="J157" s="241"/>
      <c r="K157" s="241"/>
      <c r="L157" s="246"/>
      <c r="M157" s="247"/>
      <c r="N157" s="248"/>
      <c r="O157" s="248"/>
      <c r="P157" s="248"/>
      <c r="Q157" s="248"/>
      <c r="R157" s="248"/>
      <c r="S157" s="248"/>
      <c r="T157" s="249"/>
      <c r="AT157" s="250" t="s">
        <v>150</v>
      </c>
      <c r="AU157" s="250" t="s">
        <v>82</v>
      </c>
      <c r="AV157" s="12" t="s">
        <v>82</v>
      </c>
      <c r="AW157" s="12" t="s">
        <v>35</v>
      </c>
      <c r="AX157" s="12" t="s">
        <v>72</v>
      </c>
      <c r="AY157" s="250" t="s">
        <v>142</v>
      </c>
    </row>
    <row r="158" s="12" customFormat="1">
      <c r="B158" s="240"/>
      <c r="C158" s="241"/>
      <c r="D158" s="231" t="s">
        <v>150</v>
      </c>
      <c r="E158" s="242" t="s">
        <v>21</v>
      </c>
      <c r="F158" s="243" t="s">
        <v>200</v>
      </c>
      <c r="G158" s="241"/>
      <c r="H158" s="244">
        <v>1.2</v>
      </c>
      <c r="I158" s="245"/>
      <c r="J158" s="241"/>
      <c r="K158" s="241"/>
      <c r="L158" s="246"/>
      <c r="M158" s="247"/>
      <c r="N158" s="248"/>
      <c r="O158" s="248"/>
      <c r="P158" s="248"/>
      <c r="Q158" s="248"/>
      <c r="R158" s="248"/>
      <c r="S158" s="248"/>
      <c r="T158" s="249"/>
      <c r="AT158" s="250" t="s">
        <v>150</v>
      </c>
      <c r="AU158" s="250" t="s">
        <v>82</v>
      </c>
      <c r="AV158" s="12" t="s">
        <v>82</v>
      </c>
      <c r="AW158" s="12" t="s">
        <v>35</v>
      </c>
      <c r="AX158" s="12" t="s">
        <v>72</v>
      </c>
      <c r="AY158" s="250" t="s">
        <v>142</v>
      </c>
    </row>
    <row r="159" s="14" customFormat="1">
      <c r="B159" s="262"/>
      <c r="C159" s="263"/>
      <c r="D159" s="231" t="s">
        <v>150</v>
      </c>
      <c r="E159" s="264" t="s">
        <v>21</v>
      </c>
      <c r="F159" s="265" t="s">
        <v>175</v>
      </c>
      <c r="G159" s="263"/>
      <c r="H159" s="266">
        <v>15</v>
      </c>
      <c r="I159" s="267"/>
      <c r="J159" s="263"/>
      <c r="K159" s="263"/>
      <c r="L159" s="268"/>
      <c r="M159" s="269"/>
      <c r="N159" s="270"/>
      <c r="O159" s="270"/>
      <c r="P159" s="270"/>
      <c r="Q159" s="270"/>
      <c r="R159" s="270"/>
      <c r="S159" s="270"/>
      <c r="T159" s="271"/>
      <c r="AT159" s="272" t="s">
        <v>150</v>
      </c>
      <c r="AU159" s="272" t="s">
        <v>82</v>
      </c>
      <c r="AV159" s="14" t="s">
        <v>170</v>
      </c>
      <c r="AW159" s="14" t="s">
        <v>35</v>
      </c>
      <c r="AX159" s="14" t="s">
        <v>72</v>
      </c>
      <c r="AY159" s="272" t="s">
        <v>142</v>
      </c>
    </row>
    <row r="160" s="13" customFormat="1">
      <c r="B160" s="251"/>
      <c r="C160" s="252"/>
      <c r="D160" s="231" t="s">
        <v>150</v>
      </c>
      <c r="E160" s="253" t="s">
        <v>21</v>
      </c>
      <c r="F160" s="254" t="s">
        <v>160</v>
      </c>
      <c r="G160" s="252"/>
      <c r="H160" s="255">
        <v>30.899999999999999</v>
      </c>
      <c r="I160" s="256"/>
      <c r="J160" s="252"/>
      <c r="K160" s="252"/>
      <c r="L160" s="257"/>
      <c r="M160" s="258"/>
      <c r="N160" s="259"/>
      <c r="O160" s="259"/>
      <c r="P160" s="259"/>
      <c r="Q160" s="259"/>
      <c r="R160" s="259"/>
      <c r="S160" s="259"/>
      <c r="T160" s="260"/>
      <c r="AT160" s="261" t="s">
        <v>150</v>
      </c>
      <c r="AU160" s="261" t="s">
        <v>82</v>
      </c>
      <c r="AV160" s="13" t="s">
        <v>148</v>
      </c>
      <c r="AW160" s="13" t="s">
        <v>35</v>
      </c>
      <c r="AX160" s="13" t="s">
        <v>80</v>
      </c>
      <c r="AY160" s="261" t="s">
        <v>142</v>
      </c>
    </row>
    <row r="161" s="1" customFormat="1" ht="25.5" customHeight="1">
      <c r="B161" s="46"/>
      <c r="C161" s="217" t="s">
        <v>202</v>
      </c>
      <c r="D161" s="217" t="s">
        <v>144</v>
      </c>
      <c r="E161" s="218" t="s">
        <v>203</v>
      </c>
      <c r="F161" s="219" t="s">
        <v>204</v>
      </c>
      <c r="G161" s="220" t="s">
        <v>147</v>
      </c>
      <c r="H161" s="221">
        <v>30.899999999999999</v>
      </c>
      <c r="I161" s="222"/>
      <c r="J161" s="223">
        <f>ROUND(I161*H161,2)</f>
        <v>0</v>
      </c>
      <c r="K161" s="219" t="s">
        <v>164</v>
      </c>
      <c r="L161" s="72"/>
      <c r="M161" s="224" t="s">
        <v>21</v>
      </c>
      <c r="N161" s="225" t="s">
        <v>43</v>
      </c>
      <c r="O161" s="47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AR161" s="24" t="s">
        <v>148</v>
      </c>
      <c r="AT161" s="24" t="s">
        <v>144</v>
      </c>
      <c r="AU161" s="24" t="s">
        <v>82</v>
      </c>
      <c r="AY161" s="24" t="s">
        <v>142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24" t="s">
        <v>80</v>
      </c>
      <c r="BK161" s="228">
        <f>ROUND(I161*H161,2)</f>
        <v>0</v>
      </c>
      <c r="BL161" s="24" t="s">
        <v>148</v>
      </c>
      <c r="BM161" s="24" t="s">
        <v>205</v>
      </c>
    </row>
    <row r="162" s="1" customFormat="1" ht="38.25" customHeight="1">
      <c r="B162" s="46"/>
      <c r="C162" s="217" t="s">
        <v>206</v>
      </c>
      <c r="D162" s="217" t="s">
        <v>144</v>
      </c>
      <c r="E162" s="218" t="s">
        <v>207</v>
      </c>
      <c r="F162" s="219" t="s">
        <v>208</v>
      </c>
      <c r="G162" s="220" t="s">
        <v>163</v>
      </c>
      <c r="H162" s="221">
        <v>11.4</v>
      </c>
      <c r="I162" s="222"/>
      <c r="J162" s="223">
        <f>ROUND(I162*H162,2)</f>
        <v>0</v>
      </c>
      <c r="K162" s="219" t="s">
        <v>164</v>
      </c>
      <c r="L162" s="72"/>
      <c r="M162" s="224" t="s">
        <v>21</v>
      </c>
      <c r="N162" s="225" t="s">
        <v>43</v>
      </c>
      <c r="O162" s="47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AR162" s="24" t="s">
        <v>148</v>
      </c>
      <c r="AT162" s="24" t="s">
        <v>144</v>
      </c>
      <c r="AU162" s="24" t="s">
        <v>82</v>
      </c>
      <c r="AY162" s="24" t="s">
        <v>142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24" t="s">
        <v>80</v>
      </c>
      <c r="BK162" s="228">
        <f>ROUND(I162*H162,2)</f>
        <v>0</v>
      </c>
      <c r="BL162" s="24" t="s">
        <v>148</v>
      </c>
      <c r="BM162" s="24" t="s">
        <v>209</v>
      </c>
    </row>
    <row r="163" s="11" customFormat="1">
      <c r="B163" s="229"/>
      <c r="C163" s="230"/>
      <c r="D163" s="231" t="s">
        <v>150</v>
      </c>
      <c r="E163" s="232" t="s">
        <v>21</v>
      </c>
      <c r="F163" s="233" t="s">
        <v>151</v>
      </c>
      <c r="G163" s="230"/>
      <c r="H163" s="232" t="s">
        <v>21</v>
      </c>
      <c r="I163" s="234"/>
      <c r="J163" s="230"/>
      <c r="K163" s="230"/>
      <c r="L163" s="235"/>
      <c r="M163" s="236"/>
      <c r="N163" s="237"/>
      <c r="O163" s="237"/>
      <c r="P163" s="237"/>
      <c r="Q163" s="237"/>
      <c r="R163" s="237"/>
      <c r="S163" s="237"/>
      <c r="T163" s="238"/>
      <c r="AT163" s="239" t="s">
        <v>150</v>
      </c>
      <c r="AU163" s="239" t="s">
        <v>82</v>
      </c>
      <c r="AV163" s="11" t="s">
        <v>80</v>
      </c>
      <c r="AW163" s="11" t="s">
        <v>35</v>
      </c>
      <c r="AX163" s="11" t="s">
        <v>72</v>
      </c>
      <c r="AY163" s="239" t="s">
        <v>142</v>
      </c>
    </row>
    <row r="164" s="12" customFormat="1">
      <c r="B164" s="240"/>
      <c r="C164" s="241"/>
      <c r="D164" s="231" t="s">
        <v>150</v>
      </c>
      <c r="E164" s="242" t="s">
        <v>21</v>
      </c>
      <c r="F164" s="243" t="s">
        <v>174</v>
      </c>
      <c r="G164" s="241"/>
      <c r="H164" s="244">
        <v>5.8799999999999999</v>
      </c>
      <c r="I164" s="245"/>
      <c r="J164" s="241"/>
      <c r="K164" s="241"/>
      <c r="L164" s="246"/>
      <c r="M164" s="247"/>
      <c r="N164" s="248"/>
      <c r="O164" s="248"/>
      <c r="P164" s="248"/>
      <c r="Q164" s="248"/>
      <c r="R164" s="248"/>
      <c r="S164" s="248"/>
      <c r="T164" s="249"/>
      <c r="AT164" s="250" t="s">
        <v>150</v>
      </c>
      <c r="AU164" s="250" t="s">
        <v>82</v>
      </c>
      <c r="AV164" s="12" t="s">
        <v>82</v>
      </c>
      <c r="AW164" s="12" t="s">
        <v>35</v>
      </c>
      <c r="AX164" s="12" t="s">
        <v>72</v>
      </c>
      <c r="AY164" s="250" t="s">
        <v>142</v>
      </c>
    </row>
    <row r="165" s="14" customFormat="1">
      <c r="B165" s="262"/>
      <c r="C165" s="263"/>
      <c r="D165" s="231" t="s">
        <v>150</v>
      </c>
      <c r="E165" s="264" t="s">
        <v>21</v>
      </c>
      <c r="F165" s="265" t="s">
        <v>175</v>
      </c>
      <c r="G165" s="263"/>
      <c r="H165" s="266">
        <v>5.8799999999999999</v>
      </c>
      <c r="I165" s="267"/>
      <c r="J165" s="263"/>
      <c r="K165" s="263"/>
      <c r="L165" s="268"/>
      <c r="M165" s="269"/>
      <c r="N165" s="270"/>
      <c r="O165" s="270"/>
      <c r="P165" s="270"/>
      <c r="Q165" s="270"/>
      <c r="R165" s="270"/>
      <c r="S165" s="270"/>
      <c r="T165" s="271"/>
      <c r="AT165" s="272" t="s">
        <v>150</v>
      </c>
      <c r="AU165" s="272" t="s">
        <v>82</v>
      </c>
      <c r="AV165" s="14" t="s">
        <v>170</v>
      </c>
      <c r="AW165" s="14" t="s">
        <v>35</v>
      </c>
      <c r="AX165" s="14" t="s">
        <v>72</v>
      </c>
      <c r="AY165" s="272" t="s">
        <v>142</v>
      </c>
    </row>
    <row r="166" s="11" customFormat="1">
      <c r="B166" s="229"/>
      <c r="C166" s="230"/>
      <c r="D166" s="231" t="s">
        <v>150</v>
      </c>
      <c r="E166" s="232" t="s">
        <v>21</v>
      </c>
      <c r="F166" s="233" t="s">
        <v>153</v>
      </c>
      <c r="G166" s="230"/>
      <c r="H166" s="232" t="s">
        <v>21</v>
      </c>
      <c r="I166" s="234"/>
      <c r="J166" s="230"/>
      <c r="K166" s="230"/>
      <c r="L166" s="235"/>
      <c r="M166" s="236"/>
      <c r="N166" s="237"/>
      <c r="O166" s="237"/>
      <c r="P166" s="237"/>
      <c r="Q166" s="237"/>
      <c r="R166" s="237"/>
      <c r="S166" s="237"/>
      <c r="T166" s="238"/>
      <c r="AT166" s="239" t="s">
        <v>150</v>
      </c>
      <c r="AU166" s="239" t="s">
        <v>82</v>
      </c>
      <c r="AV166" s="11" t="s">
        <v>80</v>
      </c>
      <c r="AW166" s="11" t="s">
        <v>35</v>
      </c>
      <c r="AX166" s="11" t="s">
        <v>72</v>
      </c>
      <c r="AY166" s="239" t="s">
        <v>142</v>
      </c>
    </row>
    <row r="167" s="12" customFormat="1">
      <c r="B167" s="240"/>
      <c r="C167" s="241"/>
      <c r="D167" s="231" t="s">
        <v>150</v>
      </c>
      <c r="E167" s="242" t="s">
        <v>21</v>
      </c>
      <c r="F167" s="243" t="s">
        <v>176</v>
      </c>
      <c r="G167" s="241"/>
      <c r="H167" s="244">
        <v>5.5199999999999996</v>
      </c>
      <c r="I167" s="245"/>
      <c r="J167" s="241"/>
      <c r="K167" s="241"/>
      <c r="L167" s="246"/>
      <c r="M167" s="247"/>
      <c r="N167" s="248"/>
      <c r="O167" s="248"/>
      <c r="P167" s="248"/>
      <c r="Q167" s="248"/>
      <c r="R167" s="248"/>
      <c r="S167" s="248"/>
      <c r="T167" s="249"/>
      <c r="AT167" s="250" t="s">
        <v>150</v>
      </c>
      <c r="AU167" s="250" t="s">
        <v>82</v>
      </c>
      <c r="AV167" s="12" t="s">
        <v>82</v>
      </c>
      <c r="AW167" s="12" t="s">
        <v>35</v>
      </c>
      <c r="AX167" s="12" t="s">
        <v>72</v>
      </c>
      <c r="AY167" s="250" t="s">
        <v>142</v>
      </c>
    </row>
    <row r="168" s="14" customFormat="1">
      <c r="B168" s="262"/>
      <c r="C168" s="263"/>
      <c r="D168" s="231" t="s">
        <v>150</v>
      </c>
      <c r="E168" s="264" t="s">
        <v>21</v>
      </c>
      <c r="F168" s="265" t="s">
        <v>175</v>
      </c>
      <c r="G168" s="263"/>
      <c r="H168" s="266">
        <v>5.5199999999999996</v>
      </c>
      <c r="I168" s="267"/>
      <c r="J168" s="263"/>
      <c r="K168" s="263"/>
      <c r="L168" s="268"/>
      <c r="M168" s="269"/>
      <c r="N168" s="270"/>
      <c r="O168" s="270"/>
      <c r="P168" s="270"/>
      <c r="Q168" s="270"/>
      <c r="R168" s="270"/>
      <c r="S168" s="270"/>
      <c r="T168" s="271"/>
      <c r="AT168" s="272" t="s">
        <v>150</v>
      </c>
      <c r="AU168" s="272" t="s">
        <v>82</v>
      </c>
      <c r="AV168" s="14" t="s">
        <v>170</v>
      </c>
      <c r="AW168" s="14" t="s">
        <v>35</v>
      </c>
      <c r="AX168" s="14" t="s">
        <v>72</v>
      </c>
      <c r="AY168" s="272" t="s">
        <v>142</v>
      </c>
    </row>
    <row r="169" s="13" customFormat="1">
      <c r="B169" s="251"/>
      <c r="C169" s="252"/>
      <c r="D169" s="231" t="s">
        <v>150</v>
      </c>
      <c r="E169" s="253" t="s">
        <v>21</v>
      </c>
      <c r="F169" s="254" t="s">
        <v>160</v>
      </c>
      <c r="G169" s="252"/>
      <c r="H169" s="255">
        <v>11.4</v>
      </c>
      <c r="I169" s="256"/>
      <c r="J169" s="252"/>
      <c r="K169" s="252"/>
      <c r="L169" s="257"/>
      <c r="M169" s="258"/>
      <c r="N169" s="259"/>
      <c r="O169" s="259"/>
      <c r="P169" s="259"/>
      <c r="Q169" s="259"/>
      <c r="R169" s="259"/>
      <c r="S169" s="259"/>
      <c r="T169" s="260"/>
      <c r="AT169" s="261" t="s">
        <v>150</v>
      </c>
      <c r="AU169" s="261" t="s">
        <v>82</v>
      </c>
      <c r="AV169" s="13" t="s">
        <v>148</v>
      </c>
      <c r="AW169" s="13" t="s">
        <v>35</v>
      </c>
      <c r="AX169" s="13" t="s">
        <v>80</v>
      </c>
      <c r="AY169" s="261" t="s">
        <v>142</v>
      </c>
    </row>
    <row r="170" s="1" customFormat="1" ht="38.25" customHeight="1">
      <c r="B170" s="46"/>
      <c r="C170" s="217" t="s">
        <v>210</v>
      </c>
      <c r="D170" s="217" t="s">
        <v>144</v>
      </c>
      <c r="E170" s="218" t="s">
        <v>211</v>
      </c>
      <c r="F170" s="219" t="s">
        <v>212</v>
      </c>
      <c r="G170" s="220" t="s">
        <v>163</v>
      </c>
      <c r="H170" s="221">
        <v>10.842000000000001</v>
      </c>
      <c r="I170" s="222"/>
      <c r="J170" s="223">
        <f>ROUND(I170*H170,2)</f>
        <v>0</v>
      </c>
      <c r="K170" s="219" t="s">
        <v>164</v>
      </c>
      <c r="L170" s="72"/>
      <c r="M170" s="224" t="s">
        <v>21</v>
      </c>
      <c r="N170" s="225" t="s">
        <v>43</v>
      </c>
      <c r="O170" s="47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AR170" s="24" t="s">
        <v>148</v>
      </c>
      <c r="AT170" s="24" t="s">
        <v>144</v>
      </c>
      <c r="AU170" s="24" t="s">
        <v>82</v>
      </c>
      <c r="AY170" s="24" t="s">
        <v>142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24" t="s">
        <v>80</v>
      </c>
      <c r="BK170" s="228">
        <f>ROUND(I170*H170,2)</f>
        <v>0</v>
      </c>
      <c r="BL170" s="24" t="s">
        <v>148</v>
      </c>
      <c r="BM170" s="24" t="s">
        <v>213</v>
      </c>
    </row>
    <row r="171" s="12" customFormat="1">
      <c r="B171" s="240"/>
      <c r="C171" s="241"/>
      <c r="D171" s="231" t="s">
        <v>150</v>
      </c>
      <c r="E171" s="242" t="s">
        <v>21</v>
      </c>
      <c r="F171" s="243" t="s">
        <v>214</v>
      </c>
      <c r="G171" s="241"/>
      <c r="H171" s="244">
        <v>11.4</v>
      </c>
      <c r="I171" s="245"/>
      <c r="J171" s="241"/>
      <c r="K171" s="241"/>
      <c r="L171" s="246"/>
      <c r="M171" s="247"/>
      <c r="N171" s="248"/>
      <c r="O171" s="248"/>
      <c r="P171" s="248"/>
      <c r="Q171" s="248"/>
      <c r="R171" s="248"/>
      <c r="S171" s="248"/>
      <c r="T171" s="249"/>
      <c r="AT171" s="250" t="s">
        <v>150</v>
      </c>
      <c r="AU171" s="250" t="s">
        <v>82</v>
      </c>
      <c r="AV171" s="12" t="s">
        <v>82</v>
      </c>
      <c r="AW171" s="12" t="s">
        <v>35</v>
      </c>
      <c r="AX171" s="12" t="s">
        <v>72</v>
      </c>
      <c r="AY171" s="250" t="s">
        <v>142</v>
      </c>
    </row>
    <row r="172" s="12" customFormat="1">
      <c r="B172" s="240"/>
      <c r="C172" s="241"/>
      <c r="D172" s="231" t="s">
        <v>150</v>
      </c>
      <c r="E172" s="242" t="s">
        <v>21</v>
      </c>
      <c r="F172" s="243" t="s">
        <v>215</v>
      </c>
      <c r="G172" s="241"/>
      <c r="H172" s="244">
        <v>-7.992</v>
      </c>
      <c r="I172" s="245"/>
      <c r="J172" s="241"/>
      <c r="K172" s="241"/>
      <c r="L172" s="246"/>
      <c r="M172" s="247"/>
      <c r="N172" s="248"/>
      <c r="O172" s="248"/>
      <c r="P172" s="248"/>
      <c r="Q172" s="248"/>
      <c r="R172" s="248"/>
      <c r="S172" s="248"/>
      <c r="T172" s="249"/>
      <c r="AT172" s="250" t="s">
        <v>150</v>
      </c>
      <c r="AU172" s="250" t="s">
        <v>82</v>
      </c>
      <c r="AV172" s="12" t="s">
        <v>82</v>
      </c>
      <c r="AW172" s="12" t="s">
        <v>35</v>
      </c>
      <c r="AX172" s="12" t="s">
        <v>72</v>
      </c>
      <c r="AY172" s="250" t="s">
        <v>142</v>
      </c>
    </row>
    <row r="173" s="12" customFormat="1">
      <c r="B173" s="240"/>
      <c r="C173" s="241"/>
      <c r="D173" s="231" t="s">
        <v>150</v>
      </c>
      <c r="E173" s="242" t="s">
        <v>21</v>
      </c>
      <c r="F173" s="243" t="s">
        <v>216</v>
      </c>
      <c r="G173" s="241"/>
      <c r="H173" s="244">
        <v>0.14399999999999999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AT173" s="250" t="s">
        <v>150</v>
      </c>
      <c r="AU173" s="250" t="s">
        <v>82</v>
      </c>
      <c r="AV173" s="12" t="s">
        <v>82</v>
      </c>
      <c r="AW173" s="12" t="s">
        <v>35</v>
      </c>
      <c r="AX173" s="12" t="s">
        <v>72</v>
      </c>
      <c r="AY173" s="250" t="s">
        <v>142</v>
      </c>
    </row>
    <row r="174" s="12" customFormat="1">
      <c r="B174" s="240"/>
      <c r="C174" s="241"/>
      <c r="D174" s="231" t="s">
        <v>150</v>
      </c>
      <c r="E174" s="242" t="s">
        <v>21</v>
      </c>
      <c r="F174" s="243" t="s">
        <v>217</v>
      </c>
      <c r="G174" s="241"/>
      <c r="H174" s="244">
        <v>7.29</v>
      </c>
      <c r="I174" s="245"/>
      <c r="J174" s="241"/>
      <c r="K174" s="241"/>
      <c r="L174" s="246"/>
      <c r="M174" s="247"/>
      <c r="N174" s="248"/>
      <c r="O174" s="248"/>
      <c r="P174" s="248"/>
      <c r="Q174" s="248"/>
      <c r="R174" s="248"/>
      <c r="S174" s="248"/>
      <c r="T174" s="249"/>
      <c r="AT174" s="250" t="s">
        <v>150</v>
      </c>
      <c r="AU174" s="250" t="s">
        <v>82</v>
      </c>
      <c r="AV174" s="12" t="s">
        <v>82</v>
      </c>
      <c r="AW174" s="12" t="s">
        <v>35</v>
      </c>
      <c r="AX174" s="12" t="s">
        <v>72</v>
      </c>
      <c r="AY174" s="250" t="s">
        <v>142</v>
      </c>
    </row>
    <row r="175" s="13" customFormat="1">
      <c r="B175" s="251"/>
      <c r="C175" s="252"/>
      <c r="D175" s="231" t="s">
        <v>150</v>
      </c>
      <c r="E175" s="253" t="s">
        <v>21</v>
      </c>
      <c r="F175" s="254" t="s">
        <v>160</v>
      </c>
      <c r="G175" s="252"/>
      <c r="H175" s="255">
        <v>10.842000000000001</v>
      </c>
      <c r="I175" s="256"/>
      <c r="J175" s="252"/>
      <c r="K175" s="252"/>
      <c r="L175" s="257"/>
      <c r="M175" s="258"/>
      <c r="N175" s="259"/>
      <c r="O175" s="259"/>
      <c r="P175" s="259"/>
      <c r="Q175" s="259"/>
      <c r="R175" s="259"/>
      <c r="S175" s="259"/>
      <c r="T175" s="260"/>
      <c r="AT175" s="261" t="s">
        <v>150</v>
      </c>
      <c r="AU175" s="261" t="s">
        <v>82</v>
      </c>
      <c r="AV175" s="13" t="s">
        <v>148</v>
      </c>
      <c r="AW175" s="13" t="s">
        <v>35</v>
      </c>
      <c r="AX175" s="13" t="s">
        <v>80</v>
      </c>
      <c r="AY175" s="261" t="s">
        <v>142</v>
      </c>
    </row>
    <row r="176" s="1" customFormat="1" ht="51" customHeight="1">
      <c r="B176" s="46"/>
      <c r="C176" s="217" t="s">
        <v>218</v>
      </c>
      <c r="D176" s="217" t="s">
        <v>144</v>
      </c>
      <c r="E176" s="218" t="s">
        <v>219</v>
      </c>
      <c r="F176" s="219" t="s">
        <v>220</v>
      </c>
      <c r="G176" s="220" t="s">
        <v>163</v>
      </c>
      <c r="H176" s="221">
        <v>108.42</v>
      </c>
      <c r="I176" s="222"/>
      <c r="J176" s="223">
        <f>ROUND(I176*H176,2)</f>
        <v>0</v>
      </c>
      <c r="K176" s="219" t="s">
        <v>164</v>
      </c>
      <c r="L176" s="72"/>
      <c r="M176" s="224" t="s">
        <v>21</v>
      </c>
      <c r="N176" s="225" t="s">
        <v>43</v>
      </c>
      <c r="O176" s="47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AR176" s="24" t="s">
        <v>148</v>
      </c>
      <c r="AT176" s="24" t="s">
        <v>144</v>
      </c>
      <c r="AU176" s="24" t="s">
        <v>82</v>
      </c>
      <c r="AY176" s="24" t="s">
        <v>142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24" t="s">
        <v>80</v>
      </c>
      <c r="BK176" s="228">
        <f>ROUND(I176*H176,2)</f>
        <v>0</v>
      </c>
      <c r="BL176" s="24" t="s">
        <v>148</v>
      </c>
      <c r="BM176" s="24" t="s">
        <v>221</v>
      </c>
    </row>
    <row r="177" s="12" customFormat="1">
      <c r="B177" s="240"/>
      <c r="C177" s="241"/>
      <c r="D177" s="231" t="s">
        <v>150</v>
      </c>
      <c r="E177" s="242" t="s">
        <v>21</v>
      </c>
      <c r="F177" s="243" t="s">
        <v>222</v>
      </c>
      <c r="G177" s="241"/>
      <c r="H177" s="244">
        <v>108.42</v>
      </c>
      <c r="I177" s="245"/>
      <c r="J177" s="241"/>
      <c r="K177" s="241"/>
      <c r="L177" s="246"/>
      <c r="M177" s="247"/>
      <c r="N177" s="248"/>
      <c r="O177" s="248"/>
      <c r="P177" s="248"/>
      <c r="Q177" s="248"/>
      <c r="R177" s="248"/>
      <c r="S177" s="248"/>
      <c r="T177" s="249"/>
      <c r="AT177" s="250" t="s">
        <v>150</v>
      </c>
      <c r="AU177" s="250" t="s">
        <v>82</v>
      </c>
      <c r="AV177" s="12" t="s">
        <v>82</v>
      </c>
      <c r="AW177" s="12" t="s">
        <v>35</v>
      </c>
      <c r="AX177" s="12" t="s">
        <v>72</v>
      </c>
      <c r="AY177" s="250" t="s">
        <v>142</v>
      </c>
    </row>
    <row r="178" s="13" customFormat="1">
      <c r="B178" s="251"/>
      <c r="C178" s="252"/>
      <c r="D178" s="231" t="s">
        <v>150</v>
      </c>
      <c r="E178" s="253" t="s">
        <v>21</v>
      </c>
      <c r="F178" s="254" t="s">
        <v>160</v>
      </c>
      <c r="G178" s="252"/>
      <c r="H178" s="255">
        <v>108.42</v>
      </c>
      <c r="I178" s="256"/>
      <c r="J178" s="252"/>
      <c r="K178" s="252"/>
      <c r="L178" s="257"/>
      <c r="M178" s="258"/>
      <c r="N178" s="259"/>
      <c r="O178" s="259"/>
      <c r="P178" s="259"/>
      <c r="Q178" s="259"/>
      <c r="R178" s="259"/>
      <c r="S178" s="259"/>
      <c r="T178" s="260"/>
      <c r="AT178" s="261" t="s">
        <v>150</v>
      </c>
      <c r="AU178" s="261" t="s">
        <v>82</v>
      </c>
      <c r="AV178" s="13" t="s">
        <v>148</v>
      </c>
      <c r="AW178" s="13" t="s">
        <v>35</v>
      </c>
      <c r="AX178" s="13" t="s">
        <v>80</v>
      </c>
      <c r="AY178" s="261" t="s">
        <v>142</v>
      </c>
    </row>
    <row r="179" s="1" customFormat="1" ht="25.5" customHeight="1">
      <c r="B179" s="46"/>
      <c r="C179" s="217" t="s">
        <v>223</v>
      </c>
      <c r="D179" s="217" t="s">
        <v>144</v>
      </c>
      <c r="E179" s="218" t="s">
        <v>224</v>
      </c>
      <c r="F179" s="219" t="s">
        <v>225</v>
      </c>
      <c r="G179" s="220" t="s">
        <v>226</v>
      </c>
      <c r="H179" s="221">
        <v>19.515999999999998</v>
      </c>
      <c r="I179" s="222"/>
      <c r="J179" s="223">
        <f>ROUND(I179*H179,2)</f>
        <v>0</v>
      </c>
      <c r="K179" s="219" t="s">
        <v>164</v>
      </c>
      <c r="L179" s="72"/>
      <c r="M179" s="224" t="s">
        <v>21</v>
      </c>
      <c r="N179" s="225" t="s">
        <v>43</v>
      </c>
      <c r="O179" s="47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AR179" s="24" t="s">
        <v>148</v>
      </c>
      <c r="AT179" s="24" t="s">
        <v>144</v>
      </c>
      <c r="AU179" s="24" t="s">
        <v>82</v>
      </c>
      <c r="AY179" s="24" t="s">
        <v>142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24" t="s">
        <v>80</v>
      </c>
      <c r="BK179" s="228">
        <f>ROUND(I179*H179,2)</f>
        <v>0</v>
      </c>
      <c r="BL179" s="24" t="s">
        <v>148</v>
      </c>
      <c r="BM179" s="24" t="s">
        <v>227</v>
      </c>
    </row>
    <row r="180" s="12" customFormat="1">
      <c r="B180" s="240"/>
      <c r="C180" s="241"/>
      <c r="D180" s="231" t="s">
        <v>150</v>
      </c>
      <c r="E180" s="242" t="s">
        <v>21</v>
      </c>
      <c r="F180" s="243" t="s">
        <v>228</v>
      </c>
      <c r="G180" s="241"/>
      <c r="H180" s="244">
        <v>19.515999999999998</v>
      </c>
      <c r="I180" s="245"/>
      <c r="J180" s="241"/>
      <c r="K180" s="241"/>
      <c r="L180" s="246"/>
      <c r="M180" s="247"/>
      <c r="N180" s="248"/>
      <c r="O180" s="248"/>
      <c r="P180" s="248"/>
      <c r="Q180" s="248"/>
      <c r="R180" s="248"/>
      <c r="S180" s="248"/>
      <c r="T180" s="249"/>
      <c r="AT180" s="250" t="s">
        <v>150</v>
      </c>
      <c r="AU180" s="250" t="s">
        <v>82</v>
      </c>
      <c r="AV180" s="12" t="s">
        <v>82</v>
      </c>
      <c r="AW180" s="12" t="s">
        <v>35</v>
      </c>
      <c r="AX180" s="12" t="s">
        <v>72</v>
      </c>
      <c r="AY180" s="250" t="s">
        <v>142</v>
      </c>
    </row>
    <row r="181" s="13" customFormat="1">
      <c r="B181" s="251"/>
      <c r="C181" s="252"/>
      <c r="D181" s="231" t="s">
        <v>150</v>
      </c>
      <c r="E181" s="253" t="s">
        <v>21</v>
      </c>
      <c r="F181" s="254" t="s">
        <v>160</v>
      </c>
      <c r="G181" s="252"/>
      <c r="H181" s="255">
        <v>19.515999999999998</v>
      </c>
      <c r="I181" s="256"/>
      <c r="J181" s="252"/>
      <c r="K181" s="252"/>
      <c r="L181" s="257"/>
      <c r="M181" s="258"/>
      <c r="N181" s="259"/>
      <c r="O181" s="259"/>
      <c r="P181" s="259"/>
      <c r="Q181" s="259"/>
      <c r="R181" s="259"/>
      <c r="S181" s="259"/>
      <c r="T181" s="260"/>
      <c r="AT181" s="261" t="s">
        <v>150</v>
      </c>
      <c r="AU181" s="261" t="s">
        <v>82</v>
      </c>
      <c r="AV181" s="13" t="s">
        <v>148</v>
      </c>
      <c r="AW181" s="13" t="s">
        <v>35</v>
      </c>
      <c r="AX181" s="13" t="s">
        <v>80</v>
      </c>
      <c r="AY181" s="261" t="s">
        <v>142</v>
      </c>
    </row>
    <row r="182" s="1" customFormat="1" ht="25.5" customHeight="1">
      <c r="B182" s="46"/>
      <c r="C182" s="217" t="s">
        <v>229</v>
      </c>
      <c r="D182" s="217" t="s">
        <v>144</v>
      </c>
      <c r="E182" s="218" t="s">
        <v>230</v>
      </c>
      <c r="F182" s="219" t="s">
        <v>231</v>
      </c>
      <c r="G182" s="220" t="s">
        <v>163</v>
      </c>
      <c r="H182" s="221">
        <v>7.992</v>
      </c>
      <c r="I182" s="222"/>
      <c r="J182" s="223">
        <f>ROUND(I182*H182,2)</f>
        <v>0</v>
      </c>
      <c r="K182" s="219" t="s">
        <v>164</v>
      </c>
      <c r="L182" s="72"/>
      <c r="M182" s="224" t="s">
        <v>21</v>
      </c>
      <c r="N182" s="225" t="s">
        <v>43</v>
      </c>
      <c r="O182" s="47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AR182" s="24" t="s">
        <v>148</v>
      </c>
      <c r="AT182" s="24" t="s">
        <v>144</v>
      </c>
      <c r="AU182" s="24" t="s">
        <v>82</v>
      </c>
      <c r="AY182" s="24" t="s">
        <v>142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24" t="s">
        <v>80</v>
      </c>
      <c r="BK182" s="228">
        <f>ROUND(I182*H182,2)</f>
        <v>0</v>
      </c>
      <c r="BL182" s="24" t="s">
        <v>148</v>
      </c>
      <c r="BM182" s="24" t="s">
        <v>232</v>
      </c>
    </row>
    <row r="183" s="12" customFormat="1">
      <c r="B183" s="240"/>
      <c r="C183" s="241"/>
      <c r="D183" s="231" t="s">
        <v>150</v>
      </c>
      <c r="E183" s="242" t="s">
        <v>21</v>
      </c>
      <c r="F183" s="243" t="s">
        <v>214</v>
      </c>
      <c r="G183" s="241"/>
      <c r="H183" s="244">
        <v>11.4</v>
      </c>
      <c r="I183" s="245"/>
      <c r="J183" s="241"/>
      <c r="K183" s="241"/>
      <c r="L183" s="246"/>
      <c r="M183" s="247"/>
      <c r="N183" s="248"/>
      <c r="O183" s="248"/>
      <c r="P183" s="248"/>
      <c r="Q183" s="248"/>
      <c r="R183" s="248"/>
      <c r="S183" s="248"/>
      <c r="T183" s="249"/>
      <c r="AT183" s="250" t="s">
        <v>150</v>
      </c>
      <c r="AU183" s="250" t="s">
        <v>82</v>
      </c>
      <c r="AV183" s="12" t="s">
        <v>82</v>
      </c>
      <c r="AW183" s="12" t="s">
        <v>35</v>
      </c>
      <c r="AX183" s="12" t="s">
        <v>72</v>
      </c>
      <c r="AY183" s="250" t="s">
        <v>142</v>
      </c>
    </row>
    <row r="184" s="12" customFormat="1">
      <c r="B184" s="240"/>
      <c r="C184" s="241"/>
      <c r="D184" s="231" t="s">
        <v>150</v>
      </c>
      <c r="E184" s="242" t="s">
        <v>21</v>
      </c>
      <c r="F184" s="243" t="s">
        <v>233</v>
      </c>
      <c r="G184" s="241"/>
      <c r="H184" s="244">
        <v>-0.76000000000000001</v>
      </c>
      <c r="I184" s="245"/>
      <c r="J184" s="241"/>
      <c r="K184" s="241"/>
      <c r="L184" s="246"/>
      <c r="M184" s="247"/>
      <c r="N184" s="248"/>
      <c r="O184" s="248"/>
      <c r="P184" s="248"/>
      <c r="Q184" s="248"/>
      <c r="R184" s="248"/>
      <c r="S184" s="248"/>
      <c r="T184" s="249"/>
      <c r="AT184" s="250" t="s">
        <v>150</v>
      </c>
      <c r="AU184" s="250" t="s">
        <v>82</v>
      </c>
      <c r="AV184" s="12" t="s">
        <v>82</v>
      </c>
      <c r="AW184" s="12" t="s">
        <v>35</v>
      </c>
      <c r="AX184" s="12" t="s">
        <v>72</v>
      </c>
      <c r="AY184" s="250" t="s">
        <v>142</v>
      </c>
    </row>
    <row r="185" s="12" customFormat="1">
      <c r="B185" s="240"/>
      <c r="C185" s="241"/>
      <c r="D185" s="231" t="s">
        <v>150</v>
      </c>
      <c r="E185" s="242" t="s">
        <v>21</v>
      </c>
      <c r="F185" s="243" t="s">
        <v>234</v>
      </c>
      <c r="G185" s="241"/>
      <c r="H185" s="244">
        <v>-2.6480000000000001</v>
      </c>
      <c r="I185" s="245"/>
      <c r="J185" s="241"/>
      <c r="K185" s="241"/>
      <c r="L185" s="246"/>
      <c r="M185" s="247"/>
      <c r="N185" s="248"/>
      <c r="O185" s="248"/>
      <c r="P185" s="248"/>
      <c r="Q185" s="248"/>
      <c r="R185" s="248"/>
      <c r="S185" s="248"/>
      <c r="T185" s="249"/>
      <c r="AT185" s="250" t="s">
        <v>150</v>
      </c>
      <c r="AU185" s="250" t="s">
        <v>82</v>
      </c>
      <c r="AV185" s="12" t="s">
        <v>82</v>
      </c>
      <c r="AW185" s="12" t="s">
        <v>35</v>
      </c>
      <c r="AX185" s="12" t="s">
        <v>72</v>
      </c>
      <c r="AY185" s="250" t="s">
        <v>142</v>
      </c>
    </row>
    <row r="186" s="13" customFormat="1">
      <c r="B186" s="251"/>
      <c r="C186" s="252"/>
      <c r="D186" s="231" t="s">
        <v>150</v>
      </c>
      <c r="E186" s="253" t="s">
        <v>21</v>
      </c>
      <c r="F186" s="254" t="s">
        <v>160</v>
      </c>
      <c r="G186" s="252"/>
      <c r="H186" s="255">
        <v>7.992</v>
      </c>
      <c r="I186" s="256"/>
      <c r="J186" s="252"/>
      <c r="K186" s="252"/>
      <c r="L186" s="257"/>
      <c r="M186" s="258"/>
      <c r="N186" s="259"/>
      <c r="O186" s="259"/>
      <c r="P186" s="259"/>
      <c r="Q186" s="259"/>
      <c r="R186" s="259"/>
      <c r="S186" s="259"/>
      <c r="T186" s="260"/>
      <c r="AT186" s="261" t="s">
        <v>150</v>
      </c>
      <c r="AU186" s="261" t="s">
        <v>82</v>
      </c>
      <c r="AV186" s="13" t="s">
        <v>148</v>
      </c>
      <c r="AW186" s="13" t="s">
        <v>35</v>
      </c>
      <c r="AX186" s="13" t="s">
        <v>80</v>
      </c>
      <c r="AY186" s="261" t="s">
        <v>142</v>
      </c>
    </row>
    <row r="187" s="1" customFormat="1" ht="25.5" customHeight="1">
      <c r="B187" s="46"/>
      <c r="C187" s="217" t="s">
        <v>235</v>
      </c>
      <c r="D187" s="217" t="s">
        <v>144</v>
      </c>
      <c r="E187" s="218" t="s">
        <v>236</v>
      </c>
      <c r="F187" s="219" t="s">
        <v>237</v>
      </c>
      <c r="G187" s="220" t="s">
        <v>163</v>
      </c>
      <c r="H187" s="221">
        <v>3.8159999999999998</v>
      </c>
      <c r="I187" s="222"/>
      <c r="J187" s="223">
        <f>ROUND(I187*H187,2)</f>
        <v>0</v>
      </c>
      <c r="K187" s="219" t="s">
        <v>164</v>
      </c>
      <c r="L187" s="72"/>
      <c r="M187" s="224" t="s">
        <v>21</v>
      </c>
      <c r="N187" s="225" t="s">
        <v>43</v>
      </c>
      <c r="O187" s="47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AR187" s="24" t="s">
        <v>148</v>
      </c>
      <c r="AT187" s="24" t="s">
        <v>144</v>
      </c>
      <c r="AU187" s="24" t="s">
        <v>82</v>
      </c>
      <c r="AY187" s="24" t="s">
        <v>142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24" t="s">
        <v>80</v>
      </c>
      <c r="BK187" s="228">
        <f>ROUND(I187*H187,2)</f>
        <v>0</v>
      </c>
      <c r="BL187" s="24" t="s">
        <v>148</v>
      </c>
      <c r="BM187" s="24" t="s">
        <v>238</v>
      </c>
    </row>
    <row r="188" s="11" customFormat="1">
      <c r="B188" s="229"/>
      <c r="C188" s="230"/>
      <c r="D188" s="231" t="s">
        <v>150</v>
      </c>
      <c r="E188" s="232" t="s">
        <v>21</v>
      </c>
      <c r="F188" s="233" t="s">
        <v>153</v>
      </c>
      <c r="G188" s="230"/>
      <c r="H188" s="232" t="s">
        <v>21</v>
      </c>
      <c r="I188" s="234"/>
      <c r="J188" s="230"/>
      <c r="K188" s="230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150</v>
      </c>
      <c r="AU188" s="239" t="s">
        <v>82</v>
      </c>
      <c r="AV188" s="11" t="s">
        <v>80</v>
      </c>
      <c r="AW188" s="11" t="s">
        <v>35</v>
      </c>
      <c r="AX188" s="11" t="s">
        <v>72</v>
      </c>
      <c r="AY188" s="239" t="s">
        <v>142</v>
      </c>
    </row>
    <row r="189" s="12" customFormat="1">
      <c r="B189" s="240"/>
      <c r="C189" s="241"/>
      <c r="D189" s="231" t="s">
        <v>150</v>
      </c>
      <c r="E189" s="242" t="s">
        <v>21</v>
      </c>
      <c r="F189" s="243" t="s">
        <v>239</v>
      </c>
      <c r="G189" s="241"/>
      <c r="H189" s="244">
        <v>1.296</v>
      </c>
      <c r="I189" s="245"/>
      <c r="J189" s="241"/>
      <c r="K189" s="241"/>
      <c r="L189" s="246"/>
      <c r="M189" s="247"/>
      <c r="N189" s="248"/>
      <c r="O189" s="248"/>
      <c r="P189" s="248"/>
      <c r="Q189" s="248"/>
      <c r="R189" s="248"/>
      <c r="S189" s="248"/>
      <c r="T189" s="249"/>
      <c r="AT189" s="250" t="s">
        <v>150</v>
      </c>
      <c r="AU189" s="250" t="s">
        <v>82</v>
      </c>
      <c r="AV189" s="12" t="s">
        <v>82</v>
      </c>
      <c r="AW189" s="12" t="s">
        <v>35</v>
      </c>
      <c r="AX189" s="12" t="s">
        <v>72</v>
      </c>
      <c r="AY189" s="250" t="s">
        <v>142</v>
      </c>
    </row>
    <row r="190" s="12" customFormat="1">
      <c r="B190" s="240"/>
      <c r="C190" s="241"/>
      <c r="D190" s="231" t="s">
        <v>150</v>
      </c>
      <c r="E190" s="242" t="s">
        <v>21</v>
      </c>
      <c r="F190" s="243" t="s">
        <v>240</v>
      </c>
      <c r="G190" s="241"/>
      <c r="H190" s="244">
        <v>0.14000000000000001</v>
      </c>
      <c r="I190" s="245"/>
      <c r="J190" s="241"/>
      <c r="K190" s="241"/>
      <c r="L190" s="246"/>
      <c r="M190" s="247"/>
      <c r="N190" s="248"/>
      <c r="O190" s="248"/>
      <c r="P190" s="248"/>
      <c r="Q190" s="248"/>
      <c r="R190" s="248"/>
      <c r="S190" s="248"/>
      <c r="T190" s="249"/>
      <c r="AT190" s="250" t="s">
        <v>150</v>
      </c>
      <c r="AU190" s="250" t="s">
        <v>82</v>
      </c>
      <c r="AV190" s="12" t="s">
        <v>82</v>
      </c>
      <c r="AW190" s="12" t="s">
        <v>35</v>
      </c>
      <c r="AX190" s="12" t="s">
        <v>72</v>
      </c>
      <c r="AY190" s="250" t="s">
        <v>142</v>
      </c>
    </row>
    <row r="191" s="12" customFormat="1">
      <c r="B191" s="240"/>
      <c r="C191" s="241"/>
      <c r="D191" s="231" t="s">
        <v>150</v>
      </c>
      <c r="E191" s="242" t="s">
        <v>21</v>
      </c>
      <c r="F191" s="243" t="s">
        <v>241</v>
      </c>
      <c r="G191" s="241"/>
      <c r="H191" s="244">
        <v>1.8360000000000001</v>
      </c>
      <c r="I191" s="245"/>
      <c r="J191" s="241"/>
      <c r="K191" s="241"/>
      <c r="L191" s="246"/>
      <c r="M191" s="247"/>
      <c r="N191" s="248"/>
      <c r="O191" s="248"/>
      <c r="P191" s="248"/>
      <c r="Q191" s="248"/>
      <c r="R191" s="248"/>
      <c r="S191" s="248"/>
      <c r="T191" s="249"/>
      <c r="AT191" s="250" t="s">
        <v>150</v>
      </c>
      <c r="AU191" s="250" t="s">
        <v>82</v>
      </c>
      <c r="AV191" s="12" t="s">
        <v>82</v>
      </c>
      <c r="AW191" s="12" t="s">
        <v>35</v>
      </c>
      <c r="AX191" s="12" t="s">
        <v>72</v>
      </c>
      <c r="AY191" s="250" t="s">
        <v>142</v>
      </c>
    </row>
    <row r="192" s="12" customFormat="1">
      <c r="B192" s="240"/>
      <c r="C192" s="241"/>
      <c r="D192" s="231" t="s">
        <v>150</v>
      </c>
      <c r="E192" s="242" t="s">
        <v>21</v>
      </c>
      <c r="F192" s="243" t="s">
        <v>242</v>
      </c>
      <c r="G192" s="241"/>
      <c r="H192" s="244">
        <v>0.32000000000000001</v>
      </c>
      <c r="I192" s="245"/>
      <c r="J192" s="241"/>
      <c r="K192" s="241"/>
      <c r="L192" s="246"/>
      <c r="M192" s="247"/>
      <c r="N192" s="248"/>
      <c r="O192" s="248"/>
      <c r="P192" s="248"/>
      <c r="Q192" s="248"/>
      <c r="R192" s="248"/>
      <c r="S192" s="248"/>
      <c r="T192" s="249"/>
      <c r="AT192" s="250" t="s">
        <v>150</v>
      </c>
      <c r="AU192" s="250" t="s">
        <v>82</v>
      </c>
      <c r="AV192" s="12" t="s">
        <v>82</v>
      </c>
      <c r="AW192" s="12" t="s">
        <v>35</v>
      </c>
      <c r="AX192" s="12" t="s">
        <v>72</v>
      </c>
      <c r="AY192" s="250" t="s">
        <v>142</v>
      </c>
    </row>
    <row r="193" s="12" customFormat="1">
      <c r="B193" s="240"/>
      <c r="C193" s="241"/>
      <c r="D193" s="231" t="s">
        <v>150</v>
      </c>
      <c r="E193" s="242" t="s">
        <v>21</v>
      </c>
      <c r="F193" s="243" t="s">
        <v>243</v>
      </c>
      <c r="G193" s="241"/>
      <c r="H193" s="244">
        <v>0.080000000000000002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AT193" s="250" t="s">
        <v>150</v>
      </c>
      <c r="AU193" s="250" t="s">
        <v>82</v>
      </c>
      <c r="AV193" s="12" t="s">
        <v>82</v>
      </c>
      <c r="AW193" s="12" t="s">
        <v>35</v>
      </c>
      <c r="AX193" s="12" t="s">
        <v>72</v>
      </c>
      <c r="AY193" s="250" t="s">
        <v>142</v>
      </c>
    </row>
    <row r="194" s="11" customFormat="1">
      <c r="B194" s="229"/>
      <c r="C194" s="230"/>
      <c r="D194" s="231" t="s">
        <v>150</v>
      </c>
      <c r="E194" s="232" t="s">
        <v>21</v>
      </c>
      <c r="F194" s="233" t="s">
        <v>151</v>
      </c>
      <c r="G194" s="230"/>
      <c r="H194" s="232" t="s">
        <v>21</v>
      </c>
      <c r="I194" s="234"/>
      <c r="J194" s="230"/>
      <c r="K194" s="230"/>
      <c r="L194" s="235"/>
      <c r="M194" s="236"/>
      <c r="N194" s="237"/>
      <c r="O194" s="237"/>
      <c r="P194" s="237"/>
      <c r="Q194" s="237"/>
      <c r="R194" s="237"/>
      <c r="S194" s="237"/>
      <c r="T194" s="238"/>
      <c r="AT194" s="239" t="s">
        <v>150</v>
      </c>
      <c r="AU194" s="239" t="s">
        <v>82</v>
      </c>
      <c r="AV194" s="11" t="s">
        <v>80</v>
      </c>
      <c r="AW194" s="11" t="s">
        <v>35</v>
      </c>
      <c r="AX194" s="11" t="s">
        <v>72</v>
      </c>
      <c r="AY194" s="239" t="s">
        <v>142</v>
      </c>
    </row>
    <row r="195" s="12" customFormat="1">
      <c r="B195" s="240"/>
      <c r="C195" s="241"/>
      <c r="D195" s="231" t="s">
        <v>150</v>
      </c>
      <c r="E195" s="242" t="s">
        <v>21</v>
      </c>
      <c r="F195" s="243" t="s">
        <v>244</v>
      </c>
      <c r="G195" s="241"/>
      <c r="H195" s="244">
        <v>0.14399999999999999</v>
      </c>
      <c r="I195" s="245"/>
      <c r="J195" s="241"/>
      <c r="K195" s="241"/>
      <c r="L195" s="246"/>
      <c r="M195" s="247"/>
      <c r="N195" s="248"/>
      <c r="O195" s="248"/>
      <c r="P195" s="248"/>
      <c r="Q195" s="248"/>
      <c r="R195" s="248"/>
      <c r="S195" s="248"/>
      <c r="T195" s="249"/>
      <c r="AT195" s="250" t="s">
        <v>150</v>
      </c>
      <c r="AU195" s="250" t="s">
        <v>82</v>
      </c>
      <c r="AV195" s="12" t="s">
        <v>82</v>
      </c>
      <c r="AW195" s="12" t="s">
        <v>35</v>
      </c>
      <c r="AX195" s="12" t="s">
        <v>72</v>
      </c>
      <c r="AY195" s="250" t="s">
        <v>142</v>
      </c>
    </row>
    <row r="196" s="13" customFormat="1">
      <c r="B196" s="251"/>
      <c r="C196" s="252"/>
      <c r="D196" s="231" t="s">
        <v>150</v>
      </c>
      <c r="E196" s="253" t="s">
        <v>21</v>
      </c>
      <c r="F196" s="254" t="s">
        <v>160</v>
      </c>
      <c r="G196" s="252"/>
      <c r="H196" s="255">
        <v>3.8159999999999998</v>
      </c>
      <c r="I196" s="256"/>
      <c r="J196" s="252"/>
      <c r="K196" s="252"/>
      <c r="L196" s="257"/>
      <c r="M196" s="258"/>
      <c r="N196" s="259"/>
      <c r="O196" s="259"/>
      <c r="P196" s="259"/>
      <c r="Q196" s="259"/>
      <c r="R196" s="259"/>
      <c r="S196" s="259"/>
      <c r="T196" s="260"/>
      <c r="AT196" s="261" t="s">
        <v>150</v>
      </c>
      <c r="AU196" s="261" t="s">
        <v>82</v>
      </c>
      <c r="AV196" s="13" t="s">
        <v>148</v>
      </c>
      <c r="AW196" s="13" t="s">
        <v>35</v>
      </c>
      <c r="AX196" s="13" t="s">
        <v>80</v>
      </c>
      <c r="AY196" s="261" t="s">
        <v>142</v>
      </c>
    </row>
    <row r="197" s="1" customFormat="1" ht="16.5" customHeight="1">
      <c r="B197" s="46"/>
      <c r="C197" s="273" t="s">
        <v>10</v>
      </c>
      <c r="D197" s="273" t="s">
        <v>245</v>
      </c>
      <c r="E197" s="274" t="s">
        <v>246</v>
      </c>
      <c r="F197" s="275" t="s">
        <v>247</v>
      </c>
      <c r="G197" s="276" t="s">
        <v>226</v>
      </c>
      <c r="H197" s="277">
        <v>7.2119999999999997</v>
      </c>
      <c r="I197" s="278"/>
      <c r="J197" s="279">
        <f>ROUND(I197*H197,2)</f>
        <v>0</v>
      </c>
      <c r="K197" s="275" t="s">
        <v>164</v>
      </c>
      <c r="L197" s="280"/>
      <c r="M197" s="281" t="s">
        <v>21</v>
      </c>
      <c r="N197" s="282" t="s">
        <v>43</v>
      </c>
      <c r="O197" s="47"/>
      <c r="P197" s="226">
        <f>O197*H197</f>
        <v>0</v>
      </c>
      <c r="Q197" s="226">
        <v>1</v>
      </c>
      <c r="R197" s="226">
        <f>Q197*H197</f>
        <v>7.2119999999999997</v>
      </c>
      <c r="S197" s="226">
        <v>0</v>
      </c>
      <c r="T197" s="227">
        <f>S197*H197</f>
        <v>0</v>
      </c>
      <c r="AR197" s="24" t="s">
        <v>202</v>
      </c>
      <c r="AT197" s="24" t="s">
        <v>245</v>
      </c>
      <c r="AU197" s="24" t="s">
        <v>82</v>
      </c>
      <c r="AY197" s="24" t="s">
        <v>142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24" t="s">
        <v>80</v>
      </c>
      <c r="BK197" s="228">
        <f>ROUND(I197*H197,2)</f>
        <v>0</v>
      </c>
      <c r="BL197" s="24" t="s">
        <v>148</v>
      </c>
      <c r="BM197" s="24" t="s">
        <v>248</v>
      </c>
    </row>
    <row r="198" s="12" customFormat="1">
      <c r="B198" s="240"/>
      <c r="C198" s="241"/>
      <c r="D198" s="231" t="s">
        <v>150</v>
      </c>
      <c r="E198" s="242" t="s">
        <v>21</v>
      </c>
      <c r="F198" s="243" t="s">
        <v>249</v>
      </c>
      <c r="G198" s="241"/>
      <c r="H198" s="244">
        <v>7.2119999999999997</v>
      </c>
      <c r="I198" s="245"/>
      <c r="J198" s="241"/>
      <c r="K198" s="241"/>
      <c r="L198" s="246"/>
      <c r="M198" s="247"/>
      <c r="N198" s="248"/>
      <c r="O198" s="248"/>
      <c r="P198" s="248"/>
      <c r="Q198" s="248"/>
      <c r="R198" s="248"/>
      <c r="S198" s="248"/>
      <c r="T198" s="249"/>
      <c r="AT198" s="250" t="s">
        <v>150</v>
      </c>
      <c r="AU198" s="250" t="s">
        <v>82</v>
      </c>
      <c r="AV198" s="12" t="s">
        <v>82</v>
      </c>
      <c r="AW198" s="12" t="s">
        <v>35</v>
      </c>
      <c r="AX198" s="12" t="s">
        <v>72</v>
      </c>
      <c r="AY198" s="250" t="s">
        <v>142</v>
      </c>
    </row>
    <row r="199" s="13" customFormat="1">
      <c r="B199" s="251"/>
      <c r="C199" s="252"/>
      <c r="D199" s="231" t="s">
        <v>150</v>
      </c>
      <c r="E199" s="253" t="s">
        <v>21</v>
      </c>
      <c r="F199" s="254" t="s">
        <v>160</v>
      </c>
      <c r="G199" s="252"/>
      <c r="H199" s="255">
        <v>7.2119999999999997</v>
      </c>
      <c r="I199" s="256"/>
      <c r="J199" s="252"/>
      <c r="K199" s="252"/>
      <c r="L199" s="257"/>
      <c r="M199" s="258"/>
      <c r="N199" s="259"/>
      <c r="O199" s="259"/>
      <c r="P199" s="259"/>
      <c r="Q199" s="259"/>
      <c r="R199" s="259"/>
      <c r="S199" s="259"/>
      <c r="T199" s="260"/>
      <c r="AT199" s="261" t="s">
        <v>150</v>
      </c>
      <c r="AU199" s="261" t="s">
        <v>82</v>
      </c>
      <c r="AV199" s="13" t="s">
        <v>148</v>
      </c>
      <c r="AW199" s="13" t="s">
        <v>35</v>
      </c>
      <c r="AX199" s="13" t="s">
        <v>80</v>
      </c>
      <c r="AY199" s="261" t="s">
        <v>142</v>
      </c>
    </row>
    <row r="200" s="1" customFormat="1" ht="38.25" customHeight="1">
      <c r="B200" s="46"/>
      <c r="C200" s="217" t="s">
        <v>250</v>
      </c>
      <c r="D200" s="217" t="s">
        <v>144</v>
      </c>
      <c r="E200" s="218" t="s">
        <v>251</v>
      </c>
      <c r="F200" s="219" t="s">
        <v>252</v>
      </c>
      <c r="G200" s="220" t="s">
        <v>163</v>
      </c>
      <c r="H200" s="221">
        <v>5.444</v>
      </c>
      <c r="I200" s="222"/>
      <c r="J200" s="223">
        <f>ROUND(I200*H200,2)</f>
        <v>0</v>
      </c>
      <c r="K200" s="219" t="s">
        <v>164</v>
      </c>
      <c r="L200" s="72"/>
      <c r="M200" s="224" t="s">
        <v>21</v>
      </c>
      <c r="N200" s="225" t="s">
        <v>43</v>
      </c>
      <c r="O200" s="47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AR200" s="24" t="s">
        <v>148</v>
      </c>
      <c r="AT200" s="24" t="s">
        <v>144</v>
      </c>
      <c r="AU200" s="24" t="s">
        <v>82</v>
      </c>
      <c r="AY200" s="24" t="s">
        <v>142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24" t="s">
        <v>80</v>
      </c>
      <c r="BK200" s="228">
        <f>ROUND(I200*H200,2)</f>
        <v>0</v>
      </c>
      <c r="BL200" s="24" t="s">
        <v>148</v>
      </c>
      <c r="BM200" s="24" t="s">
        <v>253</v>
      </c>
    </row>
    <row r="201" s="11" customFormat="1">
      <c r="B201" s="229"/>
      <c r="C201" s="230"/>
      <c r="D201" s="231" t="s">
        <v>150</v>
      </c>
      <c r="E201" s="232" t="s">
        <v>21</v>
      </c>
      <c r="F201" s="233" t="s">
        <v>151</v>
      </c>
      <c r="G201" s="230"/>
      <c r="H201" s="232" t="s">
        <v>21</v>
      </c>
      <c r="I201" s="234"/>
      <c r="J201" s="230"/>
      <c r="K201" s="230"/>
      <c r="L201" s="235"/>
      <c r="M201" s="236"/>
      <c r="N201" s="237"/>
      <c r="O201" s="237"/>
      <c r="P201" s="237"/>
      <c r="Q201" s="237"/>
      <c r="R201" s="237"/>
      <c r="S201" s="237"/>
      <c r="T201" s="238"/>
      <c r="AT201" s="239" t="s">
        <v>150</v>
      </c>
      <c r="AU201" s="239" t="s">
        <v>82</v>
      </c>
      <c r="AV201" s="11" t="s">
        <v>80</v>
      </c>
      <c r="AW201" s="11" t="s">
        <v>35</v>
      </c>
      <c r="AX201" s="11" t="s">
        <v>72</v>
      </c>
      <c r="AY201" s="239" t="s">
        <v>142</v>
      </c>
    </row>
    <row r="202" s="12" customFormat="1">
      <c r="B202" s="240"/>
      <c r="C202" s="241"/>
      <c r="D202" s="231" t="s">
        <v>150</v>
      </c>
      <c r="E202" s="242" t="s">
        <v>21</v>
      </c>
      <c r="F202" s="243" t="s">
        <v>254</v>
      </c>
      <c r="G202" s="241"/>
      <c r="H202" s="244">
        <v>1.1759999999999999</v>
      </c>
      <c r="I202" s="245"/>
      <c r="J202" s="241"/>
      <c r="K202" s="241"/>
      <c r="L202" s="246"/>
      <c r="M202" s="247"/>
      <c r="N202" s="248"/>
      <c r="O202" s="248"/>
      <c r="P202" s="248"/>
      <c r="Q202" s="248"/>
      <c r="R202" s="248"/>
      <c r="S202" s="248"/>
      <c r="T202" s="249"/>
      <c r="AT202" s="250" t="s">
        <v>150</v>
      </c>
      <c r="AU202" s="250" t="s">
        <v>82</v>
      </c>
      <c r="AV202" s="12" t="s">
        <v>82</v>
      </c>
      <c r="AW202" s="12" t="s">
        <v>35</v>
      </c>
      <c r="AX202" s="12" t="s">
        <v>72</v>
      </c>
      <c r="AY202" s="250" t="s">
        <v>142</v>
      </c>
    </row>
    <row r="203" s="14" customFormat="1">
      <c r="B203" s="262"/>
      <c r="C203" s="263"/>
      <c r="D203" s="231" t="s">
        <v>150</v>
      </c>
      <c r="E203" s="264" t="s">
        <v>21</v>
      </c>
      <c r="F203" s="265" t="s">
        <v>175</v>
      </c>
      <c r="G203" s="263"/>
      <c r="H203" s="266">
        <v>1.1759999999999999</v>
      </c>
      <c r="I203" s="267"/>
      <c r="J203" s="263"/>
      <c r="K203" s="263"/>
      <c r="L203" s="268"/>
      <c r="M203" s="269"/>
      <c r="N203" s="270"/>
      <c r="O203" s="270"/>
      <c r="P203" s="270"/>
      <c r="Q203" s="270"/>
      <c r="R203" s="270"/>
      <c r="S203" s="270"/>
      <c r="T203" s="271"/>
      <c r="AT203" s="272" t="s">
        <v>150</v>
      </c>
      <c r="AU203" s="272" t="s">
        <v>82</v>
      </c>
      <c r="AV203" s="14" t="s">
        <v>170</v>
      </c>
      <c r="AW203" s="14" t="s">
        <v>35</v>
      </c>
      <c r="AX203" s="14" t="s">
        <v>72</v>
      </c>
      <c r="AY203" s="272" t="s">
        <v>142</v>
      </c>
    </row>
    <row r="204" s="11" customFormat="1">
      <c r="B204" s="229"/>
      <c r="C204" s="230"/>
      <c r="D204" s="231" t="s">
        <v>150</v>
      </c>
      <c r="E204" s="232" t="s">
        <v>21</v>
      </c>
      <c r="F204" s="233" t="s">
        <v>153</v>
      </c>
      <c r="G204" s="230"/>
      <c r="H204" s="232" t="s">
        <v>21</v>
      </c>
      <c r="I204" s="234"/>
      <c r="J204" s="230"/>
      <c r="K204" s="230"/>
      <c r="L204" s="235"/>
      <c r="M204" s="236"/>
      <c r="N204" s="237"/>
      <c r="O204" s="237"/>
      <c r="P204" s="237"/>
      <c r="Q204" s="237"/>
      <c r="R204" s="237"/>
      <c r="S204" s="237"/>
      <c r="T204" s="238"/>
      <c r="AT204" s="239" t="s">
        <v>150</v>
      </c>
      <c r="AU204" s="239" t="s">
        <v>82</v>
      </c>
      <c r="AV204" s="11" t="s">
        <v>80</v>
      </c>
      <c r="AW204" s="11" t="s">
        <v>35</v>
      </c>
      <c r="AX204" s="11" t="s">
        <v>72</v>
      </c>
      <c r="AY204" s="239" t="s">
        <v>142</v>
      </c>
    </row>
    <row r="205" s="12" customFormat="1">
      <c r="B205" s="240"/>
      <c r="C205" s="241"/>
      <c r="D205" s="231" t="s">
        <v>150</v>
      </c>
      <c r="E205" s="242" t="s">
        <v>21</v>
      </c>
      <c r="F205" s="243" t="s">
        <v>255</v>
      </c>
      <c r="G205" s="241"/>
      <c r="H205" s="244">
        <v>1.472</v>
      </c>
      <c r="I205" s="245"/>
      <c r="J205" s="241"/>
      <c r="K205" s="241"/>
      <c r="L205" s="246"/>
      <c r="M205" s="247"/>
      <c r="N205" s="248"/>
      <c r="O205" s="248"/>
      <c r="P205" s="248"/>
      <c r="Q205" s="248"/>
      <c r="R205" s="248"/>
      <c r="S205" s="248"/>
      <c r="T205" s="249"/>
      <c r="AT205" s="250" t="s">
        <v>150</v>
      </c>
      <c r="AU205" s="250" t="s">
        <v>82</v>
      </c>
      <c r="AV205" s="12" t="s">
        <v>82</v>
      </c>
      <c r="AW205" s="12" t="s">
        <v>35</v>
      </c>
      <c r="AX205" s="12" t="s">
        <v>72</v>
      </c>
      <c r="AY205" s="250" t="s">
        <v>142</v>
      </c>
    </row>
    <row r="206" s="14" customFormat="1">
      <c r="B206" s="262"/>
      <c r="C206" s="263"/>
      <c r="D206" s="231" t="s">
        <v>150</v>
      </c>
      <c r="E206" s="264" t="s">
        <v>21</v>
      </c>
      <c r="F206" s="265" t="s">
        <v>175</v>
      </c>
      <c r="G206" s="263"/>
      <c r="H206" s="266">
        <v>1.472</v>
      </c>
      <c r="I206" s="267"/>
      <c r="J206" s="263"/>
      <c r="K206" s="263"/>
      <c r="L206" s="268"/>
      <c r="M206" s="269"/>
      <c r="N206" s="270"/>
      <c r="O206" s="270"/>
      <c r="P206" s="270"/>
      <c r="Q206" s="270"/>
      <c r="R206" s="270"/>
      <c r="S206" s="270"/>
      <c r="T206" s="271"/>
      <c r="AT206" s="272" t="s">
        <v>150</v>
      </c>
      <c r="AU206" s="272" t="s">
        <v>82</v>
      </c>
      <c r="AV206" s="14" t="s">
        <v>170</v>
      </c>
      <c r="AW206" s="14" t="s">
        <v>35</v>
      </c>
      <c r="AX206" s="14" t="s">
        <v>72</v>
      </c>
      <c r="AY206" s="272" t="s">
        <v>142</v>
      </c>
    </row>
    <row r="207" s="11" customFormat="1">
      <c r="B207" s="229"/>
      <c r="C207" s="230"/>
      <c r="D207" s="231" t="s">
        <v>150</v>
      </c>
      <c r="E207" s="232" t="s">
        <v>21</v>
      </c>
      <c r="F207" s="233" t="s">
        <v>153</v>
      </c>
      <c r="G207" s="230"/>
      <c r="H207" s="232" t="s">
        <v>21</v>
      </c>
      <c r="I207" s="234"/>
      <c r="J207" s="230"/>
      <c r="K207" s="230"/>
      <c r="L207" s="235"/>
      <c r="M207" s="236"/>
      <c r="N207" s="237"/>
      <c r="O207" s="237"/>
      <c r="P207" s="237"/>
      <c r="Q207" s="237"/>
      <c r="R207" s="237"/>
      <c r="S207" s="237"/>
      <c r="T207" s="238"/>
      <c r="AT207" s="239" t="s">
        <v>150</v>
      </c>
      <c r="AU207" s="239" t="s">
        <v>82</v>
      </c>
      <c r="AV207" s="11" t="s">
        <v>80</v>
      </c>
      <c r="AW207" s="11" t="s">
        <v>35</v>
      </c>
      <c r="AX207" s="11" t="s">
        <v>72</v>
      </c>
      <c r="AY207" s="239" t="s">
        <v>142</v>
      </c>
    </row>
    <row r="208" s="12" customFormat="1">
      <c r="B208" s="240"/>
      <c r="C208" s="241"/>
      <c r="D208" s="231" t="s">
        <v>150</v>
      </c>
      <c r="E208" s="242" t="s">
        <v>21</v>
      </c>
      <c r="F208" s="243" t="s">
        <v>256</v>
      </c>
      <c r="G208" s="241"/>
      <c r="H208" s="244">
        <v>0.86399999999999999</v>
      </c>
      <c r="I208" s="245"/>
      <c r="J208" s="241"/>
      <c r="K208" s="241"/>
      <c r="L208" s="246"/>
      <c r="M208" s="247"/>
      <c r="N208" s="248"/>
      <c r="O208" s="248"/>
      <c r="P208" s="248"/>
      <c r="Q208" s="248"/>
      <c r="R208" s="248"/>
      <c r="S208" s="248"/>
      <c r="T208" s="249"/>
      <c r="AT208" s="250" t="s">
        <v>150</v>
      </c>
      <c r="AU208" s="250" t="s">
        <v>82</v>
      </c>
      <c r="AV208" s="12" t="s">
        <v>82</v>
      </c>
      <c r="AW208" s="12" t="s">
        <v>35</v>
      </c>
      <c r="AX208" s="12" t="s">
        <v>72</v>
      </c>
      <c r="AY208" s="250" t="s">
        <v>142</v>
      </c>
    </row>
    <row r="209" s="12" customFormat="1">
      <c r="B209" s="240"/>
      <c r="C209" s="241"/>
      <c r="D209" s="231" t="s">
        <v>150</v>
      </c>
      <c r="E209" s="242" t="s">
        <v>21</v>
      </c>
      <c r="F209" s="243" t="s">
        <v>257</v>
      </c>
      <c r="G209" s="241"/>
      <c r="H209" s="244">
        <v>0.112</v>
      </c>
      <c r="I209" s="245"/>
      <c r="J209" s="241"/>
      <c r="K209" s="241"/>
      <c r="L209" s="246"/>
      <c r="M209" s="247"/>
      <c r="N209" s="248"/>
      <c r="O209" s="248"/>
      <c r="P209" s="248"/>
      <c r="Q209" s="248"/>
      <c r="R209" s="248"/>
      <c r="S209" s="248"/>
      <c r="T209" s="249"/>
      <c r="AT209" s="250" t="s">
        <v>150</v>
      </c>
      <c r="AU209" s="250" t="s">
        <v>82</v>
      </c>
      <c r="AV209" s="12" t="s">
        <v>82</v>
      </c>
      <c r="AW209" s="12" t="s">
        <v>35</v>
      </c>
      <c r="AX209" s="12" t="s">
        <v>72</v>
      </c>
      <c r="AY209" s="250" t="s">
        <v>142</v>
      </c>
    </row>
    <row r="210" s="12" customFormat="1">
      <c r="B210" s="240"/>
      <c r="C210" s="241"/>
      <c r="D210" s="231" t="s">
        <v>150</v>
      </c>
      <c r="E210" s="242" t="s">
        <v>21</v>
      </c>
      <c r="F210" s="243" t="s">
        <v>258</v>
      </c>
      <c r="G210" s="241"/>
      <c r="H210" s="244">
        <v>1.224</v>
      </c>
      <c r="I210" s="245"/>
      <c r="J210" s="241"/>
      <c r="K210" s="241"/>
      <c r="L210" s="246"/>
      <c r="M210" s="247"/>
      <c r="N210" s="248"/>
      <c r="O210" s="248"/>
      <c r="P210" s="248"/>
      <c r="Q210" s="248"/>
      <c r="R210" s="248"/>
      <c r="S210" s="248"/>
      <c r="T210" s="249"/>
      <c r="AT210" s="250" t="s">
        <v>150</v>
      </c>
      <c r="AU210" s="250" t="s">
        <v>82</v>
      </c>
      <c r="AV210" s="12" t="s">
        <v>82</v>
      </c>
      <c r="AW210" s="12" t="s">
        <v>35</v>
      </c>
      <c r="AX210" s="12" t="s">
        <v>72</v>
      </c>
      <c r="AY210" s="250" t="s">
        <v>142</v>
      </c>
    </row>
    <row r="211" s="12" customFormat="1">
      <c r="B211" s="240"/>
      <c r="C211" s="241"/>
      <c r="D211" s="231" t="s">
        <v>150</v>
      </c>
      <c r="E211" s="242" t="s">
        <v>21</v>
      </c>
      <c r="F211" s="243" t="s">
        <v>259</v>
      </c>
      <c r="G211" s="241"/>
      <c r="H211" s="244">
        <v>0.25600000000000001</v>
      </c>
      <c r="I211" s="245"/>
      <c r="J211" s="241"/>
      <c r="K211" s="241"/>
      <c r="L211" s="246"/>
      <c r="M211" s="247"/>
      <c r="N211" s="248"/>
      <c r="O211" s="248"/>
      <c r="P211" s="248"/>
      <c r="Q211" s="248"/>
      <c r="R211" s="248"/>
      <c r="S211" s="248"/>
      <c r="T211" s="249"/>
      <c r="AT211" s="250" t="s">
        <v>150</v>
      </c>
      <c r="AU211" s="250" t="s">
        <v>82</v>
      </c>
      <c r="AV211" s="12" t="s">
        <v>82</v>
      </c>
      <c r="AW211" s="12" t="s">
        <v>35</v>
      </c>
      <c r="AX211" s="12" t="s">
        <v>72</v>
      </c>
      <c r="AY211" s="250" t="s">
        <v>142</v>
      </c>
    </row>
    <row r="212" s="12" customFormat="1">
      <c r="B212" s="240"/>
      <c r="C212" s="241"/>
      <c r="D212" s="231" t="s">
        <v>150</v>
      </c>
      <c r="E212" s="242" t="s">
        <v>21</v>
      </c>
      <c r="F212" s="243" t="s">
        <v>260</v>
      </c>
      <c r="G212" s="241"/>
      <c r="H212" s="244">
        <v>0.064000000000000001</v>
      </c>
      <c r="I212" s="245"/>
      <c r="J212" s="241"/>
      <c r="K212" s="241"/>
      <c r="L212" s="246"/>
      <c r="M212" s="247"/>
      <c r="N212" s="248"/>
      <c r="O212" s="248"/>
      <c r="P212" s="248"/>
      <c r="Q212" s="248"/>
      <c r="R212" s="248"/>
      <c r="S212" s="248"/>
      <c r="T212" s="249"/>
      <c r="AT212" s="250" t="s">
        <v>150</v>
      </c>
      <c r="AU212" s="250" t="s">
        <v>82</v>
      </c>
      <c r="AV212" s="12" t="s">
        <v>82</v>
      </c>
      <c r="AW212" s="12" t="s">
        <v>35</v>
      </c>
      <c r="AX212" s="12" t="s">
        <v>72</v>
      </c>
      <c r="AY212" s="250" t="s">
        <v>142</v>
      </c>
    </row>
    <row r="213" s="12" customFormat="1">
      <c r="B213" s="240"/>
      <c r="C213" s="241"/>
      <c r="D213" s="231" t="s">
        <v>150</v>
      </c>
      <c r="E213" s="242" t="s">
        <v>21</v>
      </c>
      <c r="F213" s="243" t="s">
        <v>261</v>
      </c>
      <c r="G213" s="241"/>
      <c r="H213" s="244">
        <v>0.096000000000000002</v>
      </c>
      <c r="I213" s="245"/>
      <c r="J213" s="241"/>
      <c r="K213" s="241"/>
      <c r="L213" s="246"/>
      <c r="M213" s="247"/>
      <c r="N213" s="248"/>
      <c r="O213" s="248"/>
      <c r="P213" s="248"/>
      <c r="Q213" s="248"/>
      <c r="R213" s="248"/>
      <c r="S213" s="248"/>
      <c r="T213" s="249"/>
      <c r="AT213" s="250" t="s">
        <v>150</v>
      </c>
      <c r="AU213" s="250" t="s">
        <v>82</v>
      </c>
      <c r="AV213" s="12" t="s">
        <v>82</v>
      </c>
      <c r="AW213" s="12" t="s">
        <v>35</v>
      </c>
      <c r="AX213" s="12" t="s">
        <v>72</v>
      </c>
      <c r="AY213" s="250" t="s">
        <v>142</v>
      </c>
    </row>
    <row r="214" s="14" customFormat="1">
      <c r="B214" s="262"/>
      <c r="C214" s="263"/>
      <c r="D214" s="231" t="s">
        <v>150</v>
      </c>
      <c r="E214" s="264" t="s">
        <v>21</v>
      </c>
      <c r="F214" s="265" t="s">
        <v>175</v>
      </c>
      <c r="G214" s="263"/>
      <c r="H214" s="266">
        <v>2.6160000000000001</v>
      </c>
      <c r="I214" s="267"/>
      <c r="J214" s="263"/>
      <c r="K214" s="263"/>
      <c r="L214" s="268"/>
      <c r="M214" s="269"/>
      <c r="N214" s="270"/>
      <c r="O214" s="270"/>
      <c r="P214" s="270"/>
      <c r="Q214" s="270"/>
      <c r="R214" s="270"/>
      <c r="S214" s="270"/>
      <c r="T214" s="271"/>
      <c r="AT214" s="272" t="s">
        <v>150</v>
      </c>
      <c r="AU214" s="272" t="s">
        <v>82</v>
      </c>
      <c r="AV214" s="14" t="s">
        <v>170</v>
      </c>
      <c r="AW214" s="14" t="s">
        <v>35</v>
      </c>
      <c r="AX214" s="14" t="s">
        <v>72</v>
      </c>
      <c r="AY214" s="272" t="s">
        <v>142</v>
      </c>
    </row>
    <row r="215" s="11" customFormat="1">
      <c r="B215" s="229"/>
      <c r="C215" s="230"/>
      <c r="D215" s="231" t="s">
        <v>150</v>
      </c>
      <c r="E215" s="232" t="s">
        <v>21</v>
      </c>
      <c r="F215" s="233" t="s">
        <v>151</v>
      </c>
      <c r="G215" s="230"/>
      <c r="H215" s="232" t="s">
        <v>21</v>
      </c>
      <c r="I215" s="234"/>
      <c r="J215" s="230"/>
      <c r="K215" s="230"/>
      <c r="L215" s="235"/>
      <c r="M215" s="236"/>
      <c r="N215" s="237"/>
      <c r="O215" s="237"/>
      <c r="P215" s="237"/>
      <c r="Q215" s="237"/>
      <c r="R215" s="237"/>
      <c r="S215" s="237"/>
      <c r="T215" s="238"/>
      <c r="AT215" s="239" t="s">
        <v>150</v>
      </c>
      <c r="AU215" s="239" t="s">
        <v>82</v>
      </c>
      <c r="AV215" s="11" t="s">
        <v>80</v>
      </c>
      <c r="AW215" s="11" t="s">
        <v>35</v>
      </c>
      <c r="AX215" s="11" t="s">
        <v>72</v>
      </c>
      <c r="AY215" s="239" t="s">
        <v>142</v>
      </c>
    </row>
    <row r="216" s="12" customFormat="1">
      <c r="B216" s="240"/>
      <c r="C216" s="241"/>
      <c r="D216" s="231" t="s">
        <v>150</v>
      </c>
      <c r="E216" s="242" t="s">
        <v>21</v>
      </c>
      <c r="F216" s="243" t="s">
        <v>262</v>
      </c>
      <c r="G216" s="241"/>
      <c r="H216" s="244">
        <v>0.108</v>
      </c>
      <c r="I216" s="245"/>
      <c r="J216" s="241"/>
      <c r="K216" s="241"/>
      <c r="L216" s="246"/>
      <c r="M216" s="247"/>
      <c r="N216" s="248"/>
      <c r="O216" s="248"/>
      <c r="P216" s="248"/>
      <c r="Q216" s="248"/>
      <c r="R216" s="248"/>
      <c r="S216" s="248"/>
      <c r="T216" s="249"/>
      <c r="AT216" s="250" t="s">
        <v>150</v>
      </c>
      <c r="AU216" s="250" t="s">
        <v>82</v>
      </c>
      <c r="AV216" s="12" t="s">
        <v>82</v>
      </c>
      <c r="AW216" s="12" t="s">
        <v>35</v>
      </c>
      <c r="AX216" s="12" t="s">
        <v>72</v>
      </c>
      <c r="AY216" s="250" t="s">
        <v>142</v>
      </c>
    </row>
    <row r="217" s="12" customFormat="1">
      <c r="B217" s="240"/>
      <c r="C217" s="241"/>
      <c r="D217" s="231" t="s">
        <v>150</v>
      </c>
      <c r="E217" s="242" t="s">
        <v>21</v>
      </c>
      <c r="F217" s="243" t="s">
        <v>263</v>
      </c>
      <c r="G217" s="241"/>
      <c r="H217" s="244">
        <v>0.071999999999999995</v>
      </c>
      <c r="I217" s="245"/>
      <c r="J217" s="241"/>
      <c r="K217" s="241"/>
      <c r="L217" s="246"/>
      <c r="M217" s="247"/>
      <c r="N217" s="248"/>
      <c r="O217" s="248"/>
      <c r="P217" s="248"/>
      <c r="Q217" s="248"/>
      <c r="R217" s="248"/>
      <c r="S217" s="248"/>
      <c r="T217" s="249"/>
      <c r="AT217" s="250" t="s">
        <v>150</v>
      </c>
      <c r="AU217" s="250" t="s">
        <v>82</v>
      </c>
      <c r="AV217" s="12" t="s">
        <v>82</v>
      </c>
      <c r="AW217" s="12" t="s">
        <v>35</v>
      </c>
      <c r="AX217" s="12" t="s">
        <v>72</v>
      </c>
      <c r="AY217" s="250" t="s">
        <v>142</v>
      </c>
    </row>
    <row r="218" s="14" customFormat="1">
      <c r="B218" s="262"/>
      <c r="C218" s="263"/>
      <c r="D218" s="231" t="s">
        <v>150</v>
      </c>
      <c r="E218" s="264" t="s">
        <v>21</v>
      </c>
      <c r="F218" s="265" t="s">
        <v>175</v>
      </c>
      <c r="G218" s="263"/>
      <c r="H218" s="266">
        <v>0.17999999999999999</v>
      </c>
      <c r="I218" s="267"/>
      <c r="J218" s="263"/>
      <c r="K218" s="263"/>
      <c r="L218" s="268"/>
      <c r="M218" s="269"/>
      <c r="N218" s="270"/>
      <c r="O218" s="270"/>
      <c r="P218" s="270"/>
      <c r="Q218" s="270"/>
      <c r="R218" s="270"/>
      <c r="S218" s="270"/>
      <c r="T218" s="271"/>
      <c r="AT218" s="272" t="s">
        <v>150</v>
      </c>
      <c r="AU218" s="272" t="s">
        <v>82</v>
      </c>
      <c r="AV218" s="14" t="s">
        <v>170</v>
      </c>
      <c r="AW218" s="14" t="s">
        <v>35</v>
      </c>
      <c r="AX218" s="14" t="s">
        <v>72</v>
      </c>
      <c r="AY218" s="272" t="s">
        <v>142</v>
      </c>
    </row>
    <row r="219" s="13" customFormat="1">
      <c r="B219" s="251"/>
      <c r="C219" s="252"/>
      <c r="D219" s="231" t="s">
        <v>150</v>
      </c>
      <c r="E219" s="253" t="s">
        <v>21</v>
      </c>
      <c r="F219" s="254" t="s">
        <v>160</v>
      </c>
      <c r="G219" s="252"/>
      <c r="H219" s="255">
        <v>5.444</v>
      </c>
      <c r="I219" s="256"/>
      <c r="J219" s="252"/>
      <c r="K219" s="252"/>
      <c r="L219" s="257"/>
      <c r="M219" s="258"/>
      <c r="N219" s="259"/>
      <c r="O219" s="259"/>
      <c r="P219" s="259"/>
      <c r="Q219" s="259"/>
      <c r="R219" s="259"/>
      <c r="S219" s="259"/>
      <c r="T219" s="260"/>
      <c r="AT219" s="261" t="s">
        <v>150</v>
      </c>
      <c r="AU219" s="261" t="s">
        <v>82</v>
      </c>
      <c r="AV219" s="13" t="s">
        <v>148</v>
      </c>
      <c r="AW219" s="13" t="s">
        <v>35</v>
      </c>
      <c r="AX219" s="13" t="s">
        <v>80</v>
      </c>
      <c r="AY219" s="261" t="s">
        <v>142</v>
      </c>
    </row>
    <row r="220" s="1" customFormat="1" ht="16.5" customHeight="1">
      <c r="B220" s="46"/>
      <c r="C220" s="273" t="s">
        <v>264</v>
      </c>
      <c r="D220" s="273" t="s">
        <v>245</v>
      </c>
      <c r="E220" s="274" t="s">
        <v>246</v>
      </c>
      <c r="F220" s="275" t="s">
        <v>247</v>
      </c>
      <c r="G220" s="276" t="s">
        <v>226</v>
      </c>
      <c r="H220" s="277">
        <v>10.289</v>
      </c>
      <c r="I220" s="278"/>
      <c r="J220" s="279">
        <f>ROUND(I220*H220,2)</f>
        <v>0</v>
      </c>
      <c r="K220" s="275" t="s">
        <v>164</v>
      </c>
      <c r="L220" s="280"/>
      <c r="M220" s="281" t="s">
        <v>21</v>
      </c>
      <c r="N220" s="282" t="s">
        <v>43</v>
      </c>
      <c r="O220" s="47"/>
      <c r="P220" s="226">
        <f>O220*H220</f>
        <v>0</v>
      </c>
      <c r="Q220" s="226">
        <v>1</v>
      </c>
      <c r="R220" s="226">
        <f>Q220*H220</f>
        <v>10.289</v>
      </c>
      <c r="S220" s="226">
        <v>0</v>
      </c>
      <c r="T220" s="227">
        <f>S220*H220</f>
        <v>0</v>
      </c>
      <c r="AR220" s="24" t="s">
        <v>202</v>
      </c>
      <c r="AT220" s="24" t="s">
        <v>245</v>
      </c>
      <c r="AU220" s="24" t="s">
        <v>82</v>
      </c>
      <c r="AY220" s="24" t="s">
        <v>142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24" t="s">
        <v>80</v>
      </c>
      <c r="BK220" s="228">
        <f>ROUND(I220*H220,2)</f>
        <v>0</v>
      </c>
      <c r="BL220" s="24" t="s">
        <v>148</v>
      </c>
      <c r="BM220" s="24" t="s">
        <v>265</v>
      </c>
    </row>
    <row r="221" s="12" customFormat="1">
      <c r="B221" s="240"/>
      <c r="C221" s="241"/>
      <c r="D221" s="231" t="s">
        <v>150</v>
      </c>
      <c r="E221" s="242" t="s">
        <v>21</v>
      </c>
      <c r="F221" s="243" t="s">
        <v>266</v>
      </c>
      <c r="G221" s="241"/>
      <c r="H221" s="244">
        <v>10.289</v>
      </c>
      <c r="I221" s="245"/>
      <c r="J221" s="241"/>
      <c r="K221" s="241"/>
      <c r="L221" s="246"/>
      <c r="M221" s="247"/>
      <c r="N221" s="248"/>
      <c r="O221" s="248"/>
      <c r="P221" s="248"/>
      <c r="Q221" s="248"/>
      <c r="R221" s="248"/>
      <c r="S221" s="248"/>
      <c r="T221" s="249"/>
      <c r="AT221" s="250" t="s">
        <v>150</v>
      </c>
      <c r="AU221" s="250" t="s">
        <v>82</v>
      </c>
      <c r="AV221" s="12" t="s">
        <v>82</v>
      </c>
      <c r="AW221" s="12" t="s">
        <v>35</v>
      </c>
      <c r="AX221" s="12" t="s">
        <v>72</v>
      </c>
      <c r="AY221" s="250" t="s">
        <v>142</v>
      </c>
    </row>
    <row r="222" s="13" customFormat="1">
      <c r="B222" s="251"/>
      <c r="C222" s="252"/>
      <c r="D222" s="231" t="s">
        <v>150</v>
      </c>
      <c r="E222" s="253" t="s">
        <v>21</v>
      </c>
      <c r="F222" s="254" t="s">
        <v>160</v>
      </c>
      <c r="G222" s="252"/>
      <c r="H222" s="255">
        <v>10.289</v>
      </c>
      <c r="I222" s="256"/>
      <c r="J222" s="252"/>
      <c r="K222" s="252"/>
      <c r="L222" s="257"/>
      <c r="M222" s="258"/>
      <c r="N222" s="259"/>
      <c r="O222" s="259"/>
      <c r="P222" s="259"/>
      <c r="Q222" s="259"/>
      <c r="R222" s="259"/>
      <c r="S222" s="259"/>
      <c r="T222" s="260"/>
      <c r="AT222" s="261" t="s">
        <v>150</v>
      </c>
      <c r="AU222" s="261" t="s">
        <v>82</v>
      </c>
      <c r="AV222" s="13" t="s">
        <v>148</v>
      </c>
      <c r="AW222" s="13" t="s">
        <v>35</v>
      </c>
      <c r="AX222" s="13" t="s">
        <v>80</v>
      </c>
      <c r="AY222" s="261" t="s">
        <v>142</v>
      </c>
    </row>
    <row r="223" s="1" customFormat="1" ht="25.5" customHeight="1">
      <c r="B223" s="46"/>
      <c r="C223" s="217" t="s">
        <v>267</v>
      </c>
      <c r="D223" s="217" t="s">
        <v>144</v>
      </c>
      <c r="E223" s="218" t="s">
        <v>268</v>
      </c>
      <c r="F223" s="219" t="s">
        <v>269</v>
      </c>
      <c r="G223" s="220" t="s">
        <v>147</v>
      </c>
      <c r="H223" s="221">
        <v>9.4000000000000004</v>
      </c>
      <c r="I223" s="222"/>
      <c r="J223" s="223">
        <f>ROUND(I223*H223,2)</f>
        <v>0</v>
      </c>
      <c r="K223" s="219" t="s">
        <v>164</v>
      </c>
      <c r="L223" s="72"/>
      <c r="M223" s="224" t="s">
        <v>21</v>
      </c>
      <c r="N223" s="225" t="s">
        <v>43</v>
      </c>
      <c r="O223" s="47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AR223" s="24" t="s">
        <v>148</v>
      </c>
      <c r="AT223" s="24" t="s">
        <v>144</v>
      </c>
      <c r="AU223" s="24" t="s">
        <v>82</v>
      </c>
      <c r="AY223" s="24" t="s">
        <v>142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24" t="s">
        <v>80</v>
      </c>
      <c r="BK223" s="228">
        <f>ROUND(I223*H223,2)</f>
        <v>0</v>
      </c>
      <c r="BL223" s="24" t="s">
        <v>148</v>
      </c>
      <c r="BM223" s="24" t="s">
        <v>270</v>
      </c>
    </row>
    <row r="224" s="11" customFormat="1">
      <c r="B224" s="229"/>
      <c r="C224" s="230"/>
      <c r="D224" s="231" t="s">
        <v>150</v>
      </c>
      <c r="E224" s="232" t="s">
        <v>21</v>
      </c>
      <c r="F224" s="233" t="s">
        <v>166</v>
      </c>
      <c r="G224" s="230"/>
      <c r="H224" s="232" t="s">
        <v>21</v>
      </c>
      <c r="I224" s="234"/>
      <c r="J224" s="230"/>
      <c r="K224" s="230"/>
      <c r="L224" s="235"/>
      <c r="M224" s="236"/>
      <c r="N224" s="237"/>
      <c r="O224" s="237"/>
      <c r="P224" s="237"/>
      <c r="Q224" s="237"/>
      <c r="R224" s="237"/>
      <c r="S224" s="237"/>
      <c r="T224" s="238"/>
      <c r="AT224" s="239" t="s">
        <v>150</v>
      </c>
      <c r="AU224" s="239" t="s">
        <v>82</v>
      </c>
      <c r="AV224" s="11" t="s">
        <v>80</v>
      </c>
      <c r="AW224" s="11" t="s">
        <v>35</v>
      </c>
      <c r="AX224" s="11" t="s">
        <v>72</v>
      </c>
      <c r="AY224" s="239" t="s">
        <v>142</v>
      </c>
    </row>
    <row r="225" s="12" customFormat="1">
      <c r="B225" s="240"/>
      <c r="C225" s="241"/>
      <c r="D225" s="231" t="s">
        <v>150</v>
      </c>
      <c r="E225" s="242" t="s">
        <v>21</v>
      </c>
      <c r="F225" s="243" t="s">
        <v>157</v>
      </c>
      <c r="G225" s="241"/>
      <c r="H225" s="244">
        <v>2.3999999999999999</v>
      </c>
      <c r="I225" s="245"/>
      <c r="J225" s="241"/>
      <c r="K225" s="241"/>
      <c r="L225" s="246"/>
      <c r="M225" s="247"/>
      <c r="N225" s="248"/>
      <c r="O225" s="248"/>
      <c r="P225" s="248"/>
      <c r="Q225" s="248"/>
      <c r="R225" s="248"/>
      <c r="S225" s="248"/>
      <c r="T225" s="249"/>
      <c r="AT225" s="250" t="s">
        <v>150</v>
      </c>
      <c r="AU225" s="250" t="s">
        <v>82</v>
      </c>
      <c r="AV225" s="12" t="s">
        <v>82</v>
      </c>
      <c r="AW225" s="12" t="s">
        <v>35</v>
      </c>
      <c r="AX225" s="12" t="s">
        <v>72</v>
      </c>
      <c r="AY225" s="250" t="s">
        <v>142</v>
      </c>
    </row>
    <row r="226" s="11" customFormat="1">
      <c r="B226" s="229"/>
      <c r="C226" s="230"/>
      <c r="D226" s="231" t="s">
        <v>150</v>
      </c>
      <c r="E226" s="232" t="s">
        <v>21</v>
      </c>
      <c r="F226" s="233" t="s">
        <v>155</v>
      </c>
      <c r="G226" s="230"/>
      <c r="H226" s="232" t="s">
        <v>21</v>
      </c>
      <c r="I226" s="234"/>
      <c r="J226" s="230"/>
      <c r="K226" s="230"/>
      <c r="L226" s="235"/>
      <c r="M226" s="236"/>
      <c r="N226" s="237"/>
      <c r="O226" s="237"/>
      <c r="P226" s="237"/>
      <c r="Q226" s="237"/>
      <c r="R226" s="237"/>
      <c r="S226" s="237"/>
      <c r="T226" s="238"/>
      <c r="AT226" s="239" t="s">
        <v>150</v>
      </c>
      <c r="AU226" s="239" t="s">
        <v>82</v>
      </c>
      <c r="AV226" s="11" t="s">
        <v>80</v>
      </c>
      <c r="AW226" s="11" t="s">
        <v>35</v>
      </c>
      <c r="AX226" s="11" t="s">
        <v>72</v>
      </c>
      <c r="AY226" s="239" t="s">
        <v>142</v>
      </c>
    </row>
    <row r="227" s="12" customFormat="1">
      <c r="B227" s="240"/>
      <c r="C227" s="241"/>
      <c r="D227" s="231" t="s">
        <v>150</v>
      </c>
      <c r="E227" s="242" t="s">
        <v>21</v>
      </c>
      <c r="F227" s="243" t="s">
        <v>271</v>
      </c>
      <c r="G227" s="241"/>
      <c r="H227" s="244">
        <v>3.25</v>
      </c>
      <c r="I227" s="245"/>
      <c r="J227" s="241"/>
      <c r="K227" s="241"/>
      <c r="L227" s="246"/>
      <c r="M227" s="247"/>
      <c r="N227" s="248"/>
      <c r="O227" s="248"/>
      <c r="P227" s="248"/>
      <c r="Q227" s="248"/>
      <c r="R227" s="248"/>
      <c r="S227" s="248"/>
      <c r="T227" s="249"/>
      <c r="AT227" s="250" t="s">
        <v>150</v>
      </c>
      <c r="AU227" s="250" t="s">
        <v>82</v>
      </c>
      <c r="AV227" s="12" t="s">
        <v>82</v>
      </c>
      <c r="AW227" s="12" t="s">
        <v>35</v>
      </c>
      <c r="AX227" s="12" t="s">
        <v>72</v>
      </c>
      <c r="AY227" s="250" t="s">
        <v>142</v>
      </c>
    </row>
    <row r="228" s="11" customFormat="1">
      <c r="B228" s="229"/>
      <c r="C228" s="230"/>
      <c r="D228" s="231" t="s">
        <v>150</v>
      </c>
      <c r="E228" s="232" t="s">
        <v>21</v>
      </c>
      <c r="F228" s="233" t="s">
        <v>158</v>
      </c>
      <c r="G228" s="230"/>
      <c r="H228" s="232" t="s">
        <v>21</v>
      </c>
      <c r="I228" s="234"/>
      <c r="J228" s="230"/>
      <c r="K228" s="230"/>
      <c r="L228" s="235"/>
      <c r="M228" s="236"/>
      <c r="N228" s="237"/>
      <c r="O228" s="237"/>
      <c r="P228" s="237"/>
      <c r="Q228" s="237"/>
      <c r="R228" s="237"/>
      <c r="S228" s="237"/>
      <c r="T228" s="238"/>
      <c r="AT228" s="239" t="s">
        <v>150</v>
      </c>
      <c r="AU228" s="239" t="s">
        <v>82</v>
      </c>
      <c r="AV228" s="11" t="s">
        <v>80</v>
      </c>
      <c r="AW228" s="11" t="s">
        <v>35</v>
      </c>
      <c r="AX228" s="11" t="s">
        <v>72</v>
      </c>
      <c r="AY228" s="239" t="s">
        <v>142</v>
      </c>
    </row>
    <row r="229" s="12" customFormat="1">
      <c r="B229" s="240"/>
      <c r="C229" s="241"/>
      <c r="D229" s="231" t="s">
        <v>150</v>
      </c>
      <c r="E229" s="242" t="s">
        <v>21</v>
      </c>
      <c r="F229" s="243" t="s">
        <v>272</v>
      </c>
      <c r="G229" s="241"/>
      <c r="H229" s="244">
        <v>3.75</v>
      </c>
      <c r="I229" s="245"/>
      <c r="J229" s="241"/>
      <c r="K229" s="241"/>
      <c r="L229" s="246"/>
      <c r="M229" s="247"/>
      <c r="N229" s="248"/>
      <c r="O229" s="248"/>
      <c r="P229" s="248"/>
      <c r="Q229" s="248"/>
      <c r="R229" s="248"/>
      <c r="S229" s="248"/>
      <c r="T229" s="249"/>
      <c r="AT229" s="250" t="s">
        <v>150</v>
      </c>
      <c r="AU229" s="250" t="s">
        <v>82</v>
      </c>
      <c r="AV229" s="12" t="s">
        <v>82</v>
      </c>
      <c r="AW229" s="12" t="s">
        <v>35</v>
      </c>
      <c r="AX229" s="12" t="s">
        <v>72</v>
      </c>
      <c r="AY229" s="250" t="s">
        <v>142</v>
      </c>
    </row>
    <row r="230" s="13" customFormat="1">
      <c r="B230" s="251"/>
      <c r="C230" s="252"/>
      <c r="D230" s="231" t="s">
        <v>150</v>
      </c>
      <c r="E230" s="253" t="s">
        <v>21</v>
      </c>
      <c r="F230" s="254" t="s">
        <v>160</v>
      </c>
      <c r="G230" s="252"/>
      <c r="H230" s="255">
        <v>9.4000000000000004</v>
      </c>
      <c r="I230" s="256"/>
      <c r="J230" s="252"/>
      <c r="K230" s="252"/>
      <c r="L230" s="257"/>
      <c r="M230" s="258"/>
      <c r="N230" s="259"/>
      <c r="O230" s="259"/>
      <c r="P230" s="259"/>
      <c r="Q230" s="259"/>
      <c r="R230" s="259"/>
      <c r="S230" s="259"/>
      <c r="T230" s="260"/>
      <c r="AT230" s="261" t="s">
        <v>150</v>
      </c>
      <c r="AU230" s="261" t="s">
        <v>82</v>
      </c>
      <c r="AV230" s="13" t="s">
        <v>148</v>
      </c>
      <c r="AW230" s="13" t="s">
        <v>35</v>
      </c>
      <c r="AX230" s="13" t="s">
        <v>80</v>
      </c>
      <c r="AY230" s="261" t="s">
        <v>142</v>
      </c>
    </row>
    <row r="231" s="1" customFormat="1" ht="25.5" customHeight="1">
      <c r="B231" s="46"/>
      <c r="C231" s="217" t="s">
        <v>273</v>
      </c>
      <c r="D231" s="217" t="s">
        <v>144</v>
      </c>
      <c r="E231" s="218" t="s">
        <v>274</v>
      </c>
      <c r="F231" s="219" t="s">
        <v>275</v>
      </c>
      <c r="G231" s="220" t="s">
        <v>147</v>
      </c>
      <c r="H231" s="221">
        <v>9.4000000000000004</v>
      </c>
      <c r="I231" s="222"/>
      <c r="J231" s="223">
        <f>ROUND(I231*H231,2)</f>
        <v>0</v>
      </c>
      <c r="K231" s="219" t="s">
        <v>164</v>
      </c>
      <c r="L231" s="72"/>
      <c r="M231" s="224" t="s">
        <v>21</v>
      </c>
      <c r="N231" s="225" t="s">
        <v>43</v>
      </c>
      <c r="O231" s="47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AR231" s="24" t="s">
        <v>148</v>
      </c>
      <c r="AT231" s="24" t="s">
        <v>144</v>
      </c>
      <c r="AU231" s="24" t="s">
        <v>82</v>
      </c>
      <c r="AY231" s="24" t="s">
        <v>142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24" t="s">
        <v>80</v>
      </c>
      <c r="BK231" s="228">
        <f>ROUND(I231*H231,2)</f>
        <v>0</v>
      </c>
      <c r="BL231" s="24" t="s">
        <v>148</v>
      </c>
      <c r="BM231" s="24" t="s">
        <v>276</v>
      </c>
    </row>
    <row r="232" s="11" customFormat="1">
      <c r="B232" s="229"/>
      <c r="C232" s="230"/>
      <c r="D232" s="231" t="s">
        <v>150</v>
      </c>
      <c r="E232" s="232" t="s">
        <v>21</v>
      </c>
      <c r="F232" s="233" t="s">
        <v>166</v>
      </c>
      <c r="G232" s="230"/>
      <c r="H232" s="232" t="s">
        <v>21</v>
      </c>
      <c r="I232" s="234"/>
      <c r="J232" s="230"/>
      <c r="K232" s="230"/>
      <c r="L232" s="235"/>
      <c r="M232" s="236"/>
      <c r="N232" s="237"/>
      <c r="O232" s="237"/>
      <c r="P232" s="237"/>
      <c r="Q232" s="237"/>
      <c r="R232" s="237"/>
      <c r="S232" s="237"/>
      <c r="T232" s="238"/>
      <c r="AT232" s="239" t="s">
        <v>150</v>
      </c>
      <c r="AU232" s="239" t="s">
        <v>82</v>
      </c>
      <c r="AV232" s="11" t="s">
        <v>80</v>
      </c>
      <c r="AW232" s="11" t="s">
        <v>35</v>
      </c>
      <c r="AX232" s="11" t="s">
        <v>72</v>
      </c>
      <c r="AY232" s="239" t="s">
        <v>142</v>
      </c>
    </row>
    <row r="233" s="12" customFormat="1">
      <c r="B233" s="240"/>
      <c r="C233" s="241"/>
      <c r="D233" s="231" t="s">
        <v>150</v>
      </c>
      <c r="E233" s="242" t="s">
        <v>21</v>
      </c>
      <c r="F233" s="243" t="s">
        <v>157</v>
      </c>
      <c r="G233" s="241"/>
      <c r="H233" s="244">
        <v>2.3999999999999999</v>
      </c>
      <c r="I233" s="245"/>
      <c r="J233" s="241"/>
      <c r="K233" s="241"/>
      <c r="L233" s="246"/>
      <c r="M233" s="247"/>
      <c r="N233" s="248"/>
      <c r="O233" s="248"/>
      <c r="P233" s="248"/>
      <c r="Q233" s="248"/>
      <c r="R233" s="248"/>
      <c r="S233" s="248"/>
      <c r="T233" s="249"/>
      <c r="AT233" s="250" t="s">
        <v>150</v>
      </c>
      <c r="AU233" s="250" t="s">
        <v>82</v>
      </c>
      <c r="AV233" s="12" t="s">
        <v>82</v>
      </c>
      <c r="AW233" s="12" t="s">
        <v>35</v>
      </c>
      <c r="AX233" s="12" t="s">
        <v>72</v>
      </c>
      <c r="AY233" s="250" t="s">
        <v>142</v>
      </c>
    </row>
    <row r="234" s="11" customFormat="1">
      <c r="B234" s="229"/>
      <c r="C234" s="230"/>
      <c r="D234" s="231" t="s">
        <v>150</v>
      </c>
      <c r="E234" s="232" t="s">
        <v>21</v>
      </c>
      <c r="F234" s="233" t="s">
        <v>155</v>
      </c>
      <c r="G234" s="230"/>
      <c r="H234" s="232" t="s">
        <v>21</v>
      </c>
      <c r="I234" s="234"/>
      <c r="J234" s="230"/>
      <c r="K234" s="230"/>
      <c r="L234" s="235"/>
      <c r="M234" s="236"/>
      <c r="N234" s="237"/>
      <c r="O234" s="237"/>
      <c r="P234" s="237"/>
      <c r="Q234" s="237"/>
      <c r="R234" s="237"/>
      <c r="S234" s="237"/>
      <c r="T234" s="238"/>
      <c r="AT234" s="239" t="s">
        <v>150</v>
      </c>
      <c r="AU234" s="239" t="s">
        <v>82</v>
      </c>
      <c r="AV234" s="11" t="s">
        <v>80</v>
      </c>
      <c r="AW234" s="11" t="s">
        <v>35</v>
      </c>
      <c r="AX234" s="11" t="s">
        <v>72</v>
      </c>
      <c r="AY234" s="239" t="s">
        <v>142</v>
      </c>
    </row>
    <row r="235" s="12" customFormat="1">
      <c r="B235" s="240"/>
      <c r="C235" s="241"/>
      <c r="D235" s="231" t="s">
        <v>150</v>
      </c>
      <c r="E235" s="242" t="s">
        <v>21</v>
      </c>
      <c r="F235" s="243" t="s">
        <v>271</v>
      </c>
      <c r="G235" s="241"/>
      <c r="H235" s="244">
        <v>3.25</v>
      </c>
      <c r="I235" s="245"/>
      <c r="J235" s="241"/>
      <c r="K235" s="241"/>
      <c r="L235" s="246"/>
      <c r="M235" s="247"/>
      <c r="N235" s="248"/>
      <c r="O235" s="248"/>
      <c r="P235" s="248"/>
      <c r="Q235" s="248"/>
      <c r="R235" s="248"/>
      <c r="S235" s="248"/>
      <c r="T235" s="249"/>
      <c r="AT235" s="250" t="s">
        <v>150</v>
      </c>
      <c r="AU235" s="250" t="s">
        <v>82</v>
      </c>
      <c r="AV235" s="12" t="s">
        <v>82</v>
      </c>
      <c r="AW235" s="12" t="s">
        <v>35</v>
      </c>
      <c r="AX235" s="12" t="s">
        <v>72</v>
      </c>
      <c r="AY235" s="250" t="s">
        <v>142</v>
      </c>
    </row>
    <row r="236" s="11" customFormat="1">
      <c r="B236" s="229"/>
      <c r="C236" s="230"/>
      <c r="D236" s="231" t="s">
        <v>150</v>
      </c>
      <c r="E236" s="232" t="s">
        <v>21</v>
      </c>
      <c r="F236" s="233" t="s">
        <v>158</v>
      </c>
      <c r="G236" s="230"/>
      <c r="H236" s="232" t="s">
        <v>21</v>
      </c>
      <c r="I236" s="234"/>
      <c r="J236" s="230"/>
      <c r="K236" s="230"/>
      <c r="L236" s="235"/>
      <c r="M236" s="236"/>
      <c r="N236" s="237"/>
      <c r="O236" s="237"/>
      <c r="P236" s="237"/>
      <c r="Q236" s="237"/>
      <c r="R236" s="237"/>
      <c r="S236" s="237"/>
      <c r="T236" s="238"/>
      <c r="AT236" s="239" t="s">
        <v>150</v>
      </c>
      <c r="AU236" s="239" t="s">
        <v>82</v>
      </c>
      <c r="AV236" s="11" t="s">
        <v>80</v>
      </c>
      <c r="AW236" s="11" t="s">
        <v>35</v>
      </c>
      <c r="AX236" s="11" t="s">
        <v>72</v>
      </c>
      <c r="AY236" s="239" t="s">
        <v>142</v>
      </c>
    </row>
    <row r="237" s="12" customFormat="1">
      <c r="B237" s="240"/>
      <c r="C237" s="241"/>
      <c r="D237" s="231" t="s">
        <v>150</v>
      </c>
      <c r="E237" s="242" t="s">
        <v>21</v>
      </c>
      <c r="F237" s="243" t="s">
        <v>272</v>
      </c>
      <c r="G237" s="241"/>
      <c r="H237" s="244">
        <v>3.75</v>
      </c>
      <c r="I237" s="245"/>
      <c r="J237" s="241"/>
      <c r="K237" s="241"/>
      <c r="L237" s="246"/>
      <c r="M237" s="247"/>
      <c r="N237" s="248"/>
      <c r="O237" s="248"/>
      <c r="P237" s="248"/>
      <c r="Q237" s="248"/>
      <c r="R237" s="248"/>
      <c r="S237" s="248"/>
      <c r="T237" s="249"/>
      <c r="AT237" s="250" t="s">
        <v>150</v>
      </c>
      <c r="AU237" s="250" t="s">
        <v>82</v>
      </c>
      <c r="AV237" s="12" t="s">
        <v>82</v>
      </c>
      <c r="AW237" s="12" t="s">
        <v>35</v>
      </c>
      <c r="AX237" s="12" t="s">
        <v>72</v>
      </c>
      <c r="AY237" s="250" t="s">
        <v>142</v>
      </c>
    </row>
    <row r="238" s="13" customFormat="1">
      <c r="B238" s="251"/>
      <c r="C238" s="252"/>
      <c r="D238" s="231" t="s">
        <v>150</v>
      </c>
      <c r="E238" s="253" t="s">
        <v>21</v>
      </c>
      <c r="F238" s="254" t="s">
        <v>160</v>
      </c>
      <c r="G238" s="252"/>
      <c r="H238" s="255">
        <v>9.4000000000000004</v>
      </c>
      <c r="I238" s="256"/>
      <c r="J238" s="252"/>
      <c r="K238" s="252"/>
      <c r="L238" s="257"/>
      <c r="M238" s="258"/>
      <c r="N238" s="259"/>
      <c r="O238" s="259"/>
      <c r="P238" s="259"/>
      <c r="Q238" s="259"/>
      <c r="R238" s="259"/>
      <c r="S238" s="259"/>
      <c r="T238" s="260"/>
      <c r="AT238" s="261" t="s">
        <v>150</v>
      </c>
      <c r="AU238" s="261" t="s">
        <v>82</v>
      </c>
      <c r="AV238" s="13" t="s">
        <v>148</v>
      </c>
      <c r="AW238" s="13" t="s">
        <v>35</v>
      </c>
      <c r="AX238" s="13" t="s">
        <v>80</v>
      </c>
      <c r="AY238" s="261" t="s">
        <v>142</v>
      </c>
    </row>
    <row r="239" s="1" customFormat="1" ht="16.5" customHeight="1">
      <c r="B239" s="46"/>
      <c r="C239" s="273" t="s">
        <v>277</v>
      </c>
      <c r="D239" s="273" t="s">
        <v>245</v>
      </c>
      <c r="E239" s="274" t="s">
        <v>278</v>
      </c>
      <c r="F239" s="275" t="s">
        <v>279</v>
      </c>
      <c r="G239" s="276" t="s">
        <v>280</v>
      </c>
      <c r="H239" s="277">
        <v>0.24199999999999999</v>
      </c>
      <c r="I239" s="278"/>
      <c r="J239" s="279">
        <f>ROUND(I239*H239,2)</f>
        <v>0</v>
      </c>
      <c r="K239" s="275" t="s">
        <v>164</v>
      </c>
      <c r="L239" s="280"/>
      <c r="M239" s="281" t="s">
        <v>21</v>
      </c>
      <c r="N239" s="282" t="s">
        <v>43</v>
      </c>
      <c r="O239" s="47"/>
      <c r="P239" s="226">
        <f>O239*H239</f>
        <v>0</v>
      </c>
      <c r="Q239" s="226">
        <v>0.001</v>
      </c>
      <c r="R239" s="226">
        <f>Q239*H239</f>
        <v>0.000242</v>
      </c>
      <c r="S239" s="226">
        <v>0</v>
      </c>
      <c r="T239" s="227">
        <f>S239*H239</f>
        <v>0</v>
      </c>
      <c r="AR239" s="24" t="s">
        <v>202</v>
      </c>
      <c r="AT239" s="24" t="s">
        <v>245</v>
      </c>
      <c r="AU239" s="24" t="s">
        <v>82</v>
      </c>
      <c r="AY239" s="24" t="s">
        <v>142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24" t="s">
        <v>80</v>
      </c>
      <c r="BK239" s="228">
        <f>ROUND(I239*H239,2)</f>
        <v>0</v>
      </c>
      <c r="BL239" s="24" t="s">
        <v>148</v>
      </c>
      <c r="BM239" s="24" t="s">
        <v>281</v>
      </c>
    </row>
    <row r="240" s="12" customFormat="1">
      <c r="B240" s="240"/>
      <c r="C240" s="241"/>
      <c r="D240" s="231" t="s">
        <v>150</v>
      </c>
      <c r="E240" s="242" t="s">
        <v>21</v>
      </c>
      <c r="F240" s="243" t="s">
        <v>282</v>
      </c>
      <c r="G240" s="241"/>
      <c r="H240" s="244">
        <v>0.24199999999999999</v>
      </c>
      <c r="I240" s="245"/>
      <c r="J240" s="241"/>
      <c r="K240" s="241"/>
      <c r="L240" s="246"/>
      <c r="M240" s="247"/>
      <c r="N240" s="248"/>
      <c r="O240" s="248"/>
      <c r="P240" s="248"/>
      <c r="Q240" s="248"/>
      <c r="R240" s="248"/>
      <c r="S240" s="248"/>
      <c r="T240" s="249"/>
      <c r="AT240" s="250" t="s">
        <v>150</v>
      </c>
      <c r="AU240" s="250" t="s">
        <v>82</v>
      </c>
      <c r="AV240" s="12" t="s">
        <v>82</v>
      </c>
      <c r="AW240" s="12" t="s">
        <v>35</v>
      </c>
      <c r="AX240" s="12" t="s">
        <v>72</v>
      </c>
      <c r="AY240" s="250" t="s">
        <v>142</v>
      </c>
    </row>
    <row r="241" s="13" customFormat="1">
      <c r="B241" s="251"/>
      <c r="C241" s="252"/>
      <c r="D241" s="231" t="s">
        <v>150</v>
      </c>
      <c r="E241" s="253" t="s">
        <v>21</v>
      </c>
      <c r="F241" s="254" t="s">
        <v>160</v>
      </c>
      <c r="G241" s="252"/>
      <c r="H241" s="255">
        <v>0.24199999999999999</v>
      </c>
      <c r="I241" s="256"/>
      <c r="J241" s="252"/>
      <c r="K241" s="252"/>
      <c r="L241" s="257"/>
      <c r="M241" s="258"/>
      <c r="N241" s="259"/>
      <c r="O241" s="259"/>
      <c r="P241" s="259"/>
      <c r="Q241" s="259"/>
      <c r="R241" s="259"/>
      <c r="S241" s="259"/>
      <c r="T241" s="260"/>
      <c r="AT241" s="261" t="s">
        <v>150</v>
      </c>
      <c r="AU241" s="261" t="s">
        <v>82</v>
      </c>
      <c r="AV241" s="13" t="s">
        <v>148</v>
      </c>
      <c r="AW241" s="13" t="s">
        <v>35</v>
      </c>
      <c r="AX241" s="13" t="s">
        <v>80</v>
      </c>
      <c r="AY241" s="261" t="s">
        <v>142</v>
      </c>
    </row>
    <row r="242" s="10" customFormat="1" ht="29.88" customHeight="1">
      <c r="B242" s="201"/>
      <c r="C242" s="202"/>
      <c r="D242" s="203" t="s">
        <v>71</v>
      </c>
      <c r="E242" s="215" t="s">
        <v>170</v>
      </c>
      <c r="F242" s="215" t="s">
        <v>283</v>
      </c>
      <c r="G242" s="202"/>
      <c r="H242" s="202"/>
      <c r="I242" s="205"/>
      <c r="J242" s="216">
        <f>BK242</f>
        <v>0</v>
      </c>
      <c r="K242" s="202"/>
      <c r="L242" s="207"/>
      <c r="M242" s="208"/>
      <c r="N242" s="209"/>
      <c r="O242" s="209"/>
      <c r="P242" s="210">
        <f>SUM(P243:P290)</f>
        <v>0</v>
      </c>
      <c r="Q242" s="209"/>
      <c r="R242" s="210">
        <f>SUM(R243:R290)</f>
        <v>1.921819548</v>
      </c>
      <c r="S242" s="209"/>
      <c r="T242" s="211">
        <f>SUM(T243:T290)</f>
        <v>0</v>
      </c>
      <c r="AR242" s="212" t="s">
        <v>80</v>
      </c>
      <c r="AT242" s="213" t="s">
        <v>71</v>
      </c>
      <c r="AU242" s="213" t="s">
        <v>80</v>
      </c>
      <c r="AY242" s="212" t="s">
        <v>142</v>
      </c>
      <c r="BK242" s="214">
        <f>SUM(BK243:BK290)</f>
        <v>0</v>
      </c>
    </row>
    <row r="243" s="1" customFormat="1" ht="25.5" customHeight="1">
      <c r="B243" s="46"/>
      <c r="C243" s="217" t="s">
        <v>9</v>
      </c>
      <c r="D243" s="217" t="s">
        <v>144</v>
      </c>
      <c r="E243" s="218" t="s">
        <v>284</v>
      </c>
      <c r="F243" s="219" t="s">
        <v>285</v>
      </c>
      <c r="G243" s="220" t="s">
        <v>286</v>
      </c>
      <c r="H243" s="221">
        <v>9</v>
      </c>
      <c r="I243" s="222"/>
      <c r="J243" s="223">
        <f>ROUND(I243*H243,2)</f>
        <v>0</v>
      </c>
      <c r="K243" s="219" t="s">
        <v>164</v>
      </c>
      <c r="L243" s="72"/>
      <c r="M243" s="224" t="s">
        <v>21</v>
      </c>
      <c r="N243" s="225" t="s">
        <v>43</v>
      </c>
      <c r="O243" s="47"/>
      <c r="P243" s="226">
        <f>O243*H243</f>
        <v>0</v>
      </c>
      <c r="Q243" s="226">
        <v>0.012619999999999999</v>
      </c>
      <c r="R243" s="226">
        <f>Q243*H243</f>
        <v>0.11357999999999999</v>
      </c>
      <c r="S243" s="226">
        <v>0</v>
      </c>
      <c r="T243" s="227">
        <f>S243*H243</f>
        <v>0</v>
      </c>
      <c r="AR243" s="24" t="s">
        <v>148</v>
      </c>
      <c r="AT243" s="24" t="s">
        <v>144</v>
      </c>
      <c r="AU243" s="24" t="s">
        <v>82</v>
      </c>
      <c r="AY243" s="24" t="s">
        <v>142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24" t="s">
        <v>80</v>
      </c>
      <c r="BK243" s="228">
        <f>ROUND(I243*H243,2)</f>
        <v>0</v>
      </c>
      <c r="BL243" s="24" t="s">
        <v>148</v>
      </c>
      <c r="BM243" s="24" t="s">
        <v>287</v>
      </c>
    </row>
    <row r="244" s="11" customFormat="1">
      <c r="B244" s="229"/>
      <c r="C244" s="230"/>
      <c r="D244" s="231" t="s">
        <v>150</v>
      </c>
      <c r="E244" s="232" t="s">
        <v>21</v>
      </c>
      <c r="F244" s="233" t="s">
        <v>151</v>
      </c>
      <c r="G244" s="230"/>
      <c r="H244" s="232" t="s">
        <v>21</v>
      </c>
      <c r="I244" s="234"/>
      <c r="J244" s="230"/>
      <c r="K244" s="230"/>
      <c r="L244" s="235"/>
      <c r="M244" s="236"/>
      <c r="N244" s="237"/>
      <c r="O244" s="237"/>
      <c r="P244" s="237"/>
      <c r="Q244" s="237"/>
      <c r="R244" s="237"/>
      <c r="S244" s="237"/>
      <c r="T244" s="238"/>
      <c r="AT244" s="239" t="s">
        <v>150</v>
      </c>
      <c r="AU244" s="239" t="s">
        <v>82</v>
      </c>
      <c r="AV244" s="11" t="s">
        <v>80</v>
      </c>
      <c r="AW244" s="11" t="s">
        <v>35</v>
      </c>
      <c r="AX244" s="11" t="s">
        <v>72</v>
      </c>
      <c r="AY244" s="239" t="s">
        <v>142</v>
      </c>
    </row>
    <row r="245" s="12" customFormat="1">
      <c r="B245" s="240"/>
      <c r="C245" s="241"/>
      <c r="D245" s="231" t="s">
        <v>150</v>
      </c>
      <c r="E245" s="242" t="s">
        <v>21</v>
      </c>
      <c r="F245" s="243" t="s">
        <v>185</v>
      </c>
      <c r="G245" s="241"/>
      <c r="H245" s="244">
        <v>6</v>
      </c>
      <c r="I245" s="245"/>
      <c r="J245" s="241"/>
      <c r="K245" s="241"/>
      <c r="L245" s="246"/>
      <c r="M245" s="247"/>
      <c r="N245" s="248"/>
      <c r="O245" s="248"/>
      <c r="P245" s="248"/>
      <c r="Q245" s="248"/>
      <c r="R245" s="248"/>
      <c r="S245" s="248"/>
      <c r="T245" s="249"/>
      <c r="AT245" s="250" t="s">
        <v>150</v>
      </c>
      <c r="AU245" s="250" t="s">
        <v>82</v>
      </c>
      <c r="AV245" s="12" t="s">
        <v>82</v>
      </c>
      <c r="AW245" s="12" t="s">
        <v>35</v>
      </c>
      <c r="AX245" s="12" t="s">
        <v>72</v>
      </c>
      <c r="AY245" s="250" t="s">
        <v>142</v>
      </c>
    </row>
    <row r="246" s="11" customFormat="1">
      <c r="B246" s="229"/>
      <c r="C246" s="230"/>
      <c r="D246" s="231" t="s">
        <v>150</v>
      </c>
      <c r="E246" s="232" t="s">
        <v>21</v>
      </c>
      <c r="F246" s="233" t="s">
        <v>153</v>
      </c>
      <c r="G246" s="230"/>
      <c r="H246" s="232" t="s">
        <v>21</v>
      </c>
      <c r="I246" s="234"/>
      <c r="J246" s="230"/>
      <c r="K246" s="230"/>
      <c r="L246" s="235"/>
      <c r="M246" s="236"/>
      <c r="N246" s="237"/>
      <c r="O246" s="237"/>
      <c r="P246" s="237"/>
      <c r="Q246" s="237"/>
      <c r="R246" s="237"/>
      <c r="S246" s="237"/>
      <c r="T246" s="238"/>
      <c r="AT246" s="239" t="s">
        <v>150</v>
      </c>
      <c r="AU246" s="239" t="s">
        <v>82</v>
      </c>
      <c r="AV246" s="11" t="s">
        <v>80</v>
      </c>
      <c r="AW246" s="11" t="s">
        <v>35</v>
      </c>
      <c r="AX246" s="11" t="s">
        <v>72</v>
      </c>
      <c r="AY246" s="239" t="s">
        <v>142</v>
      </c>
    </row>
    <row r="247" s="12" customFormat="1">
      <c r="B247" s="240"/>
      <c r="C247" s="241"/>
      <c r="D247" s="231" t="s">
        <v>150</v>
      </c>
      <c r="E247" s="242" t="s">
        <v>21</v>
      </c>
      <c r="F247" s="243" t="s">
        <v>170</v>
      </c>
      <c r="G247" s="241"/>
      <c r="H247" s="244">
        <v>3</v>
      </c>
      <c r="I247" s="245"/>
      <c r="J247" s="241"/>
      <c r="K247" s="241"/>
      <c r="L247" s="246"/>
      <c r="M247" s="247"/>
      <c r="N247" s="248"/>
      <c r="O247" s="248"/>
      <c r="P247" s="248"/>
      <c r="Q247" s="248"/>
      <c r="R247" s="248"/>
      <c r="S247" s="248"/>
      <c r="T247" s="249"/>
      <c r="AT247" s="250" t="s">
        <v>150</v>
      </c>
      <c r="AU247" s="250" t="s">
        <v>82</v>
      </c>
      <c r="AV247" s="12" t="s">
        <v>82</v>
      </c>
      <c r="AW247" s="12" t="s">
        <v>35</v>
      </c>
      <c r="AX247" s="12" t="s">
        <v>72</v>
      </c>
      <c r="AY247" s="250" t="s">
        <v>142</v>
      </c>
    </row>
    <row r="248" s="13" customFormat="1">
      <c r="B248" s="251"/>
      <c r="C248" s="252"/>
      <c r="D248" s="231" t="s">
        <v>150</v>
      </c>
      <c r="E248" s="253" t="s">
        <v>21</v>
      </c>
      <c r="F248" s="254" t="s">
        <v>160</v>
      </c>
      <c r="G248" s="252"/>
      <c r="H248" s="255">
        <v>9</v>
      </c>
      <c r="I248" s="256"/>
      <c r="J248" s="252"/>
      <c r="K248" s="252"/>
      <c r="L248" s="257"/>
      <c r="M248" s="258"/>
      <c r="N248" s="259"/>
      <c r="O248" s="259"/>
      <c r="P248" s="259"/>
      <c r="Q248" s="259"/>
      <c r="R248" s="259"/>
      <c r="S248" s="259"/>
      <c r="T248" s="260"/>
      <c r="AT248" s="261" t="s">
        <v>150</v>
      </c>
      <c r="AU248" s="261" t="s">
        <v>82</v>
      </c>
      <c r="AV248" s="13" t="s">
        <v>148</v>
      </c>
      <c r="AW248" s="13" t="s">
        <v>35</v>
      </c>
      <c r="AX248" s="13" t="s">
        <v>80</v>
      </c>
      <c r="AY248" s="261" t="s">
        <v>142</v>
      </c>
    </row>
    <row r="249" s="1" customFormat="1" ht="16.5" customHeight="1">
      <c r="B249" s="46"/>
      <c r="C249" s="217" t="s">
        <v>288</v>
      </c>
      <c r="D249" s="217" t="s">
        <v>144</v>
      </c>
      <c r="E249" s="218" t="s">
        <v>289</v>
      </c>
      <c r="F249" s="219" t="s">
        <v>290</v>
      </c>
      <c r="G249" s="220" t="s">
        <v>163</v>
      </c>
      <c r="H249" s="221">
        <v>0.058000000000000003</v>
      </c>
      <c r="I249" s="222"/>
      <c r="J249" s="223">
        <f>ROUND(I249*H249,2)</f>
        <v>0</v>
      </c>
      <c r="K249" s="219" t="s">
        <v>164</v>
      </c>
      <c r="L249" s="72"/>
      <c r="M249" s="224" t="s">
        <v>21</v>
      </c>
      <c r="N249" s="225" t="s">
        <v>43</v>
      </c>
      <c r="O249" s="47"/>
      <c r="P249" s="226">
        <f>O249*H249</f>
        <v>0</v>
      </c>
      <c r="Q249" s="226">
        <v>1.94302</v>
      </c>
      <c r="R249" s="226">
        <f>Q249*H249</f>
        <v>0.11269516</v>
      </c>
      <c r="S249" s="226">
        <v>0</v>
      </c>
      <c r="T249" s="227">
        <f>S249*H249</f>
        <v>0</v>
      </c>
      <c r="AR249" s="24" t="s">
        <v>148</v>
      </c>
      <c r="AT249" s="24" t="s">
        <v>144</v>
      </c>
      <c r="AU249" s="24" t="s">
        <v>82</v>
      </c>
      <c r="AY249" s="24" t="s">
        <v>142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24" t="s">
        <v>80</v>
      </c>
      <c r="BK249" s="228">
        <f>ROUND(I249*H249,2)</f>
        <v>0</v>
      </c>
      <c r="BL249" s="24" t="s">
        <v>148</v>
      </c>
      <c r="BM249" s="24" t="s">
        <v>291</v>
      </c>
    </row>
    <row r="250" s="12" customFormat="1">
      <c r="B250" s="240"/>
      <c r="C250" s="241"/>
      <c r="D250" s="231" t="s">
        <v>150</v>
      </c>
      <c r="E250" s="242" t="s">
        <v>21</v>
      </c>
      <c r="F250" s="243" t="s">
        <v>292</v>
      </c>
      <c r="G250" s="241"/>
      <c r="H250" s="244">
        <v>0.058000000000000003</v>
      </c>
      <c r="I250" s="245"/>
      <c r="J250" s="241"/>
      <c r="K250" s="241"/>
      <c r="L250" s="246"/>
      <c r="M250" s="247"/>
      <c r="N250" s="248"/>
      <c r="O250" s="248"/>
      <c r="P250" s="248"/>
      <c r="Q250" s="248"/>
      <c r="R250" s="248"/>
      <c r="S250" s="248"/>
      <c r="T250" s="249"/>
      <c r="AT250" s="250" t="s">
        <v>150</v>
      </c>
      <c r="AU250" s="250" t="s">
        <v>82</v>
      </c>
      <c r="AV250" s="12" t="s">
        <v>82</v>
      </c>
      <c r="AW250" s="12" t="s">
        <v>35</v>
      </c>
      <c r="AX250" s="12" t="s">
        <v>72</v>
      </c>
      <c r="AY250" s="250" t="s">
        <v>142</v>
      </c>
    </row>
    <row r="251" s="13" customFormat="1">
      <c r="B251" s="251"/>
      <c r="C251" s="252"/>
      <c r="D251" s="231" t="s">
        <v>150</v>
      </c>
      <c r="E251" s="253" t="s">
        <v>21</v>
      </c>
      <c r="F251" s="254" t="s">
        <v>160</v>
      </c>
      <c r="G251" s="252"/>
      <c r="H251" s="255">
        <v>0.058000000000000003</v>
      </c>
      <c r="I251" s="256"/>
      <c r="J251" s="252"/>
      <c r="K251" s="252"/>
      <c r="L251" s="257"/>
      <c r="M251" s="258"/>
      <c r="N251" s="259"/>
      <c r="O251" s="259"/>
      <c r="P251" s="259"/>
      <c r="Q251" s="259"/>
      <c r="R251" s="259"/>
      <c r="S251" s="259"/>
      <c r="T251" s="260"/>
      <c r="AT251" s="261" t="s">
        <v>150</v>
      </c>
      <c r="AU251" s="261" t="s">
        <v>82</v>
      </c>
      <c r="AV251" s="13" t="s">
        <v>148</v>
      </c>
      <c r="AW251" s="13" t="s">
        <v>35</v>
      </c>
      <c r="AX251" s="13" t="s">
        <v>80</v>
      </c>
      <c r="AY251" s="261" t="s">
        <v>142</v>
      </c>
    </row>
    <row r="252" s="1" customFormat="1" ht="16.5" customHeight="1">
      <c r="B252" s="46"/>
      <c r="C252" s="217" t="s">
        <v>293</v>
      </c>
      <c r="D252" s="217" t="s">
        <v>144</v>
      </c>
      <c r="E252" s="218" t="s">
        <v>294</v>
      </c>
      <c r="F252" s="219" t="s">
        <v>295</v>
      </c>
      <c r="G252" s="220" t="s">
        <v>296</v>
      </c>
      <c r="H252" s="221">
        <v>6.0499999999999998</v>
      </c>
      <c r="I252" s="222"/>
      <c r="J252" s="223">
        <f>ROUND(I252*H252,2)</f>
        <v>0</v>
      </c>
      <c r="K252" s="219" t="s">
        <v>21</v>
      </c>
      <c r="L252" s="72"/>
      <c r="M252" s="224" t="s">
        <v>21</v>
      </c>
      <c r="N252" s="225" t="s">
        <v>43</v>
      </c>
      <c r="O252" s="47"/>
      <c r="P252" s="226">
        <f>O252*H252</f>
        <v>0</v>
      </c>
      <c r="Q252" s="226">
        <v>0.00264</v>
      </c>
      <c r="R252" s="226">
        <f>Q252*H252</f>
        <v>0.015972</v>
      </c>
      <c r="S252" s="226">
        <v>0</v>
      </c>
      <c r="T252" s="227">
        <f>S252*H252</f>
        <v>0</v>
      </c>
      <c r="AR252" s="24" t="s">
        <v>148</v>
      </c>
      <c r="AT252" s="24" t="s">
        <v>144</v>
      </c>
      <c r="AU252" s="24" t="s">
        <v>82</v>
      </c>
      <c r="AY252" s="24" t="s">
        <v>142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24" t="s">
        <v>80</v>
      </c>
      <c r="BK252" s="228">
        <f>ROUND(I252*H252,2)</f>
        <v>0</v>
      </c>
      <c r="BL252" s="24" t="s">
        <v>148</v>
      </c>
      <c r="BM252" s="24" t="s">
        <v>297</v>
      </c>
    </row>
    <row r="253" s="12" customFormat="1">
      <c r="B253" s="240"/>
      <c r="C253" s="241"/>
      <c r="D253" s="231" t="s">
        <v>150</v>
      </c>
      <c r="E253" s="242" t="s">
        <v>21</v>
      </c>
      <c r="F253" s="243" t="s">
        <v>298</v>
      </c>
      <c r="G253" s="241"/>
      <c r="H253" s="244">
        <v>3.6000000000000001</v>
      </c>
      <c r="I253" s="245"/>
      <c r="J253" s="241"/>
      <c r="K253" s="241"/>
      <c r="L253" s="246"/>
      <c r="M253" s="247"/>
      <c r="N253" s="248"/>
      <c r="O253" s="248"/>
      <c r="P253" s="248"/>
      <c r="Q253" s="248"/>
      <c r="R253" s="248"/>
      <c r="S253" s="248"/>
      <c r="T253" s="249"/>
      <c r="AT253" s="250" t="s">
        <v>150</v>
      </c>
      <c r="AU253" s="250" t="s">
        <v>82</v>
      </c>
      <c r="AV253" s="12" t="s">
        <v>82</v>
      </c>
      <c r="AW253" s="12" t="s">
        <v>35</v>
      </c>
      <c r="AX253" s="12" t="s">
        <v>72</v>
      </c>
      <c r="AY253" s="250" t="s">
        <v>142</v>
      </c>
    </row>
    <row r="254" s="12" customFormat="1">
      <c r="B254" s="240"/>
      <c r="C254" s="241"/>
      <c r="D254" s="231" t="s">
        <v>150</v>
      </c>
      <c r="E254" s="242" t="s">
        <v>21</v>
      </c>
      <c r="F254" s="243" t="s">
        <v>299</v>
      </c>
      <c r="G254" s="241"/>
      <c r="H254" s="244">
        <v>2.4500000000000002</v>
      </c>
      <c r="I254" s="245"/>
      <c r="J254" s="241"/>
      <c r="K254" s="241"/>
      <c r="L254" s="246"/>
      <c r="M254" s="247"/>
      <c r="N254" s="248"/>
      <c r="O254" s="248"/>
      <c r="P254" s="248"/>
      <c r="Q254" s="248"/>
      <c r="R254" s="248"/>
      <c r="S254" s="248"/>
      <c r="T254" s="249"/>
      <c r="AT254" s="250" t="s">
        <v>150</v>
      </c>
      <c r="AU254" s="250" t="s">
        <v>82</v>
      </c>
      <c r="AV254" s="12" t="s">
        <v>82</v>
      </c>
      <c r="AW254" s="12" t="s">
        <v>35</v>
      </c>
      <c r="AX254" s="12" t="s">
        <v>72</v>
      </c>
      <c r="AY254" s="250" t="s">
        <v>142</v>
      </c>
    </row>
    <row r="255" s="13" customFormat="1">
      <c r="B255" s="251"/>
      <c r="C255" s="252"/>
      <c r="D255" s="231" t="s">
        <v>150</v>
      </c>
      <c r="E255" s="253" t="s">
        <v>21</v>
      </c>
      <c r="F255" s="254" t="s">
        <v>160</v>
      </c>
      <c r="G255" s="252"/>
      <c r="H255" s="255">
        <v>6.0499999999999998</v>
      </c>
      <c r="I255" s="256"/>
      <c r="J255" s="252"/>
      <c r="K255" s="252"/>
      <c r="L255" s="257"/>
      <c r="M255" s="258"/>
      <c r="N255" s="259"/>
      <c r="O255" s="259"/>
      <c r="P255" s="259"/>
      <c r="Q255" s="259"/>
      <c r="R255" s="259"/>
      <c r="S255" s="259"/>
      <c r="T255" s="260"/>
      <c r="AT255" s="261" t="s">
        <v>150</v>
      </c>
      <c r="AU255" s="261" t="s">
        <v>82</v>
      </c>
      <c r="AV255" s="13" t="s">
        <v>148</v>
      </c>
      <c r="AW255" s="13" t="s">
        <v>35</v>
      </c>
      <c r="AX255" s="13" t="s">
        <v>80</v>
      </c>
      <c r="AY255" s="261" t="s">
        <v>142</v>
      </c>
    </row>
    <row r="256" s="1" customFormat="1" ht="25.5" customHeight="1">
      <c r="B256" s="46"/>
      <c r="C256" s="217" t="s">
        <v>300</v>
      </c>
      <c r="D256" s="217" t="s">
        <v>144</v>
      </c>
      <c r="E256" s="218" t="s">
        <v>301</v>
      </c>
      <c r="F256" s="219" t="s">
        <v>302</v>
      </c>
      <c r="G256" s="220" t="s">
        <v>226</v>
      </c>
      <c r="H256" s="221">
        <v>0.021000000000000001</v>
      </c>
      <c r="I256" s="222"/>
      <c r="J256" s="223">
        <f>ROUND(I256*H256,2)</f>
        <v>0</v>
      </c>
      <c r="K256" s="219" t="s">
        <v>164</v>
      </c>
      <c r="L256" s="72"/>
      <c r="M256" s="224" t="s">
        <v>21</v>
      </c>
      <c r="N256" s="225" t="s">
        <v>43</v>
      </c>
      <c r="O256" s="47"/>
      <c r="P256" s="226">
        <f>O256*H256</f>
        <v>0</v>
      </c>
      <c r="Q256" s="226">
        <v>0.019536000000000001</v>
      </c>
      <c r="R256" s="226">
        <f>Q256*H256</f>
        <v>0.00041025600000000006</v>
      </c>
      <c r="S256" s="226">
        <v>0</v>
      </c>
      <c r="T256" s="227">
        <f>S256*H256</f>
        <v>0</v>
      </c>
      <c r="AR256" s="24" t="s">
        <v>148</v>
      </c>
      <c r="AT256" s="24" t="s">
        <v>144</v>
      </c>
      <c r="AU256" s="24" t="s">
        <v>82</v>
      </c>
      <c r="AY256" s="24" t="s">
        <v>142</v>
      </c>
      <c r="BE256" s="228">
        <f>IF(N256="základní",J256,0)</f>
        <v>0</v>
      </c>
      <c r="BF256" s="228">
        <f>IF(N256="snížená",J256,0)</f>
        <v>0</v>
      </c>
      <c r="BG256" s="228">
        <f>IF(N256="zákl. přenesená",J256,0)</f>
        <v>0</v>
      </c>
      <c r="BH256" s="228">
        <f>IF(N256="sníž. přenesená",J256,0)</f>
        <v>0</v>
      </c>
      <c r="BI256" s="228">
        <f>IF(N256="nulová",J256,0)</f>
        <v>0</v>
      </c>
      <c r="BJ256" s="24" t="s">
        <v>80</v>
      </c>
      <c r="BK256" s="228">
        <f>ROUND(I256*H256,2)</f>
        <v>0</v>
      </c>
      <c r="BL256" s="24" t="s">
        <v>148</v>
      </c>
      <c r="BM256" s="24" t="s">
        <v>303</v>
      </c>
    </row>
    <row r="257" s="12" customFormat="1">
      <c r="B257" s="240"/>
      <c r="C257" s="241"/>
      <c r="D257" s="231" t="s">
        <v>150</v>
      </c>
      <c r="E257" s="242" t="s">
        <v>21</v>
      </c>
      <c r="F257" s="243" t="s">
        <v>304</v>
      </c>
      <c r="G257" s="241"/>
      <c r="H257" s="244">
        <v>0.021000000000000001</v>
      </c>
      <c r="I257" s="245"/>
      <c r="J257" s="241"/>
      <c r="K257" s="241"/>
      <c r="L257" s="246"/>
      <c r="M257" s="247"/>
      <c r="N257" s="248"/>
      <c r="O257" s="248"/>
      <c r="P257" s="248"/>
      <c r="Q257" s="248"/>
      <c r="R257" s="248"/>
      <c r="S257" s="248"/>
      <c r="T257" s="249"/>
      <c r="AT257" s="250" t="s">
        <v>150</v>
      </c>
      <c r="AU257" s="250" t="s">
        <v>82</v>
      </c>
      <c r="AV257" s="12" t="s">
        <v>82</v>
      </c>
      <c r="AW257" s="12" t="s">
        <v>35</v>
      </c>
      <c r="AX257" s="12" t="s">
        <v>72</v>
      </c>
      <c r="AY257" s="250" t="s">
        <v>142</v>
      </c>
    </row>
    <row r="258" s="13" customFormat="1">
      <c r="B258" s="251"/>
      <c r="C258" s="252"/>
      <c r="D258" s="231" t="s">
        <v>150</v>
      </c>
      <c r="E258" s="253" t="s">
        <v>21</v>
      </c>
      <c r="F258" s="254" t="s">
        <v>160</v>
      </c>
      <c r="G258" s="252"/>
      <c r="H258" s="255">
        <v>0.021000000000000001</v>
      </c>
      <c r="I258" s="256"/>
      <c r="J258" s="252"/>
      <c r="K258" s="252"/>
      <c r="L258" s="257"/>
      <c r="M258" s="258"/>
      <c r="N258" s="259"/>
      <c r="O258" s="259"/>
      <c r="P258" s="259"/>
      <c r="Q258" s="259"/>
      <c r="R258" s="259"/>
      <c r="S258" s="259"/>
      <c r="T258" s="260"/>
      <c r="AT258" s="261" t="s">
        <v>150</v>
      </c>
      <c r="AU258" s="261" t="s">
        <v>82</v>
      </c>
      <c r="AV258" s="13" t="s">
        <v>148</v>
      </c>
      <c r="AW258" s="13" t="s">
        <v>35</v>
      </c>
      <c r="AX258" s="13" t="s">
        <v>80</v>
      </c>
      <c r="AY258" s="261" t="s">
        <v>142</v>
      </c>
    </row>
    <row r="259" s="1" customFormat="1" ht="16.5" customHeight="1">
      <c r="B259" s="46"/>
      <c r="C259" s="273" t="s">
        <v>305</v>
      </c>
      <c r="D259" s="273" t="s">
        <v>245</v>
      </c>
      <c r="E259" s="274" t="s">
        <v>306</v>
      </c>
      <c r="F259" s="275" t="s">
        <v>307</v>
      </c>
      <c r="G259" s="276" t="s">
        <v>226</v>
      </c>
      <c r="H259" s="277">
        <v>0.023</v>
      </c>
      <c r="I259" s="278"/>
      <c r="J259" s="279">
        <f>ROUND(I259*H259,2)</f>
        <v>0</v>
      </c>
      <c r="K259" s="275" t="s">
        <v>164</v>
      </c>
      <c r="L259" s="280"/>
      <c r="M259" s="281" t="s">
        <v>21</v>
      </c>
      <c r="N259" s="282" t="s">
        <v>43</v>
      </c>
      <c r="O259" s="47"/>
      <c r="P259" s="226">
        <f>O259*H259</f>
        <v>0</v>
      </c>
      <c r="Q259" s="226">
        <v>1</v>
      </c>
      <c r="R259" s="226">
        <f>Q259*H259</f>
        <v>0.023</v>
      </c>
      <c r="S259" s="226">
        <v>0</v>
      </c>
      <c r="T259" s="227">
        <f>S259*H259</f>
        <v>0</v>
      </c>
      <c r="AR259" s="24" t="s">
        <v>202</v>
      </c>
      <c r="AT259" s="24" t="s">
        <v>245</v>
      </c>
      <c r="AU259" s="24" t="s">
        <v>82</v>
      </c>
      <c r="AY259" s="24" t="s">
        <v>142</v>
      </c>
      <c r="BE259" s="228">
        <f>IF(N259="základní",J259,0)</f>
        <v>0</v>
      </c>
      <c r="BF259" s="228">
        <f>IF(N259="snížená",J259,0)</f>
        <v>0</v>
      </c>
      <c r="BG259" s="228">
        <f>IF(N259="zákl. přenesená",J259,0)</f>
        <v>0</v>
      </c>
      <c r="BH259" s="228">
        <f>IF(N259="sníž. přenesená",J259,0)</f>
        <v>0</v>
      </c>
      <c r="BI259" s="228">
        <f>IF(N259="nulová",J259,0)</f>
        <v>0</v>
      </c>
      <c r="BJ259" s="24" t="s">
        <v>80</v>
      </c>
      <c r="BK259" s="228">
        <f>ROUND(I259*H259,2)</f>
        <v>0</v>
      </c>
      <c r="BL259" s="24" t="s">
        <v>148</v>
      </c>
      <c r="BM259" s="24" t="s">
        <v>308</v>
      </c>
    </row>
    <row r="260" s="12" customFormat="1">
      <c r="B260" s="240"/>
      <c r="C260" s="241"/>
      <c r="D260" s="231" t="s">
        <v>150</v>
      </c>
      <c r="E260" s="242" t="s">
        <v>21</v>
      </c>
      <c r="F260" s="243" t="s">
        <v>309</v>
      </c>
      <c r="G260" s="241"/>
      <c r="H260" s="244">
        <v>0.023</v>
      </c>
      <c r="I260" s="245"/>
      <c r="J260" s="241"/>
      <c r="K260" s="241"/>
      <c r="L260" s="246"/>
      <c r="M260" s="247"/>
      <c r="N260" s="248"/>
      <c r="O260" s="248"/>
      <c r="P260" s="248"/>
      <c r="Q260" s="248"/>
      <c r="R260" s="248"/>
      <c r="S260" s="248"/>
      <c r="T260" s="249"/>
      <c r="AT260" s="250" t="s">
        <v>150</v>
      </c>
      <c r="AU260" s="250" t="s">
        <v>82</v>
      </c>
      <c r="AV260" s="12" t="s">
        <v>82</v>
      </c>
      <c r="AW260" s="12" t="s">
        <v>35</v>
      </c>
      <c r="AX260" s="12" t="s">
        <v>72</v>
      </c>
      <c r="AY260" s="250" t="s">
        <v>142</v>
      </c>
    </row>
    <row r="261" s="13" customFormat="1">
      <c r="B261" s="251"/>
      <c r="C261" s="252"/>
      <c r="D261" s="231" t="s">
        <v>150</v>
      </c>
      <c r="E261" s="253" t="s">
        <v>21</v>
      </c>
      <c r="F261" s="254" t="s">
        <v>160</v>
      </c>
      <c r="G261" s="252"/>
      <c r="H261" s="255">
        <v>0.023</v>
      </c>
      <c r="I261" s="256"/>
      <c r="J261" s="252"/>
      <c r="K261" s="252"/>
      <c r="L261" s="257"/>
      <c r="M261" s="258"/>
      <c r="N261" s="259"/>
      <c r="O261" s="259"/>
      <c r="P261" s="259"/>
      <c r="Q261" s="259"/>
      <c r="R261" s="259"/>
      <c r="S261" s="259"/>
      <c r="T261" s="260"/>
      <c r="AT261" s="261" t="s">
        <v>150</v>
      </c>
      <c r="AU261" s="261" t="s">
        <v>82</v>
      </c>
      <c r="AV261" s="13" t="s">
        <v>148</v>
      </c>
      <c r="AW261" s="13" t="s">
        <v>35</v>
      </c>
      <c r="AX261" s="13" t="s">
        <v>80</v>
      </c>
      <c r="AY261" s="261" t="s">
        <v>142</v>
      </c>
    </row>
    <row r="262" s="1" customFormat="1" ht="25.5" customHeight="1">
      <c r="B262" s="46"/>
      <c r="C262" s="217" t="s">
        <v>310</v>
      </c>
      <c r="D262" s="217" t="s">
        <v>144</v>
      </c>
      <c r="E262" s="218" t="s">
        <v>311</v>
      </c>
      <c r="F262" s="219" t="s">
        <v>312</v>
      </c>
      <c r="G262" s="220" t="s">
        <v>226</v>
      </c>
      <c r="H262" s="221">
        <v>0.043999999999999997</v>
      </c>
      <c r="I262" s="222"/>
      <c r="J262" s="223">
        <f>ROUND(I262*H262,2)</f>
        <v>0</v>
      </c>
      <c r="K262" s="219" t="s">
        <v>164</v>
      </c>
      <c r="L262" s="72"/>
      <c r="M262" s="224" t="s">
        <v>21</v>
      </c>
      <c r="N262" s="225" t="s">
        <v>43</v>
      </c>
      <c r="O262" s="47"/>
      <c r="P262" s="226">
        <f>O262*H262</f>
        <v>0</v>
      </c>
      <c r="Q262" s="226">
        <v>0.017094000000000002</v>
      </c>
      <c r="R262" s="226">
        <f>Q262*H262</f>
        <v>0.00075213600000000004</v>
      </c>
      <c r="S262" s="226">
        <v>0</v>
      </c>
      <c r="T262" s="227">
        <f>S262*H262</f>
        <v>0</v>
      </c>
      <c r="AR262" s="24" t="s">
        <v>148</v>
      </c>
      <c r="AT262" s="24" t="s">
        <v>144</v>
      </c>
      <c r="AU262" s="24" t="s">
        <v>82</v>
      </c>
      <c r="AY262" s="24" t="s">
        <v>142</v>
      </c>
      <c r="BE262" s="228">
        <f>IF(N262="základní",J262,0)</f>
        <v>0</v>
      </c>
      <c r="BF262" s="228">
        <f>IF(N262="snížená",J262,0)</f>
        <v>0</v>
      </c>
      <c r="BG262" s="228">
        <f>IF(N262="zákl. přenesená",J262,0)</f>
        <v>0</v>
      </c>
      <c r="BH262" s="228">
        <f>IF(N262="sníž. přenesená",J262,0)</f>
        <v>0</v>
      </c>
      <c r="BI262" s="228">
        <f>IF(N262="nulová",J262,0)</f>
        <v>0</v>
      </c>
      <c r="BJ262" s="24" t="s">
        <v>80</v>
      </c>
      <c r="BK262" s="228">
        <f>ROUND(I262*H262,2)</f>
        <v>0</v>
      </c>
      <c r="BL262" s="24" t="s">
        <v>148</v>
      </c>
      <c r="BM262" s="24" t="s">
        <v>313</v>
      </c>
    </row>
    <row r="263" s="12" customFormat="1">
      <c r="B263" s="240"/>
      <c r="C263" s="241"/>
      <c r="D263" s="231" t="s">
        <v>150</v>
      </c>
      <c r="E263" s="242" t="s">
        <v>21</v>
      </c>
      <c r="F263" s="243" t="s">
        <v>314</v>
      </c>
      <c r="G263" s="241"/>
      <c r="H263" s="244">
        <v>0.043999999999999997</v>
      </c>
      <c r="I263" s="245"/>
      <c r="J263" s="241"/>
      <c r="K263" s="241"/>
      <c r="L263" s="246"/>
      <c r="M263" s="247"/>
      <c r="N263" s="248"/>
      <c r="O263" s="248"/>
      <c r="P263" s="248"/>
      <c r="Q263" s="248"/>
      <c r="R263" s="248"/>
      <c r="S263" s="248"/>
      <c r="T263" s="249"/>
      <c r="AT263" s="250" t="s">
        <v>150</v>
      </c>
      <c r="AU263" s="250" t="s">
        <v>82</v>
      </c>
      <c r="AV263" s="12" t="s">
        <v>82</v>
      </c>
      <c r="AW263" s="12" t="s">
        <v>35</v>
      </c>
      <c r="AX263" s="12" t="s">
        <v>72</v>
      </c>
      <c r="AY263" s="250" t="s">
        <v>142</v>
      </c>
    </row>
    <row r="264" s="13" customFormat="1">
      <c r="B264" s="251"/>
      <c r="C264" s="252"/>
      <c r="D264" s="231" t="s">
        <v>150</v>
      </c>
      <c r="E264" s="253" t="s">
        <v>21</v>
      </c>
      <c r="F264" s="254" t="s">
        <v>160</v>
      </c>
      <c r="G264" s="252"/>
      <c r="H264" s="255">
        <v>0.043999999999999997</v>
      </c>
      <c r="I264" s="256"/>
      <c r="J264" s="252"/>
      <c r="K264" s="252"/>
      <c r="L264" s="257"/>
      <c r="M264" s="258"/>
      <c r="N264" s="259"/>
      <c r="O264" s="259"/>
      <c r="P264" s="259"/>
      <c r="Q264" s="259"/>
      <c r="R264" s="259"/>
      <c r="S264" s="259"/>
      <c r="T264" s="260"/>
      <c r="AT264" s="261" t="s">
        <v>150</v>
      </c>
      <c r="AU264" s="261" t="s">
        <v>82</v>
      </c>
      <c r="AV264" s="13" t="s">
        <v>148</v>
      </c>
      <c r="AW264" s="13" t="s">
        <v>35</v>
      </c>
      <c r="AX264" s="13" t="s">
        <v>80</v>
      </c>
      <c r="AY264" s="261" t="s">
        <v>142</v>
      </c>
    </row>
    <row r="265" s="1" customFormat="1" ht="16.5" customHeight="1">
      <c r="B265" s="46"/>
      <c r="C265" s="273" t="s">
        <v>315</v>
      </c>
      <c r="D265" s="273" t="s">
        <v>245</v>
      </c>
      <c r="E265" s="274" t="s">
        <v>316</v>
      </c>
      <c r="F265" s="275" t="s">
        <v>317</v>
      </c>
      <c r="G265" s="276" t="s">
        <v>226</v>
      </c>
      <c r="H265" s="277">
        <v>0.047</v>
      </c>
      <c r="I265" s="278"/>
      <c r="J265" s="279">
        <f>ROUND(I265*H265,2)</f>
        <v>0</v>
      </c>
      <c r="K265" s="275" t="s">
        <v>164</v>
      </c>
      <c r="L265" s="280"/>
      <c r="M265" s="281" t="s">
        <v>21</v>
      </c>
      <c r="N265" s="282" t="s">
        <v>43</v>
      </c>
      <c r="O265" s="47"/>
      <c r="P265" s="226">
        <f>O265*H265</f>
        <v>0</v>
      </c>
      <c r="Q265" s="226">
        <v>1</v>
      </c>
      <c r="R265" s="226">
        <f>Q265*H265</f>
        <v>0.047</v>
      </c>
      <c r="S265" s="226">
        <v>0</v>
      </c>
      <c r="T265" s="227">
        <f>S265*H265</f>
        <v>0</v>
      </c>
      <c r="AR265" s="24" t="s">
        <v>202</v>
      </c>
      <c r="AT265" s="24" t="s">
        <v>245</v>
      </c>
      <c r="AU265" s="24" t="s">
        <v>82</v>
      </c>
      <c r="AY265" s="24" t="s">
        <v>142</v>
      </c>
      <c r="BE265" s="228">
        <f>IF(N265="základní",J265,0)</f>
        <v>0</v>
      </c>
      <c r="BF265" s="228">
        <f>IF(N265="snížená",J265,0)</f>
        <v>0</v>
      </c>
      <c r="BG265" s="228">
        <f>IF(N265="zákl. přenesená",J265,0)</f>
        <v>0</v>
      </c>
      <c r="BH265" s="228">
        <f>IF(N265="sníž. přenesená",J265,0)</f>
        <v>0</v>
      </c>
      <c r="BI265" s="228">
        <f>IF(N265="nulová",J265,0)</f>
        <v>0</v>
      </c>
      <c r="BJ265" s="24" t="s">
        <v>80</v>
      </c>
      <c r="BK265" s="228">
        <f>ROUND(I265*H265,2)</f>
        <v>0</v>
      </c>
      <c r="BL265" s="24" t="s">
        <v>148</v>
      </c>
      <c r="BM265" s="24" t="s">
        <v>318</v>
      </c>
    </row>
    <row r="266" s="12" customFormat="1">
      <c r="B266" s="240"/>
      <c r="C266" s="241"/>
      <c r="D266" s="231" t="s">
        <v>150</v>
      </c>
      <c r="E266" s="242" t="s">
        <v>21</v>
      </c>
      <c r="F266" s="243" t="s">
        <v>319</v>
      </c>
      <c r="G266" s="241"/>
      <c r="H266" s="244">
        <v>0.047</v>
      </c>
      <c r="I266" s="245"/>
      <c r="J266" s="241"/>
      <c r="K266" s="241"/>
      <c r="L266" s="246"/>
      <c r="M266" s="247"/>
      <c r="N266" s="248"/>
      <c r="O266" s="248"/>
      <c r="P266" s="248"/>
      <c r="Q266" s="248"/>
      <c r="R266" s="248"/>
      <c r="S266" s="248"/>
      <c r="T266" s="249"/>
      <c r="AT266" s="250" t="s">
        <v>150</v>
      </c>
      <c r="AU266" s="250" t="s">
        <v>82</v>
      </c>
      <c r="AV266" s="12" t="s">
        <v>82</v>
      </c>
      <c r="AW266" s="12" t="s">
        <v>35</v>
      </c>
      <c r="AX266" s="12" t="s">
        <v>72</v>
      </c>
      <c r="AY266" s="250" t="s">
        <v>142</v>
      </c>
    </row>
    <row r="267" s="13" customFormat="1">
      <c r="B267" s="251"/>
      <c r="C267" s="252"/>
      <c r="D267" s="231" t="s">
        <v>150</v>
      </c>
      <c r="E267" s="253" t="s">
        <v>21</v>
      </c>
      <c r="F267" s="254" t="s">
        <v>160</v>
      </c>
      <c r="G267" s="252"/>
      <c r="H267" s="255">
        <v>0.047</v>
      </c>
      <c r="I267" s="256"/>
      <c r="J267" s="252"/>
      <c r="K267" s="252"/>
      <c r="L267" s="257"/>
      <c r="M267" s="258"/>
      <c r="N267" s="259"/>
      <c r="O267" s="259"/>
      <c r="P267" s="259"/>
      <c r="Q267" s="259"/>
      <c r="R267" s="259"/>
      <c r="S267" s="259"/>
      <c r="T267" s="260"/>
      <c r="AT267" s="261" t="s">
        <v>150</v>
      </c>
      <c r="AU267" s="261" t="s">
        <v>82</v>
      </c>
      <c r="AV267" s="13" t="s">
        <v>148</v>
      </c>
      <c r="AW267" s="13" t="s">
        <v>35</v>
      </c>
      <c r="AX267" s="13" t="s">
        <v>80</v>
      </c>
      <c r="AY267" s="261" t="s">
        <v>142</v>
      </c>
    </row>
    <row r="268" s="1" customFormat="1" ht="25.5" customHeight="1">
      <c r="B268" s="46"/>
      <c r="C268" s="217" t="s">
        <v>320</v>
      </c>
      <c r="D268" s="217" t="s">
        <v>144</v>
      </c>
      <c r="E268" s="218" t="s">
        <v>321</v>
      </c>
      <c r="F268" s="219" t="s">
        <v>322</v>
      </c>
      <c r="G268" s="220" t="s">
        <v>286</v>
      </c>
      <c r="H268" s="221">
        <v>4</v>
      </c>
      <c r="I268" s="222"/>
      <c r="J268" s="223">
        <f>ROUND(I268*H268,2)</f>
        <v>0</v>
      </c>
      <c r="K268" s="219" t="s">
        <v>164</v>
      </c>
      <c r="L268" s="72"/>
      <c r="M268" s="224" t="s">
        <v>21</v>
      </c>
      <c r="N268" s="225" t="s">
        <v>43</v>
      </c>
      <c r="O268" s="47"/>
      <c r="P268" s="226">
        <f>O268*H268</f>
        <v>0</v>
      </c>
      <c r="Q268" s="226">
        <v>0.0056470000000000001</v>
      </c>
      <c r="R268" s="226">
        <f>Q268*H268</f>
        <v>0.022588</v>
      </c>
      <c r="S268" s="226">
        <v>0</v>
      </c>
      <c r="T268" s="227">
        <f>S268*H268</f>
        <v>0</v>
      </c>
      <c r="AR268" s="24" t="s">
        <v>148</v>
      </c>
      <c r="AT268" s="24" t="s">
        <v>144</v>
      </c>
      <c r="AU268" s="24" t="s">
        <v>82</v>
      </c>
      <c r="AY268" s="24" t="s">
        <v>142</v>
      </c>
      <c r="BE268" s="228">
        <f>IF(N268="základní",J268,0)</f>
        <v>0</v>
      </c>
      <c r="BF268" s="228">
        <f>IF(N268="snížená",J268,0)</f>
        <v>0</v>
      </c>
      <c r="BG268" s="228">
        <f>IF(N268="zákl. přenesená",J268,0)</f>
        <v>0</v>
      </c>
      <c r="BH268" s="228">
        <f>IF(N268="sníž. přenesená",J268,0)</f>
        <v>0</v>
      </c>
      <c r="BI268" s="228">
        <f>IF(N268="nulová",J268,0)</f>
        <v>0</v>
      </c>
      <c r="BJ268" s="24" t="s">
        <v>80</v>
      </c>
      <c r="BK268" s="228">
        <f>ROUND(I268*H268,2)</f>
        <v>0</v>
      </c>
      <c r="BL268" s="24" t="s">
        <v>148</v>
      </c>
      <c r="BM268" s="24" t="s">
        <v>323</v>
      </c>
    </row>
    <row r="269" s="11" customFormat="1">
      <c r="B269" s="229"/>
      <c r="C269" s="230"/>
      <c r="D269" s="231" t="s">
        <v>150</v>
      </c>
      <c r="E269" s="232" t="s">
        <v>21</v>
      </c>
      <c r="F269" s="233" t="s">
        <v>151</v>
      </c>
      <c r="G269" s="230"/>
      <c r="H269" s="232" t="s">
        <v>21</v>
      </c>
      <c r="I269" s="234"/>
      <c r="J269" s="230"/>
      <c r="K269" s="230"/>
      <c r="L269" s="235"/>
      <c r="M269" s="236"/>
      <c r="N269" s="237"/>
      <c r="O269" s="237"/>
      <c r="P269" s="237"/>
      <c r="Q269" s="237"/>
      <c r="R269" s="237"/>
      <c r="S269" s="237"/>
      <c r="T269" s="238"/>
      <c r="AT269" s="239" t="s">
        <v>150</v>
      </c>
      <c r="AU269" s="239" t="s">
        <v>82</v>
      </c>
      <c r="AV269" s="11" t="s">
        <v>80</v>
      </c>
      <c r="AW269" s="11" t="s">
        <v>35</v>
      </c>
      <c r="AX269" s="11" t="s">
        <v>72</v>
      </c>
      <c r="AY269" s="239" t="s">
        <v>142</v>
      </c>
    </row>
    <row r="270" s="12" customFormat="1">
      <c r="B270" s="240"/>
      <c r="C270" s="241"/>
      <c r="D270" s="231" t="s">
        <v>150</v>
      </c>
      <c r="E270" s="242" t="s">
        <v>21</v>
      </c>
      <c r="F270" s="243" t="s">
        <v>170</v>
      </c>
      <c r="G270" s="241"/>
      <c r="H270" s="244">
        <v>3</v>
      </c>
      <c r="I270" s="245"/>
      <c r="J270" s="241"/>
      <c r="K270" s="241"/>
      <c r="L270" s="246"/>
      <c r="M270" s="247"/>
      <c r="N270" s="248"/>
      <c r="O270" s="248"/>
      <c r="P270" s="248"/>
      <c r="Q270" s="248"/>
      <c r="R270" s="248"/>
      <c r="S270" s="248"/>
      <c r="T270" s="249"/>
      <c r="AT270" s="250" t="s">
        <v>150</v>
      </c>
      <c r="AU270" s="250" t="s">
        <v>82</v>
      </c>
      <c r="AV270" s="12" t="s">
        <v>82</v>
      </c>
      <c r="AW270" s="12" t="s">
        <v>35</v>
      </c>
      <c r="AX270" s="12" t="s">
        <v>72</v>
      </c>
      <c r="AY270" s="250" t="s">
        <v>142</v>
      </c>
    </row>
    <row r="271" s="11" customFormat="1">
      <c r="B271" s="229"/>
      <c r="C271" s="230"/>
      <c r="D271" s="231" t="s">
        <v>150</v>
      </c>
      <c r="E271" s="232" t="s">
        <v>21</v>
      </c>
      <c r="F271" s="233" t="s">
        <v>153</v>
      </c>
      <c r="G271" s="230"/>
      <c r="H271" s="232" t="s">
        <v>21</v>
      </c>
      <c r="I271" s="234"/>
      <c r="J271" s="230"/>
      <c r="K271" s="230"/>
      <c r="L271" s="235"/>
      <c r="M271" s="236"/>
      <c r="N271" s="237"/>
      <c r="O271" s="237"/>
      <c r="P271" s="237"/>
      <c r="Q271" s="237"/>
      <c r="R271" s="237"/>
      <c r="S271" s="237"/>
      <c r="T271" s="238"/>
      <c r="AT271" s="239" t="s">
        <v>150</v>
      </c>
      <c r="AU271" s="239" t="s">
        <v>82</v>
      </c>
      <c r="AV271" s="11" t="s">
        <v>80</v>
      </c>
      <c r="AW271" s="11" t="s">
        <v>35</v>
      </c>
      <c r="AX271" s="11" t="s">
        <v>72</v>
      </c>
      <c r="AY271" s="239" t="s">
        <v>142</v>
      </c>
    </row>
    <row r="272" s="12" customFormat="1">
      <c r="B272" s="240"/>
      <c r="C272" s="241"/>
      <c r="D272" s="231" t="s">
        <v>150</v>
      </c>
      <c r="E272" s="242" t="s">
        <v>21</v>
      </c>
      <c r="F272" s="243" t="s">
        <v>80</v>
      </c>
      <c r="G272" s="241"/>
      <c r="H272" s="244">
        <v>1</v>
      </c>
      <c r="I272" s="245"/>
      <c r="J272" s="241"/>
      <c r="K272" s="241"/>
      <c r="L272" s="246"/>
      <c r="M272" s="247"/>
      <c r="N272" s="248"/>
      <c r="O272" s="248"/>
      <c r="P272" s="248"/>
      <c r="Q272" s="248"/>
      <c r="R272" s="248"/>
      <c r="S272" s="248"/>
      <c r="T272" s="249"/>
      <c r="AT272" s="250" t="s">
        <v>150</v>
      </c>
      <c r="AU272" s="250" t="s">
        <v>82</v>
      </c>
      <c r="AV272" s="12" t="s">
        <v>82</v>
      </c>
      <c r="AW272" s="12" t="s">
        <v>35</v>
      </c>
      <c r="AX272" s="12" t="s">
        <v>72</v>
      </c>
      <c r="AY272" s="250" t="s">
        <v>142</v>
      </c>
    </row>
    <row r="273" s="13" customFormat="1">
      <c r="B273" s="251"/>
      <c r="C273" s="252"/>
      <c r="D273" s="231" t="s">
        <v>150</v>
      </c>
      <c r="E273" s="253" t="s">
        <v>21</v>
      </c>
      <c r="F273" s="254" t="s">
        <v>160</v>
      </c>
      <c r="G273" s="252"/>
      <c r="H273" s="255">
        <v>4</v>
      </c>
      <c r="I273" s="256"/>
      <c r="J273" s="252"/>
      <c r="K273" s="252"/>
      <c r="L273" s="257"/>
      <c r="M273" s="258"/>
      <c r="N273" s="259"/>
      <c r="O273" s="259"/>
      <c r="P273" s="259"/>
      <c r="Q273" s="259"/>
      <c r="R273" s="259"/>
      <c r="S273" s="259"/>
      <c r="T273" s="260"/>
      <c r="AT273" s="261" t="s">
        <v>150</v>
      </c>
      <c r="AU273" s="261" t="s">
        <v>82</v>
      </c>
      <c r="AV273" s="13" t="s">
        <v>148</v>
      </c>
      <c r="AW273" s="13" t="s">
        <v>35</v>
      </c>
      <c r="AX273" s="13" t="s">
        <v>80</v>
      </c>
      <c r="AY273" s="261" t="s">
        <v>142</v>
      </c>
    </row>
    <row r="274" s="1" customFormat="1" ht="25.5" customHeight="1">
      <c r="B274" s="46"/>
      <c r="C274" s="217" t="s">
        <v>324</v>
      </c>
      <c r="D274" s="217" t="s">
        <v>144</v>
      </c>
      <c r="E274" s="218" t="s">
        <v>325</v>
      </c>
      <c r="F274" s="219" t="s">
        <v>326</v>
      </c>
      <c r="G274" s="220" t="s">
        <v>147</v>
      </c>
      <c r="H274" s="221">
        <v>6.9000000000000004</v>
      </c>
      <c r="I274" s="222"/>
      <c r="J274" s="223">
        <f>ROUND(I274*H274,2)</f>
        <v>0</v>
      </c>
      <c r="K274" s="219" t="s">
        <v>164</v>
      </c>
      <c r="L274" s="72"/>
      <c r="M274" s="224" t="s">
        <v>21</v>
      </c>
      <c r="N274" s="225" t="s">
        <v>43</v>
      </c>
      <c r="O274" s="47"/>
      <c r="P274" s="226">
        <f>O274*H274</f>
        <v>0</v>
      </c>
      <c r="Q274" s="226">
        <v>0.079371800000000006</v>
      </c>
      <c r="R274" s="226">
        <f>Q274*H274</f>
        <v>0.54766542000000007</v>
      </c>
      <c r="S274" s="226">
        <v>0</v>
      </c>
      <c r="T274" s="227">
        <f>S274*H274</f>
        <v>0</v>
      </c>
      <c r="AR274" s="24" t="s">
        <v>148</v>
      </c>
      <c r="AT274" s="24" t="s">
        <v>144</v>
      </c>
      <c r="AU274" s="24" t="s">
        <v>82</v>
      </c>
      <c r="AY274" s="24" t="s">
        <v>142</v>
      </c>
      <c r="BE274" s="228">
        <f>IF(N274="základní",J274,0)</f>
        <v>0</v>
      </c>
      <c r="BF274" s="228">
        <f>IF(N274="snížená",J274,0)</f>
        <v>0</v>
      </c>
      <c r="BG274" s="228">
        <f>IF(N274="zákl. přenesená",J274,0)</f>
        <v>0</v>
      </c>
      <c r="BH274" s="228">
        <f>IF(N274="sníž. přenesená",J274,0)</f>
        <v>0</v>
      </c>
      <c r="BI274" s="228">
        <f>IF(N274="nulová",J274,0)</f>
        <v>0</v>
      </c>
      <c r="BJ274" s="24" t="s">
        <v>80</v>
      </c>
      <c r="BK274" s="228">
        <f>ROUND(I274*H274,2)</f>
        <v>0</v>
      </c>
      <c r="BL274" s="24" t="s">
        <v>148</v>
      </c>
      <c r="BM274" s="24" t="s">
        <v>327</v>
      </c>
    </row>
    <row r="275" s="12" customFormat="1">
      <c r="B275" s="240"/>
      <c r="C275" s="241"/>
      <c r="D275" s="231" t="s">
        <v>150</v>
      </c>
      <c r="E275" s="242" t="s">
        <v>21</v>
      </c>
      <c r="F275" s="243" t="s">
        <v>328</v>
      </c>
      <c r="G275" s="241"/>
      <c r="H275" s="244">
        <v>6.9000000000000004</v>
      </c>
      <c r="I275" s="245"/>
      <c r="J275" s="241"/>
      <c r="K275" s="241"/>
      <c r="L275" s="246"/>
      <c r="M275" s="247"/>
      <c r="N275" s="248"/>
      <c r="O275" s="248"/>
      <c r="P275" s="248"/>
      <c r="Q275" s="248"/>
      <c r="R275" s="248"/>
      <c r="S275" s="248"/>
      <c r="T275" s="249"/>
      <c r="AT275" s="250" t="s">
        <v>150</v>
      </c>
      <c r="AU275" s="250" t="s">
        <v>82</v>
      </c>
      <c r="AV275" s="12" t="s">
        <v>82</v>
      </c>
      <c r="AW275" s="12" t="s">
        <v>35</v>
      </c>
      <c r="AX275" s="12" t="s">
        <v>72</v>
      </c>
      <c r="AY275" s="250" t="s">
        <v>142</v>
      </c>
    </row>
    <row r="276" s="13" customFormat="1">
      <c r="B276" s="251"/>
      <c r="C276" s="252"/>
      <c r="D276" s="231" t="s">
        <v>150</v>
      </c>
      <c r="E276" s="253" t="s">
        <v>21</v>
      </c>
      <c r="F276" s="254" t="s">
        <v>160</v>
      </c>
      <c r="G276" s="252"/>
      <c r="H276" s="255">
        <v>6.9000000000000004</v>
      </c>
      <c r="I276" s="256"/>
      <c r="J276" s="252"/>
      <c r="K276" s="252"/>
      <c r="L276" s="257"/>
      <c r="M276" s="258"/>
      <c r="N276" s="259"/>
      <c r="O276" s="259"/>
      <c r="P276" s="259"/>
      <c r="Q276" s="259"/>
      <c r="R276" s="259"/>
      <c r="S276" s="259"/>
      <c r="T276" s="260"/>
      <c r="AT276" s="261" t="s">
        <v>150</v>
      </c>
      <c r="AU276" s="261" t="s">
        <v>82</v>
      </c>
      <c r="AV276" s="13" t="s">
        <v>148</v>
      </c>
      <c r="AW276" s="13" t="s">
        <v>35</v>
      </c>
      <c r="AX276" s="13" t="s">
        <v>80</v>
      </c>
      <c r="AY276" s="261" t="s">
        <v>142</v>
      </c>
    </row>
    <row r="277" s="1" customFormat="1" ht="25.5" customHeight="1">
      <c r="B277" s="46"/>
      <c r="C277" s="217" t="s">
        <v>329</v>
      </c>
      <c r="D277" s="217" t="s">
        <v>144</v>
      </c>
      <c r="E277" s="218" t="s">
        <v>330</v>
      </c>
      <c r="F277" s="219" t="s">
        <v>331</v>
      </c>
      <c r="G277" s="220" t="s">
        <v>147</v>
      </c>
      <c r="H277" s="221">
        <v>6.9000000000000004</v>
      </c>
      <c r="I277" s="222"/>
      <c r="J277" s="223">
        <f>ROUND(I277*H277,2)</f>
        <v>0</v>
      </c>
      <c r="K277" s="219" t="s">
        <v>164</v>
      </c>
      <c r="L277" s="72"/>
      <c r="M277" s="224" t="s">
        <v>21</v>
      </c>
      <c r="N277" s="225" t="s">
        <v>43</v>
      </c>
      <c r="O277" s="47"/>
      <c r="P277" s="226">
        <f>O277*H277</f>
        <v>0</v>
      </c>
      <c r="Q277" s="226">
        <v>0.11439199999999999</v>
      </c>
      <c r="R277" s="226">
        <f>Q277*H277</f>
        <v>0.78930480000000003</v>
      </c>
      <c r="S277" s="226">
        <v>0</v>
      </c>
      <c r="T277" s="227">
        <f>S277*H277</f>
        <v>0</v>
      </c>
      <c r="AR277" s="24" t="s">
        <v>148</v>
      </c>
      <c r="AT277" s="24" t="s">
        <v>144</v>
      </c>
      <c r="AU277" s="24" t="s">
        <v>82</v>
      </c>
      <c r="AY277" s="24" t="s">
        <v>142</v>
      </c>
      <c r="BE277" s="228">
        <f>IF(N277="základní",J277,0)</f>
        <v>0</v>
      </c>
      <c r="BF277" s="228">
        <f>IF(N277="snížená",J277,0)</f>
        <v>0</v>
      </c>
      <c r="BG277" s="228">
        <f>IF(N277="zákl. přenesená",J277,0)</f>
        <v>0</v>
      </c>
      <c r="BH277" s="228">
        <f>IF(N277="sníž. přenesená",J277,0)</f>
        <v>0</v>
      </c>
      <c r="BI277" s="228">
        <f>IF(N277="nulová",J277,0)</f>
        <v>0</v>
      </c>
      <c r="BJ277" s="24" t="s">
        <v>80</v>
      </c>
      <c r="BK277" s="228">
        <f>ROUND(I277*H277,2)</f>
        <v>0</v>
      </c>
      <c r="BL277" s="24" t="s">
        <v>148</v>
      </c>
      <c r="BM277" s="24" t="s">
        <v>332</v>
      </c>
    </row>
    <row r="278" s="12" customFormat="1">
      <c r="B278" s="240"/>
      <c r="C278" s="241"/>
      <c r="D278" s="231" t="s">
        <v>150</v>
      </c>
      <c r="E278" s="242" t="s">
        <v>21</v>
      </c>
      <c r="F278" s="243" t="s">
        <v>328</v>
      </c>
      <c r="G278" s="241"/>
      <c r="H278" s="244">
        <v>6.9000000000000004</v>
      </c>
      <c r="I278" s="245"/>
      <c r="J278" s="241"/>
      <c r="K278" s="241"/>
      <c r="L278" s="246"/>
      <c r="M278" s="247"/>
      <c r="N278" s="248"/>
      <c r="O278" s="248"/>
      <c r="P278" s="248"/>
      <c r="Q278" s="248"/>
      <c r="R278" s="248"/>
      <c r="S278" s="248"/>
      <c r="T278" s="249"/>
      <c r="AT278" s="250" t="s">
        <v>150</v>
      </c>
      <c r="AU278" s="250" t="s">
        <v>82</v>
      </c>
      <c r="AV278" s="12" t="s">
        <v>82</v>
      </c>
      <c r="AW278" s="12" t="s">
        <v>35</v>
      </c>
      <c r="AX278" s="12" t="s">
        <v>72</v>
      </c>
      <c r="AY278" s="250" t="s">
        <v>142</v>
      </c>
    </row>
    <row r="279" s="13" customFormat="1">
      <c r="B279" s="251"/>
      <c r="C279" s="252"/>
      <c r="D279" s="231" t="s">
        <v>150</v>
      </c>
      <c r="E279" s="253" t="s">
        <v>21</v>
      </c>
      <c r="F279" s="254" t="s">
        <v>160</v>
      </c>
      <c r="G279" s="252"/>
      <c r="H279" s="255">
        <v>6.9000000000000004</v>
      </c>
      <c r="I279" s="256"/>
      <c r="J279" s="252"/>
      <c r="K279" s="252"/>
      <c r="L279" s="257"/>
      <c r="M279" s="258"/>
      <c r="N279" s="259"/>
      <c r="O279" s="259"/>
      <c r="P279" s="259"/>
      <c r="Q279" s="259"/>
      <c r="R279" s="259"/>
      <c r="S279" s="259"/>
      <c r="T279" s="260"/>
      <c r="AT279" s="261" t="s">
        <v>150</v>
      </c>
      <c r="AU279" s="261" t="s">
        <v>82</v>
      </c>
      <c r="AV279" s="13" t="s">
        <v>148</v>
      </c>
      <c r="AW279" s="13" t="s">
        <v>35</v>
      </c>
      <c r="AX279" s="13" t="s">
        <v>80</v>
      </c>
      <c r="AY279" s="261" t="s">
        <v>142</v>
      </c>
    </row>
    <row r="280" s="1" customFormat="1" ht="16.5" customHeight="1">
      <c r="B280" s="46"/>
      <c r="C280" s="217" t="s">
        <v>333</v>
      </c>
      <c r="D280" s="217" t="s">
        <v>144</v>
      </c>
      <c r="E280" s="218" t="s">
        <v>334</v>
      </c>
      <c r="F280" s="219" t="s">
        <v>335</v>
      </c>
      <c r="G280" s="220" t="s">
        <v>296</v>
      </c>
      <c r="H280" s="221">
        <v>9.1999999999999993</v>
      </c>
      <c r="I280" s="222"/>
      <c r="J280" s="223">
        <f>ROUND(I280*H280,2)</f>
        <v>0</v>
      </c>
      <c r="K280" s="219" t="s">
        <v>164</v>
      </c>
      <c r="L280" s="72"/>
      <c r="M280" s="224" t="s">
        <v>21</v>
      </c>
      <c r="N280" s="225" t="s">
        <v>43</v>
      </c>
      <c r="O280" s="47"/>
      <c r="P280" s="226">
        <f>O280*H280</f>
        <v>0</v>
      </c>
      <c r="Q280" s="226">
        <v>0.0001208</v>
      </c>
      <c r="R280" s="226">
        <f>Q280*H280</f>
        <v>0.0011113599999999998</v>
      </c>
      <c r="S280" s="226">
        <v>0</v>
      </c>
      <c r="T280" s="227">
        <f>S280*H280</f>
        <v>0</v>
      </c>
      <c r="AR280" s="24" t="s">
        <v>148</v>
      </c>
      <c r="AT280" s="24" t="s">
        <v>144</v>
      </c>
      <c r="AU280" s="24" t="s">
        <v>82</v>
      </c>
      <c r="AY280" s="24" t="s">
        <v>142</v>
      </c>
      <c r="BE280" s="228">
        <f>IF(N280="základní",J280,0)</f>
        <v>0</v>
      </c>
      <c r="BF280" s="228">
        <f>IF(N280="snížená",J280,0)</f>
        <v>0</v>
      </c>
      <c r="BG280" s="228">
        <f>IF(N280="zákl. přenesená",J280,0)</f>
        <v>0</v>
      </c>
      <c r="BH280" s="228">
        <f>IF(N280="sníž. přenesená",J280,0)</f>
        <v>0</v>
      </c>
      <c r="BI280" s="228">
        <f>IF(N280="nulová",J280,0)</f>
        <v>0</v>
      </c>
      <c r="BJ280" s="24" t="s">
        <v>80</v>
      </c>
      <c r="BK280" s="228">
        <f>ROUND(I280*H280,2)</f>
        <v>0</v>
      </c>
      <c r="BL280" s="24" t="s">
        <v>148</v>
      </c>
      <c r="BM280" s="24" t="s">
        <v>336</v>
      </c>
    </row>
    <row r="281" s="12" customFormat="1">
      <c r="B281" s="240"/>
      <c r="C281" s="241"/>
      <c r="D281" s="231" t="s">
        <v>150</v>
      </c>
      <c r="E281" s="242" t="s">
        <v>21</v>
      </c>
      <c r="F281" s="243" t="s">
        <v>337</v>
      </c>
      <c r="G281" s="241"/>
      <c r="H281" s="244">
        <v>9.1999999999999993</v>
      </c>
      <c r="I281" s="245"/>
      <c r="J281" s="241"/>
      <c r="K281" s="241"/>
      <c r="L281" s="246"/>
      <c r="M281" s="247"/>
      <c r="N281" s="248"/>
      <c r="O281" s="248"/>
      <c r="P281" s="248"/>
      <c r="Q281" s="248"/>
      <c r="R281" s="248"/>
      <c r="S281" s="248"/>
      <c r="T281" s="249"/>
      <c r="AT281" s="250" t="s">
        <v>150</v>
      </c>
      <c r="AU281" s="250" t="s">
        <v>82</v>
      </c>
      <c r="AV281" s="12" t="s">
        <v>82</v>
      </c>
      <c r="AW281" s="12" t="s">
        <v>35</v>
      </c>
      <c r="AX281" s="12" t="s">
        <v>72</v>
      </c>
      <c r="AY281" s="250" t="s">
        <v>142</v>
      </c>
    </row>
    <row r="282" s="13" customFormat="1">
      <c r="B282" s="251"/>
      <c r="C282" s="252"/>
      <c r="D282" s="231" t="s">
        <v>150</v>
      </c>
      <c r="E282" s="253" t="s">
        <v>21</v>
      </c>
      <c r="F282" s="254" t="s">
        <v>160</v>
      </c>
      <c r="G282" s="252"/>
      <c r="H282" s="255">
        <v>9.1999999999999993</v>
      </c>
      <c r="I282" s="256"/>
      <c r="J282" s="252"/>
      <c r="K282" s="252"/>
      <c r="L282" s="257"/>
      <c r="M282" s="258"/>
      <c r="N282" s="259"/>
      <c r="O282" s="259"/>
      <c r="P282" s="259"/>
      <c r="Q282" s="259"/>
      <c r="R282" s="259"/>
      <c r="S282" s="259"/>
      <c r="T282" s="260"/>
      <c r="AT282" s="261" t="s">
        <v>150</v>
      </c>
      <c r="AU282" s="261" t="s">
        <v>82</v>
      </c>
      <c r="AV282" s="13" t="s">
        <v>148</v>
      </c>
      <c r="AW282" s="13" t="s">
        <v>35</v>
      </c>
      <c r="AX282" s="13" t="s">
        <v>80</v>
      </c>
      <c r="AY282" s="261" t="s">
        <v>142</v>
      </c>
    </row>
    <row r="283" s="1" customFormat="1" ht="25.5" customHeight="1">
      <c r="B283" s="46"/>
      <c r="C283" s="217" t="s">
        <v>338</v>
      </c>
      <c r="D283" s="217" t="s">
        <v>144</v>
      </c>
      <c r="E283" s="218" t="s">
        <v>339</v>
      </c>
      <c r="F283" s="219" t="s">
        <v>340</v>
      </c>
      <c r="G283" s="220" t="s">
        <v>147</v>
      </c>
      <c r="H283" s="221">
        <v>1.024</v>
      </c>
      <c r="I283" s="222"/>
      <c r="J283" s="223">
        <f>ROUND(I283*H283,2)</f>
        <v>0</v>
      </c>
      <c r="K283" s="219" t="s">
        <v>164</v>
      </c>
      <c r="L283" s="72"/>
      <c r="M283" s="224" t="s">
        <v>21</v>
      </c>
      <c r="N283" s="225" t="s">
        <v>43</v>
      </c>
      <c r="O283" s="47"/>
      <c r="P283" s="226">
        <f>O283*H283</f>
        <v>0</v>
      </c>
      <c r="Q283" s="226">
        <v>0.17818400000000001</v>
      </c>
      <c r="R283" s="226">
        <f>Q283*H283</f>
        <v>0.18246041600000001</v>
      </c>
      <c r="S283" s="226">
        <v>0</v>
      </c>
      <c r="T283" s="227">
        <f>S283*H283</f>
        <v>0</v>
      </c>
      <c r="AR283" s="24" t="s">
        <v>148</v>
      </c>
      <c r="AT283" s="24" t="s">
        <v>144</v>
      </c>
      <c r="AU283" s="24" t="s">
        <v>82</v>
      </c>
      <c r="AY283" s="24" t="s">
        <v>142</v>
      </c>
      <c r="BE283" s="228">
        <f>IF(N283="základní",J283,0)</f>
        <v>0</v>
      </c>
      <c r="BF283" s="228">
        <f>IF(N283="snížená",J283,0)</f>
        <v>0</v>
      </c>
      <c r="BG283" s="228">
        <f>IF(N283="zákl. přenesená",J283,0)</f>
        <v>0</v>
      </c>
      <c r="BH283" s="228">
        <f>IF(N283="sníž. přenesená",J283,0)</f>
        <v>0</v>
      </c>
      <c r="BI283" s="228">
        <f>IF(N283="nulová",J283,0)</f>
        <v>0</v>
      </c>
      <c r="BJ283" s="24" t="s">
        <v>80</v>
      </c>
      <c r="BK283" s="228">
        <f>ROUND(I283*H283,2)</f>
        <v>0</v>
      </c>
      <c r="BL283" s="24" t="s">
        <v>148</v>
      </c>
      <c r="BM283" s="24" t="s">
        <v>341</v>
      </c>
    </row>
    <row r="284" s="12" customFormat="1">
      <c r="B284" s="240"/>
      <c r="C284" s="241"/>
      <c r="D284" s="231" t="s">
        <v>150</v>
      </c>
      <c r="E284" s="242" t="s">
        <v>21</v>
      </c>
      <c r="F284" s="243" t="s">
        <v>342</v>
      </c>
      <c r="G284" s="241"/>
      <c r="H284" s="244">
        <v>0.28799999999999998</v>
      </c>
      <c r="I284" s="245"/>
      <c r="J284" s="241"/>
      <c r="K284" s="241"/>
      <c r="L284" s="246"/>
      <c r="M284" s="247"/>
      <c r="N284" s="248"/>
      <c r="O284" s="248"/>
      <c r="P284" s="248"/>
      <c r="Q284" s="248"/>
      <c r="R284" s="248"/>
      <c r="S284" s="248"/>
      <c r="T284" s="249"/>
      <c r="AT284" s="250" t="s">
        <v>150</v>
      </c>
      <c r="AU284" s="250" t="s">
        <v>82</v>
      </c>
      <c r="AV284" s="12" t="s">
        <v>82</v>
      </c>
      <c r="AW284" s="12" t="s">
        <v>35</v>
      </c>
      <c r="AX284" s="12" t="s">
        <v>72</v>
      </c>
      <c r="AY284" s="250" t="s">
        <v>142</v>
      </c>
    </row>
    <row r="285" s="12" customFormat="1">
      <c r="B285" s="240"/>
      <c r="C285" s="241"/>
      <c r="D285" s="231" t="s">
        <v>150</v>
      </c>
      <c r="E285" s="242" t="s">
        <v>21</v>
      </c>
      <c r="F285" s="243" t="s">
        <v>343</v>
      </c>
      <c r="G285" s="241"/>
      <c r="H285" s="244">
        <v>0.73599999999999999</v>
      </c>
      <c r="I285" s="245"/>
      <c r="J285" s="241"/>
      <c r="K285" s="241"/>
      <c r="L285" s="246"/>
      <c r="M285" s="247"/>
      <c r="N285" s="248"/>
      <c r="O285" s="248"/>
      <c r="P285" s="248"/>
      <c r="Q285" s="248"/>
      <c r="R285" s="248"/>
      <c r="S285" s="248"/>
      <c r="T285" s="249"/>
      <c r="AT285" s="250" t="s">
        <v>150</v>
      </c>
      <c r="AU285" s="250" t="s">
        <v>82</v>
      </c>
      <c r="AV285" s="12" t="s">
        <v>82</v>
      </c>
      <c r="AW285" s="12" t="s">
        <v>35</v>
      </c>
      <c r="AX285" s="12" t="s">
        <v>72</v>
      </c>
      <c r="AY285" s="250" t="s">
        <v>142</v>
      </c>
    </row>
    <row r="286" s="13" customFormat="1">
      <c r="B286" s="251"/>
      <c r="C286" s="252"/>
      <c r="D286" s="231" t="s">
        <v>150</v>
      </c>
      <c r="E286" s="253" t="s">
        <v>21</v>
      </c>
      <c r="F286" s="254" t="s">
        <v>160</v>
      </c>
      <c r="G286" s="252"/>
      <c r="H286" s="255">
        <v>1.024</v>
      </c>
      <c r="I286" s="256"/>
      <c r="J286" s="252"/>
      <c r="K286" s="252"/>
      <c r="L286" s="257"/>
      <c r="M286" s="258"/>
      <c r="N286" s="259"/>
      <c r="O286" s="259"/>
      <c r="P286" s="259"/>
      <c r="Q286" s="259"/>
      <c r="R286" s="259"/>
      <c r="S286" s="259"/>
      <c r="T286" s="260"/>
      <c r="AT286" s="261" t="s">
        <v>150</v>
      </c>
      <c r="AU286" s="261" t="s">
        <v>82</v>
      </c>
      <c r="AV286" s="13" t="s">
        <v>148</v>
      </c>
      <c r="AW286" s="13" t="s">
        <v>35</v>
      </c>
      <c r="AX286" s="13" t="s">
        <v>80</v>
      </c>
      <c r="AY286" s="261" t="s">
        <v>142</v>
      </c>
    </row>
    <row r="287" s="1" customFormat="1" ht="16.5" customHeight="1">
      <c r="B287" s="46"/>
      <c r="C287" s="217" t="s">
        <v>344</v>
      </c>
      <c r="D287" s="217" t="s">
        <v>144</v>
      </c>
      <c r="E287" s="218" t="s">
        <v>345</v>
      </c>
      <c r="F287" s="219" t="s">
        <v>346</v>
      </c>
      <c r="G287" s="220" t="s">
        <v>147</v>
      </c>
      <c r="H287" s="221">
        <v>1.0880000000000001</v>
      </c>
      <c r="I287" s="222"/>
      <c r="J287" s="223">
        <f>ROUND(I287*H287,2)</f>
        <v>0</v>
      </c>
      <c r="K287" s="219" t="s">
        <v>21</v>
      </c>
      <c r="L287" s="72"/>
      <c r="M287" s="224" t="s">
        <v>21</v>
      </c>
      <c r="N287" s="225" t="s">
        <v>43</v>
      </c>
      <c r="O287" s="47"/>
      <c r="P287" s="226">
        <f>O287*H287</f>
        <v>0</v>
      </c>
      <c r="Q287" s="226">
        <v>0.059999999999999998</v>
      </c>
      <c r="R287" s="226">
        <f>Q287*H287</f>
        <v>0.065280000000000005</v>
      </c>
      <c r="S287" s="226">
        <v>0</v>
      </c>
      <c r="T287" s="227">
        <f>S287*H287</f>
        <v>0</v>
      </c>
      <c r="AR287" s="24" t="s">
        <v>148</v>
      </c>
      <c r="AT287" s="24" t="s">
        <v>144</v>
      </c>
      <c r="AU287" s="24" t="s">
        <v>82</v>
      </c>
      <c r="AY287" s="24" t="s">
        <v>142</v>
      </c>
      <c r="BE287" s="228">
        <f>IF(N287="základní",J287,0)</f>
        <v>0</v>
      </c>
      <c r="BF287" s="228">
        <f>IF(N287="snížená",J287,0)</f>
        <v>0</v>
      </c>
      <c r="BG287" s="228">
        <f>IF(N287="zákl. přenesená",J287,0)</f>
        <v>0</v>
      </c>
      <c r="BH287" s="228">
        <f>IF(N287="sníž. přenesená",J287,0)</f>
        <v>0</v>
      </c>
      <c r="BI287" s="228">
        <f>IF(N287="nulová",J287,0)</f>
        <v>0</v>
      </c>
      <c r="BJ287" s="24" t="s">
        <v>80</v>
      </c>
      <c r="BK287" s="228">
        <f>ROUND(I287*H287,2)</f>
        <v>0</v>
      </c>
      <c r="BL287" s="24" t="s">
        <v>148</v>
      </c>
      <c r="BM287" s="24" t="s">
        <v>347</v>
      </c>
    </row>
    <row r="288" s="12" customFormat="1">
      <c r="B288" s="240"/>
      <c r="C288" s="241"/>
      <c r="D288" s="231" t="s">
        <v>150</v>
      </c>
      <c r="E288" s="242" t="s">
        <v>21</v>
      </c>
      <c r="F288" s="243" t="s">
        <v>348</v>
      </c>
      <c r="G288" s="241"/>
      <c r="H288" s="244">
        <v>0.71999999999999997</v>
      </c>
      <c r="I288" s="245"/>
      <c r="J288" s="241"/>
      <c r="K288" s="241"/>
      <c r="L288" s="246"/>
      <c r="M288" s="247"/>
      <c r="N288" s="248"/>
      <c r="O288" s="248"/>
      <c r="P288" s="248"/>
      <c r="Q288" s="248"/>
      <c r="R288" s="248"/>
      <c r="S288" s="248"/>
      <c r="T288" s="249"/>
      <c r="AT288" s="250" t="s">
        <v>150</v>
      </c>
      <c r="AU288" s="250" t="s">
        <v>82</v>
      </c>
      <c r="AV288" s="12" t="s">
        <v>82</v>
      </c>
      <c r="AW288" s="12" t="s">
        <v>35</v>
      </c>
      <c r="AX288" s="12" t="s">
        <v>72</v>
      </c>
      <c r="AY288" s="250" t="s">
        <v>142</v>
      </c>
    </row>
    <row r="289" s="12" customFormat="1">
      <c r="B289" s="240"/>
      <c r="C289" s="241"/>
      <c r="D289" s="231" t="s">
        <v>150</v>
      </c>
      <c r="E289" s="242" t="s">
        <v>21</v>
      </c>
      <c r="F289" s="243" t="s">
        <v>349</v>
      </c>
      <c r="G289" s="241"/>
      <c r="H289" s="244">
        <v>0.36799999999999999</v>
      </c>
      <c r="I289" s="245"/>
      <c r="J289" s="241"/>
      <c r="K289" s="241"/>
      <c r="L289" s="246"/>
      <c r="M289" s="247"/>
      <c r="N289" s="248"/>
      <c r="O289" s="248"/>
      <c r="P289" s="248"/>
      <c r="Q289" s="248"/>
      <c r="R289" s="248"/>
      <c r="S289" s="248"/>
      <c r="T289" s="249"/>
      <c r="AT289" s="250" t="s">
        <v>150</v>
      </c>
      <c r="AU289" s="250" t="s">
        <v>82</v>
      </c>
      <c r="AV289" s="12" t="s">
        <v>82</v>
      </c>
      <c r="AW289" s="12" t="s">
        <v>35</v>
      </c>
      <c r="AX289" s="12" t="s">
        <v>72</v>
      </c>
      <c r="AY289" s="250" t="s">
        <v>142</v>
      </c>
    </row>
    <row r="290" s="13" customFormat="1">
      <c r="B290" s="251"/>
      <c r="C290" s="252"/>
      <c r="D290" s="231" t="s">
        <v>150</v>
      </c>
      <c r="E290" s="253" t="s">
        <v>21</v>
      </c>
      <c r="F290" s="254" t="s">
        <v>160</v>
      </c>
      <c r="G290" s="252"/>
      <c r="H290" s="255">
        <v>1.0880000000000001</v>
      </c>
      <c r="I290" s="256"/>
      <c r="J290" s="252"/>
      <c r="K290" s="252"/>
      <c r="L290" s="257"/>
      <c r="M290" s="258"/>
      <c r="N290" s="259"/>
      <c r="O290" s="259"/>
      <c r="P290" s="259"/>
      <c r="Q290" s="259"/>
      <c r="R290" s="259"/>
      <c r="S290" s="259"/>
      <c r="T290" s="260"/>
      <c r="AT290" s="261" t="s">
        <v>150</v>
      </c>
      <c r="AU290" s="261" t="s">
        <v>82</v>
      </c>
      <c r="AV290" s="13" t="s">
        <v>148</v>
      </c>
      <c r="AW290" s="13" t="s">
        <v>35</v>
      </c>
      <c r="AX290" s="13" t="s">
        <v>80</v>
      </c>
      <c r="AY290" s="261" t="s">
        <v>142</v>
      </c>
    </row>
    <row r="291" s="10" customFormat="1" ht="29.88" customHeight="1">
      <c r="B291" s="201"/>
      <c r="C291" s="202"/>
      <c r="D291" s="203" t="s">
        <v>71</v>
      </c>
      <c r="E291" s="215" t="s">
        <v>148</v>
      </c>
      <c r="F291" s="215" t="s">
        <v>350</v>
      </c>
      <c r="G291" s="202"/>
      <c r="H291" s="202"/>
      <c r="I291" s="205"/>
      <c r="J291" s="216">
        <f>BK291</f>
        <v>0</v>
      </c>
      <c r="K291" s="202"/>
      <c r="L291" s="207"/>
      <c r="M291" s="208"/>
      <c r="N291" s="209"/>
      <c r="O291" s="209"/>
      <c r="P291" s="210">
        <f>SUM(P292:P314)</f>
        <v>0</v>
      </c>
      <c r="Q291" s="209"/>
      <c r="R291" s="210">
        <f>SUM(R292:R314)</f>
        <v>0.07870495999999999</v>
      </c>
      <c r="S291" s="209"/>
      <c r="T291" s="211">
        <f>SUM(T292:T314)</f>
        <v>0</v>
      </c>
      <c r="AR291" s="212" t="s">
        <v>80</v>
      </c>
      <c r="AT291" s="213" t="s">
        <v>71</v>
      </c>
      <c r="AU291" s="213" t="s">
        <v>80</v>
      </c>
      <c r="AY291" s="212" t="s">
        <v>142</v>
      </c>
      <c r="BK291" s="214">
        <f>SUM(BK292:BK314)</f>
        <v>0</v>
      </c>
    </row>
    <row r="292" s="1" customFormat="1" ht="38.25" customHeight="1">
      <c r="B292" s="46"/>
      <c r="C292" s="217" t="s">
        <v>351</v>
      </c>
      <c r="D292" s="217" t="s">
        <v>144</v>
      </c>
      <c r="E292" s="218" t="s">
        <v>352</v>
      </c>
      <c r="F292" s="219" t="s">
        <v>353</v>
      </c>
      <c r="G292" s="220" t="s">
        <v>286</v>
      </c>
      <c r="H292" s="221">
        <v>1</v>
      </c>
      <c r="I292" s="222"/>
      <c r="J292" s="223">
        <f>ROUND(I292*H292,2)</f>
        <v>0</v>
      </c>
      <c r="K292" s="219" t="s">
        <v>164</v>
      </c>
      <c r="L292" s="72"/>
      <c r="M292" s="224" t="s">
        <v>21</v>
      </c>
      <c r="N292" s="225" t="s">
        <v>43</v>
      </c>
      <c r="O292" s="47"/>
      <c r="P292" s="226">
        <f>O292*H292</f>
        <v>0</v>
      </c>
      <c r="Q292" s="226">
        <v>0.019704960000000001</v>
      </c>
      <c r="R292" s="226">
        <f>Q292*H292</f>
        <v>0.019704960000000001</v>
      </c>
      <c r="S292" s="226">
        <v>0</v>
      </c>
      <c r="T292" s="227">
        <f>S292*H292</f>
        <v>0</v>
      </c>
      <c r="AR292" s="24" t="s">
        <v>148</v>
      </c>
      <c r="AT292" s="24" t="s">
        <v>144</v>
      </c>
      <c r="AU292" s="24" t="s">
        <v>82</v>
      </c>
      <c r="AY292" s="24" t="s">
        <v>142</v>
      </c>
      <c r="BE292" s="228">
        <f>IF(N292="základní",J292,0)</f>
        <v>0</v>
      </c>
      <c r="BF292" s="228">
        <f>IF(N292="snížená",J292,0)</f>
        <v>0</v>
      </c>
      <c r="BG292" s="228">
        <f>IF(N292="zákl. přenesená",J292,0)</f>
        <v>0</v>
      </c>
      <c r="BH292" s="228">
        <f>IF(N292="sníž. přenesená",J292,0)</f>
        <v>0</v>
      </c>
      <c r="BI292" s="228">
        <f>IF(N292="nulová",J292,0)</f>
        <v>0</v>
      </c>
      <c r="BJ292" s="24" t="s">
        <v>80</v>
      </c>
      <c r="BK292" s="228">
        <f>ROUND(I292*H292,2)</f>
        <v>0</v>
      </c>
      <c r="BL292" s="24" t="s">
        <v>148</v>
      </c>
      <c r="BM292" s="24" t="s">
        <v>354</v>
      </c>
    </row>
    <row r="293" s="11" customFormat="1">
      <c r="B293" s="229"/>
      <c r="C293" s="230"/>
      <c r="D293" s="231" t="s">
        <v>150</v>
      </c>
      <c r="E293" s="232" t="s">
        <v>21</v>
      </c>
      <c r="F293" s="233" t="s">
        <v>355</v>
      </c>
      <c r="G293" s="230"/>
      <c r="H293" s="232" t="s">
        <v>21</v>
      </c>
      <c r="I293" s="234"/>
      <c r="J293" s="230"/>
      <c r="K293" s="230"/>
      <c r="L293" s="235"/>
      <c r="M293" s="236"/>
      <c r="N293" s="237"/>
      <c r="O293" s="237"/>
      <c r="P293" s="237"/>
      <c r="Q293" s="237"/>
      <c r="R293" s="237"/>
      <c r="S293" s="237"/>
      <c r="T293" s="238"/>
      <c r="AT293" s="239" t="s">
        <v>150</v>
      </c>
      <c r="AU293" s="239" t="s">
        <v>82</v>
      </c>
      <c r="AV293" s="11" t="s">
        <v>80</v>
      </c>
      <c r="AW293" s="11" t="s">
        <v>35</v>
      </c>
      <c r="AX293" s="11" t="s">
        <v>72</v>
      </c>
      <c r="AY293" s="239" t="s">
        <v>142</v>
      </c>
    </row>
    <row r="294" s="12" customFormat="1">
      <c r="B294" s="240"/>
      <c r="C294" s="241"/>
      <c r="D294" s="231" t="s">
        <v>150</v>
      </c>
      <c r="E294" s="242" t="s">
        <v>21</v>
      </c>
      <c r="F294" s="243" t="s">
        <v>80</v>
      </c>
      <c r="G294" s="241"/>
      <c r="H294" s="244">
        <v>1</v>
      </c>
      <c r="I294" s="245"/>
      <c r="J294" s="241"/>
      <c r="K294" s="241"/>
      <c r="L294" s="246"/>
      <c r="M294" s="247"/>
      <c r="N294" s="248"/>
      <c r="O294" s="248"/>
      <c r="P294" s="248"/>
      <c r="Q294" s="248"/>
      <c r="R294" s="248"/>
      <c r="S294" s="248"/>
      <c r="T294" s="249"/>
      <c r="AT294" s="250" t="s">
        <v>150</v>
      </c>
      <c r="AU294" s="250" t="s">
        <v>82</v>
      </c>
      <c r="AV294" s="12" t="s">
        <v>82</v>
      </c>
      <c r="AW294" s="12" t="s">
        <v>35</v>
      </c>
      <c r="AX294" s="12" t="s">
        <v>72</v>
      </c>
      <c r="AY294" s="250" t="s">
        <v>142</v>
      </c>
    </row>
    <row r="295" s="13" customFormat="1">
      <c r="B295" s="251"/>
      <c r="C295" s="252"/>
      <c r="D295" s="231" t="s">
        <v>150</v>
      </c>
      <c r="E295" s="253" t="s">
        <v>21</v>
      </c>
      <c r="F295" s="254" t="s">
        <v>160</v>
      </c>
      <c r="G295" s="252"/>
      <c r="H295" s="255">
        <v>1</v>
      </c>
      <c r="I295" s="256"/>
      <c r="J295" s="252"/>
      <c r="K295" s="252"/>
      <c r="L295" s="257"/>
      <c r="M295" s="258"/>
      <c r="N295" s="259"/>
      <c r="O295" s="259"/>
      <c r="P295" s="259"/>
      <c r="Q295" s="259"/>
      <c r="R295" s="259"/>
      <c r="S295" s="259"/>
      <c r="T295" s="260"/>
      <c r="AT295" s="261" t="s">
        <v>150</v>
      </c>
      <c r="AU295" s="261" t="s">
        <v>82</v>
      </c>
      <c r="AV295" s="13" t="s">
        <v>148</v>
      </c>
      <c r="AW295" s="13" t="s">
        <v>35</v>
      </c>
      <c r="AX295" s="13" t="s">
        <v>80</v>
      </c>
      <c r="AY295" s="261" t="s">
        <v>142</v>
      </c>
    </row>
    <row r="296" s="1" customFormat="1" ht="25.5" customHeight="1">
      <c r="B296" s="46"/>
      <c r="C296" s="217" t="s">
        <v>356</v>
      </c>
      <c r="D296" s="217" t="s">
        <v>144</v>
      </c>
      <c r="E296" s="218" t="s">
        <v>357</v>
      </c>
      <c r="F296" s="219" t="s">
        <v>358</v>
      </c>
      <c r="G296" s="220" t="s">
        <v>286</v>
      </c>
      <c r="H296" s="221">
        <v>1</v>
      </c>
      <c r="I296" s="222"/>
      <c r="J296" s="223">
        <f>ROUND(I296*H296,2)</f>
        <v>0</v>
      </c>
      <c r="K296" s="219" t="s">
        <v>164</v>
      </c>
      <c r="L296" s="72"/>
      <c r="M296" s="224" t="s">
        <v>21</v>
      </c>
      <c r="N296" s="225" t="s">
        <v>43</v>
      </c>
      <c r="O296" s="47"/>
      <c r="P296" s="226">
        <f>O296*H296</f>
        <v>0</v>
      </c>
      <c r="Q296" s="226">
        <v>0.058999999999999997</v>
      </c>
      <c r="R296" s="226">
        <f>Q296*H296</f>
        <v>0.058999999999999997</v>
      </c>
      <c r="S296" s="226">
        <v>0</v>
      </c>
      <c r="T296" s="227">
        <f>S296*H296</f>
        <v>0</v>
      </c>
      <c r="AR296" s="24" t="s">
        <v>148</v>
      </c>
      <c r="AT296" s="24" t="s">
        <v>144</v>
      </c>
      <c r="AU296" s="24" t="s">
        <v>82</v>
      </c>
      <c r="AY296" s="24" t="s">
        <v>142</v>
      </c>
      <c r="BE296" s="228">
        <f>IF(N296="základní",J296,0)</f>
        <v>0</v>
      </c>
      <c r="BF296" s="228">
        <f>IF(N296="snížená",J296,0)</f>
        <v>0</v>
      </c>
      <c r="BG296" s="228">
        <f>IF(N296="zákl. přenesená",J296,0)</f>
        <v>0</v>
      </c>
      <c r="BH296" s="228">
        <f>IF(N296="sníž. přenesená",J296,0)</f>
        <v>0</v>
      </c>
      <c r="BI296" s="228">
        <f>IF(N296="nulová",J296,0)</f>
        <v>0</v>
      </c>
      <c r="BJ296" s="24" t="s">
        <v>80</v>
      </c>
      <c r="BK296" s="228">
        <f>ROUND(I296*H296,2)</f>
        <v>0</v>
      </c>
      <c r="BL296" s="24" t="s">
        <v>148</v>
      </c>
      <c r="BM296" s="24" t="s">
        <v>359</v>
      </c>
    </row>
    <row r="297" s="1" customFormat="1" ht="25.5" customHeight="1">
      <c r="B297" s="46"/>
      <c r="C297" s="217" t="s">
        <v>360</v>
      </c>
      <c r="D297" s="217" t="s">
        <v>144</v>
      </c>
      <c r="E297" s="218" t="s">
        <v>361</v>
      </c>
      <c r="F297" s="219" t="s">
        <v>362</v>
      </c>
      <c r="G297" s="220" t="s">
        <v>163</v>
      </c>
      <c r="H297" s="221">
        <v>1.474</v>
      </c>
      <c r="I297" s="222"/>
      <c r="J297" s="223">
        <f>ROUND(I297*H297,2)</f>
        <v>0</v>
      </c>
      <c r="K297" s="219" t="s">
        <v>164</v>
      </c>
      <c r="L297" s="72"/>
      <c r="M297" s="224" t="s">
        <v>21</v>
      </c>
      <c r="N297" s="225" t="s">
        <v>43</v>
      </c>
      <c r="O297" s="47"/>
      <c r="P297" s="226">
        <f>O297*H297</f>
        <v>0</v>
      </c>
      <c r="Q297" s="226">
        <v>0</v>
      </c>
      <c r="R297" s="226">
        <f>Q297*H297</f>
        <v>0</v>
      </c>
      <c r="S297" s="226">
        <v>0</v>
      </c>
      <c r="T297" s="227">
        <f>S297*H297</f>
        <v>0</v>
      </c>
      <c r="AR297" s="24" t="s">
        <v>148</v>
      </c>
      <c r="AT297" s="24" t="s">
        <v>144</v>
      </c>
      <c r="AU297" s="24" t="s">
        <v>82</v>
      </c>
      <c r="AY297" s="24" t="s">
        <v>142</v>
      </c>
      <c r="BE297" s="228">
        <f>IF(N297="základní",J297,0)</f>
        <v>0</v>
      </c>
      <c r="BF297" s="228">
        <f>IF(N297="snížená",J297,0)</f>
        <v>0</v>
      </c>
      <c r="BG297" s="228">
        <f>IF(N297="zákl. přenesená",J297,0)</f>
        <v>0</v>
      </c>
      <c r="BH297" s="228">
        <f>IF(N297="sníž. přenesená",J297,0)</f>
        <v>0</v>
      </c>
      <c r="BI297" s="228">
        <f>IF(N297="nulová",J297,0)</f>
        <v>0</v>
      </c>
      <c r="BJ297" s="24" t="s">
        <v>80</v>
      </c>
      <c r="BK297" s="228">
        <f>ROUND(I297*H297,2)</f>
        <v>0</v>
      </c>
      <c r="BL297" s="24" t="s">
        <v>148</v>
      </c>
      <c r="BM297" s="24" t="s">
        <v>363</v>
      </c>
    </row>
    <row r="298" s="11" customFormat="1">
      <c r="B298" s="229"/>
      <c r="C298" s="230"/>
      <c r="D298" s="231" t="s">
        <v>150</v>
      </c>
      <c r="E298" s="232" t="s">
        <v>21</v>
      </c>
      <c r="F298" s="233" t="s">
        <v>151</v>
      </c>
      <c r="G298" s="230"/>
      <c r="H298" s="232" t="s">
        <v>21</v>
      </c>
      <c r="I298" s="234"/>
      <c r="J298" s="230"/>
      <c r="K298" s="230"/>
      <c r="L298" s="235"/>
      <c r="M298" s="236"/>
      <c r="N298" s="237"/>
      <c r="O298" s="237"/>
      <c r="P298" s="237"/>
      <c r="Q298" s="237"/>
      <c r="R298" s="237"/>
      <c r="S298" s="237"/>
      <c r="T298" s="238"/>
      <c r="AT298" s="239" t="s">
        <v>150</v>
      </c>
      <c r="AU298" s="239" t="s">
        <v>82</v>
      </c>
      <c r="AV298" s="11" t="s">
        <v>80</v>
      </c>
      <c r="AW298" s="11" t="s">
        <v>35</v>
      </c>
      <c r="AX298" s="11" t="s">
        <v>72</v>
      </c>
      <c r="AY298" s="239" t="s">
        <v>142</v>
      </c>
    </row>
    <row r="299" s="12" customFormat="1">
      <c r="B299" s="240"/>
      <c r="C299" s="241"/>
      <c r="D299" s="231" t="s">
        <v>150</v>
      </c>
      <c r="E299" s="242" t="s">
        <v>21</v>
      </c>
      <c r="F299" s="243" t="s">
        <v>364</v>
      </c>
      <c r="G299" s="241"/>
      <c r="H299" s="244">
        <v>0.39200000000000002</v>
      </c>
      <c r="I299" s="245"/>
      <c r="J299" s="241"/>
      <c r="K299" s="241"/>
      <c r="L299" s="246"/>
      <c r="M299" s="247"/>
      <c r="N299" s="248"/>
      <c r="O299" s="248"/>
      <c r="P299" s="248"/>
      <c r="Q299" s="248"/>
      <c r="R299" s="248"/>
      <c r="S299" s="248"/>
      <c r="T299" s="249"/>
      <c r="AT299" s="250" t="s">
        <v>150</v>
      </c>
      <c r="AU299" s="250" t="s">
        <v>82</v>
      </c>
      <c r="AV299" s="12" t="s">
        <v>82</v>
      </c>
      <c r="AW299" s="12" t="s">
        <v>35</v>
      </c>
      <c r="AX299" s="12" t="s">
        <v>72</v>
      </c>
      <c r="AY299" s="250" t="s">
        <v>142</v>
      </c>
    </row>
    <row r="300" s="14" customFormat="1">
      <c r="B300" s="262"/>
      <c r="C300" s="263"/>
      <c r="D300" s="231" t="s">
        <v>150</v>
      </c>
      <c r="E300" s="264" t="s">
        <v>21</v>
      </c>
      <c r="F300" s="265" t="s">
        <v>175</v>
      </c>
      <c r="G300" s="263"/>
      <c r="H300" s="266">
        <v>0.39200000000000002</v>
      </c>
      <c r="I300" s="267"/>
      <c r="J300" s="263"/>
      <c r="K300" s="263"/>
      <c r="L300" s="268"/>
      <c r="M300" s="269"/>
      <c r="N300" s="270"/>
      <c r="O300" s="270"/>
      <c r="P300" s="270"/>
      <c r="Q300" s="270"/>
      <c r="R300" s="270"/>
      <c r="S300" s="270"/>
      <c r="T300" s="271"/>
      <c r="AT300" s="272" t="s">
        <v>150</v>
      </c>
      <c r="AU300" s="272" t="s">
        <v>82</v>
      </c>
      <c r="AV300" s="14" t="s">
        <v>170</v>
      </c>
      <c r="AW300" s="14" t="s">
        <v>35</v>
      </c>
      <c r="AX300" s="14" t="s">
        <v>72</v>
      </c>
      <c r="AY300" s="272" t="s">
        <v>142</v>
      </c>
    </row>
    <row r="301" s="11" customFormat="1">
      <c r="B301" s="229"/>
      <c r="C301" s="230"/>
      <c r="D301" s="231" t="s">
        <v>150</v>
      </c>
      <c r="E301" s="232" t="s">
        <v>21</v>
      </c>
      <c r="F301" s="233" t="s">
        <v>153</v>
      </c>
      <c r="G301" s="230"/>
      <c r="H301" s="232" t="s">
        <v>21</v>
      </c>
      <c r="I301" s="234"/>
      <c r="J301" s="230"/>
      <c r="K301" s="230"/>
      <c r="L301" s="235"/>
      <c r="M301" s="236"/>
      <c r="N301" s="237"/>
      <c r="O301" s="237"/>
      <c r="P301" s="237"/>
      <c r="Q301" s="237"/>
      <c r="R301" s="237"/>
      <c r="S301" s="237"/>
      <c r="T301" s="238"/>
      <c r="AT301" s="239" t="s">
        <v>150</v>
      </c>
      <c r="AU301" s="239" t="s">
        <v>82</v>
      </c>
      <c r="AV301" s="11" t="s">
        <v>80</v>
      </c>
      <c r="AW301" s="11" t="s">
        <v>35</v>
      </c>
      <c r="AX301" s="11" t="s">
        <v>72</v>
      </c>
      <c r="AY301" s="239" t="s">
        <v>142</v>
      </c>
    </row>
    <row r="302" s="12" customFormat="1">
      <c r="B302" s="240"/>
      <c r="C302" s="241"/>
      <c r="D302" s="231" t="s">
        <v>150</v>
      </c>
      <c r="E302" s="242" t="s">
        <v>21</v>
      </c>
      <c r="F302" s="243" t="s">
        <v>365</v>
      </c>
      <c r="G302" s="241"/>
      <c r="H302" s="244">
        <v>0.36799999999999999</v>
      </c>
      <c r="I302" s="245"/>
      <c r="J302" s="241"/>
      <c r="K302" s="241"/>
      <c r="L302" s="246"/>
      <c r="M302" s="247"/>
      <c r="N302" s="248"/>
      <c r="O302" s="248"/>
      <c r="P302" s="248"/>
      <c r="Q302" s="248"/>
      <c r="R302" s="248"/>
      <c r="S302" s="248"/>
      <c r="T302" s="249"/>
      <c r="AT302" s="250" t="s">
        <v>150</v>
      </c>
      <c r="AU302" s="250" t="s">
        <v>82</v>
      </c>
      <c r="AV302" s="12" t="s">
        <v>82</v>
      </c>
      <c r="AW302" s="12" t="s">
        <v>35</v>
      </c>
      <c r="AX302" s="12" t="s">
        <v>72</v>
      </c>
      <c r="AY302" s="250" t="s">
        <v>142</v>
      </c>
    </row>
    <row r="303" s="14" customFormat="1">
      <c r="B303" s="262"/>
      <c r="C303" s="263"/>
      <c r="D303" s="231" t="s">
        <v>150</v>
      </c>
      <c r="E303" s="264" t="s">
        <v>21</v>
      </c>
      <c r="F303" s="265" t="s">
        <v>175</v>
      </c>
      <c r="G303" s="263"/>
      <c r="H303" s="266">
        <v>0.36799999999999999</v>
      </c>
      <c r="I303" s="267"/>
      <c r="J303" s="263"/>
      <c r="K303" s="263"/>
      <c r="L303" s="268"/>
      <c r="M303" s="269"/>
      <c r="N303" s="270"/>
      <c r="O303" s="270"/>
      <c r="P303" s="270"/>
      <c r="Q303" s="270"/>
      <c r="R303" s="270"/>
      <c r="S303" s="270"/>
      <c r="T303" s="271"/>
      <c r="AT303" s="272" t="s">
        <v>150</v>
      </c>
      <c r="AU303" s="272" t="s">
        <v>82</v>
      </c>
      <c r="AV303" s="14" t="s">
        <v>170</v>
      </c>
      <c r="AW303" s="14" t="s">
        <v>35</v>
      </c>
      <c r="AX303" s="14" t="s">
        <v>72</v>
      </c>
      <c r="AY303" s="272" t="s">
        <v>142</v>
      </c>
    </row>
    <row r="304" s="11" customFormat="1">
      <c r="B304" s="229"/>
      <c r="C304" s="230"/>
      <c r="D304" s="231" t="s">
        <v>150</v>
      </c>
      <c r="E304" s="232" t="s">
        <v>21</v>
      </c>
      <c r="F304" s="233" t="s">
        <v>153</v>
      </c>
      <c r="G304" s="230"/>
      <c r="H304" s="232" t="s">
        <v>21</v>
      </c>
      <c r="I304" s="234"/>
      <c r="J304" s="230"/>
      <c r="K304" s="230"/>
      <c r="L304" s="235"/>
      <c r="M304" s="236"/>
      <c r="N304" s="237"/>
      <c r="O304" s="237"/>
      <c r="P304" s="237"/>
      <c r="Q304" s="237"/>
      <c r="R304" s="237"/>
      <c r="S304" s="237"/>
      <c r="T304" s="238"/>
      <c r="AT304" s="239" t="s">
        <v>150</v>
      </c>
      <c r="AU304" s="239" t="s">
        <v>82</v>
      </c>
      <c r="AV304" s="11" t="s">
        <v>80</v>
      </c>
      <c r="AW304" s="11" t="s">
        <v>35</v>
      </c>
      <c r="AX304" s="11" t="s">
        <v>72</v>
      </c>
      <c r="AY304" s="239" t="s">
        <v>142</v>
      </c>
    </row>
    <row r="305" s="12" customFormat="1">
      <c r="B305" s="240"/>
      <c r="C305" s="241"/>
      <c r="D305" s="231" t="s">
        <v>150</v>
      </c>
      <c r="E305" s="242" t="s">
        <v>21</v>
      </c>
      <c r="F305" s="243" t="s">
        <v>366</v>
      </c>
      <c r="G305" s="241"/>
      <c r="H305" s="244">
        <v>0.216</v>
      </c>
      <c r="I305" s="245"/>
      <c r="J305" s="241"/>
      <c r="K305" s="241"/>
      <c r="L305" s="246"/>
      <c r="M305" s="247"/>
      <c r="N305" s="248"/>
      <c r="O305" s="248"/>
      <c r="P305" s="248"/>
      <c r="Q305" s="248"/>
      <c r="R305" s="248"/>
      <c r="S305" s="248"/>
      <c r="T305" s="249"/>
      <c r="AT305" s="250" t="s">
        <v>150</v>
      </c>
      <c r="AU305" s="250" t="s">
        <v>82</v>
      </c>
      <c r="AV305" s="12" t="s">
        <v>82</v>
      </c>
      <c r="AW305" s="12" t="s">
        <v>35</v>
      </c>
      <c r="AX305" s="12" t="s">
        <v>72</v>
      </c>
      <c r="AY305" s="250" t="s">
        <v>142</v>
      </c>
    </row>
    <row r="306" s="12" customFormat="1">
      <c r="B306" s="240"/>
      <c r="C306" s="241"/>
      <c r="D306" s="231" t="s">
        <v>150</v>
      </c>
      <c r="E306" s="242" t="s">
        <v>21</v>
      </c>
      <c r="F306" s="243" t="s">
        <v>367</v>
      </c>
      <c r="G306" s="241"/>
      <c r="H306" s="244">
        <v>0.028000000000000001</v>
      </c>
      <c r="I306" s="245"/>
      <c r="J306" s="241"/>
      <c r="K306" s="241"/>
      <c r="L306" s="246"/>
      <c r="M306" s="247"/>
      <c r="N306" s="248"/>
      <c r="O306" s="248"/>
      <c r="P306" s="248"/>
      <c r="Q306" s="248"/>
      <c r="R306" s="248"/>
      <c r="S306" s="248"/>
      <c r="T306" s="249"/>
      <c r="AT306" s="250" t="s">
        <v>150</v>
      </c>
      <c r="AU306" s="250" t="s">
        <v>82</v>
      </c>
      <c r="AV306" s="12" t="s">
        <v>82</v>
      </c>
      <c r="AW306" s="12" t="s">
        <v>35</v>
      </c>
      <c r="AX306" s="12" t="s">
        <v>72</v>
      </c>
      <c r="AY306" s="250" t="s">
        <v>142</v>
      </c>
    </row>
    <row r="307" s="12" customFormat="1">
      <c r="B307" s="240"/>
      <c r="C307" s="241"/>
      <c r="D307" s="231" t="s">
        <v>150</v>
      </c>
      <c r="E307" s="242" t="s">
        <v>21</v>
      </c>
      <c r="F307" s="243" t="s">
        <v>368</v>
      </c>
      <c r="G307" s="241"/>
      <c r="H307" s="244">
        <v>0.30599999999999999</v>
      </c>
      <c r="I307" s="245"/>
      <c r="J307" s="241"/>
      <c r="K307" s="241"/>
      <c r="L307" s="246"/>
      <c r="M307" s="247"/>
      <c r="N307" s="248"/>
      <c r="O307" s="248"/>
      <c r="P307" s="248"/>
      <c r="Q307" s="248"/>
      <c r="R307" s="248"/>
      <c r="S307" s="248"/>
      <c r="T307" s="249"/>
      <c r="AT307" s="250" t="s">
        <v>150</v>
      </c>
      <c r="AU307" s="250" t="s">
        <v>82</v>
      </c>
      <c r="AV307" s="12" t="s">
        <v>82</v>
      </c>
      <c r="AW307" s="12" t="s">
        <v>35</v>
      </c>
      <c r="AX307" s="12" t="s">
        <v>72</v>
      </c>
      <c r="AY307" s="250" t="s">
        <v>142</v>
      </c>
    </row>
    <row r="308" s="12" customFormat="1">
      <c r="B308" s="240"/>
      <c r="C308" s="241"/>
      <c r="D308" s="231" t="s">
        <v>150</v>
      </c>
      <c r="E308" s="242" t="s">
        <v>21</v>
      </c>
      <c r="F308" s="243" t="s">
        <v>369</v>
      </c>
      <c r="G308" s="241"/>
      <c r="H308" s="244">
        <v>0.064000000000000001</v>
      </c>
      <c r="I308" s="245"/>
      <c r="J308" s="241"/>
      <c r="K308" s="241"/>
      <c r="L308" s="246"/>
      <c r="M308" s="247"/>
      <c r="N308" s="248"/>
      <c r="O308" s="248"/>
      <c r="P308" s="248"/>
      <c r="Q308" s="248"/>
      <c r="R308" s="248"/>
      <c r="S308" s="248"/>
      <c r="T308" s="249"/>
      <c r="AT308" s="250" t="s">
        <v>150</v>
      </c>
      <c r="AU308" s="250" t="s">
        <v>82</v>
      </c>
      <c r="AV308" s="12" t="s">
        <v>82</v>
      </c>
      <c r="AW308" s="12" t="s">
        <v>35</v>
      </c>
      <c r="AX308" s="12" t="s">
        <v>72</v>
      </c>
      <c r="AY308" s="250" t="s">
        <v>142</v>
      </c>
    </row>
    <row r="309" s="12" customFormat="1">
      <c r="B309" s="240"/>
      <c r="C309" s="241"/>
      <c r="D309" s="231" t="s">
        <v>150</v>
      </c>
      <c r="E309" s="242" t="s">
        <v>21</v>
      </c>
      <c r="F309" s="243" t="s">
        <v>370</v>
      </c>
      <c r="G309" s="241"/>
      <c r="H309" s="244">
        <v>0.016</v>
      </c>
      <c r="I309" s="245"/>
      <c r="J309" s="241"/>
      <c r="K309" s="241"/>
      <c r="L309" s="246"/>
      <c r="M309" s="247"/>
      <c r="N309" s="248"/>
      <c r="O309" s="248"/>
      <c r="P309" s="248"/>
      <c r="Q309" s="248"/>
      <c r="R309" s="248"/>
      <c r="S309" s="248"/>
      <c r="T309" s="249"/>
      <c r="AT309" s="250" t="s">
        <v>150</v>
      </c>
      <c r="AU309" s="250" t="s">
        <v>82</v>
      </c>
      <c r="AV309" s="12" t="s">
        <v>82</v>
      </c>
      <c r="AW309" s="12" t="s">
        <v>35</v>
      </c>
      <c r="AX309" s="12" t="s">
        <v>72</v>
      </c>
      <c r="AY309" s="250" t="s">
        <v>142</v>
      </c>
    </row>
    <row r="310" s="12" customFormat="1">
      <c r="B310" s="240"/>
      <c r="C310" s="241"/>
      <c r="D310" s="231" t="s">
        <v>150</v>
      </c>
      <c r="E310" s="242" t="s">
        <v>21</v>
      </c>
      <c r="F310" s="243" t="s">
        <v>371</v>
      </c>
      <c r="G310" s="241"/>
      <c r="H310" s="244">
        <v>0.024</v>
      </c>
      <c r="I310" s="245"/>
      <c r="J310" s="241"/>
      <c r="K310" s="241"/>
      <c r="L310" s="246"/>
      <c r="M310" s="247"/>
      <c r="N310" s="248"/>
      <c r="O310" s="248"/>
      <c r="P310" s="248"/>
      <c r="Q310" s="248"/>
      <c r="R310" s="248"/>
      <c r="S310" s="248"/>
      <c r="T310" s="249"/>
      <c r="AT310" s="250" t="s">
        <v>150</v>
      </c>
      <c r="AU310" s="250" t="s">
        <v>82</v>
      </c>
      <c r="AV310" s="12" t="s">
        <v>82</v>
      </c>
      <c r="AW310" s="12" t="s">
        <v>35</v>
      </c>
      <c r="AX310" s="12" t="s">
        <v>72</v>
      </c>
      <c r="AY310" s="250" t="s">
        <v>142</v>
      </c>
    </row>
    <row r="311" s="11" customFormat="1">
      <c r="B311" s="229"/>
      <c r="C311" s="230"/>
      <c r="D311" s="231" t="s">
        <v>150</v>
      </c>
      <c r="E311" s="232" t="s">
        <v>21</v>
      </c>
      <c r="F311" s="233" t="s">
        <v>151</v>
      </c>
      <c r="G311" s="230"/>
      <c r="H311" s="232" t="s">
        <v>21</v>
      </c>
      <c r="I311" s="234"/>
      <c r="J311" s="230"/>
      <c r="K311" s="230"/>
      <c r="L311" s="235"/>
      <c r="M311" s="236"/>
      <c r="N311" s="237"/>
      <c r="O311" s="237"/>
      <c r="P311" s="237"/>
      <c r="Q311" s="237"/>
      <c r="R311" s="237"/>
      <c r="S311" s="237"/>
      <c r="T311" s="238"/>
      <c r="AT311" s="239" t="s">
        <v>150</v>
      </c>
      <c r="AU311" s="239" t="s">
        <v>82</v>
      </c>
      <c r="AV311" s="11" t="s">
        <v>80</v>
      </c>
      <c r="AW311" s="11" t="s">
        <v>35</v>
      </c>
      <c r="AX311" s="11" t="s">
        <v>72</v>
      </c>
      <c r="AY311" s="239" t="s">
        <v>142</v>
      </c>
    </row>
    <row r="312" s="12" customFormat="1">
      <c r="B312" s="240"/>
      <c r="C312" s="241"/>
      <c r="D312" s="231" t="s">
        <v>150</v>
      </c>
      <c r="E312" s="242" t="s">
        <v>21</v>
      </c>
      <c r="F312" s="243" t="s">
        <v>372</v>
      </c>
      <c r="G312" s="241"/>
      <c r="H312" s="244">
        <v>0.035999999999999997</v>
      </c>
      <c r="I312" s="245"/>
      <c r="J312" s="241"/>
      <c r="K312" s="241"/>
      <c r="L312" s="246"/>
      <c r="M312" s="247"/>
      <c r="N312" s="248"/>
      <c r="O312" s="248"/>
      <c r="P312" s="248"/>
      <c r="Q312" s="248"/>
      <c r="R312" s="248"/>
      <c r="S312" s="248"/>
      <c r="T312" s="249"/>
      <c r="AT312" s="250" t="s">
        <v>150</v>
      </c>
      <c r="AU312" s="250" t="s">
        <v>82</v>
      </c>
      <c r="AV312" s="12" t="s">
        <v>82</v>
      </c>
      <c r="AW312" s="12" t="s">
        <v>35</v>
      </c>
      <c r="AX312" s="12" t="s">
        <v>72</v>
      </c>
      <c r="AY312" s="250" t="s">
        <v>142</v>
      </c>
    </row>
    <row r="313" s="12" customFormat="1">
      <c r="B313" s="240"/>
      <c r="C313" s="241"/>
      <c r="D313" s="231" t="s">
        <v>150</v>
      </c>
      <c r="E313" s="242" t="s">
        <v>21</v>
      </c>
      <c r="F313" s="243" t="s">
        <v>371</v>
      </c>
      <c r="G313" s="241"/>
      <c r="H313" s="244">
        <v>0.024</v>
      </c>
      <c r="I313" s="245"/>
      <c r="J313" s="241"/>
      <c r="K313" s="241"/>
      <c r="L313" s="246"/>
      <c r="M313" s="247"/>
      <c r="N313" s="248"/>
      <c r="O313" s="248"/>
      <c r="P313" s="248"/>
      <c r="Q313" s="248"/>
      <c r="R313" s="248"/>
      <c r="S313" s="248"/>
      <c r="T313" s="249"/>
      <c r="AT313" s="250" t="s">
        <v>150</v>
      </c>
      <c r="AU313" s="250" t="s">
        <v>82</v>
      </c>
      <c r="AV313" s="12" t="s">
        <v>82</v>
      </c>
      <c r="AW313" s="12" t="s">
        <v>35</v>
      </c>
      <c r="AX313" s="12" t="s">
        <v>72</v>
      </c>
      <c r="AY313" s="250" t="s">
        <v>142</v>
      </c>
    </row>
    <row r="314" s="13" customFormat="1">
      <c r="B314" s="251"/>
      <c r="C314" s="252"/>
      <c r="D314" s="231" t="s">
        <v>150</v>
      </c>
      <c r="E314" s="253" t="s">
        <v>21</v>
      </c>
      <c r="F314" s="254" t="s">
        <v>160</v>
      </c>
      <c r="G314" s="252"/>
      <c r="H314" s="255">
        <v>1.474</v>
      </c>
      <c r="I314" s="256"/>
      <c r="J314" s="252"/>
      <c r="K314" s="252"/>
      <c r="L314" s="257"/>
      <c r="M314" s="258"/>
      <c r="N314" s="259"/>
      <c r="O314" s="259"/>
      <c r="P314" s="259"/>
      <c r="Q314" s="259"/>
      <c r="R314" s="259"/>
      <c r="S314" s="259"/>
      <c r="T314" s="260"/>
      <c r="AT314" s="261" t="s">
        <v>150</v>
      </c>
      <c r="AU314" s="261" t="s">
        <v>82</v>
      </c>
      <c r="AV314" s="13" t="s">
        <v>148</v>
      </c>
      <c r="AW314" s="13" t="s">
        <v>35</v>
      </c>
      <c r="AX314" s="13" t="s">
        <v>80</v>
      </c>
      <c r="AY314" s="261" t="s">
        <v>142</v>
      </c>
    </row>
    <row r="315" s="10" customFormat="1" ht="29.88" customHeight="1">
      <c r="B315" s="201"/>
      <c r="C315" s="202"/>
      <c r="D315" s="203" t="s">
        <v>71</v>
      </c>
      <c r="E315" s="215" t="s">
        <v>180</v>
      </c>
      <c r="F315" s="215" t="s">
        <v>373</v>
      </c>
      <c r="G315" s="202"/>
      <c r="H315" s="202"/>
      <c r="I315" s="205"/>
      <c r="J315" s="216">
        <f>BK315</f>
        <v>0</v>
      </c>
      <c r="K315" s="202"/>
      <c r="L315" s="207"/>
      <c r="M315" s="208"/>
      <c r="N315" s="209"/>
      <c r="O315" s="209"/>
      <c r="P315" s="210">
        <f>SUM(P316:P328)</f>
        <v>0</v>
      </c>
      <c r="Q315" s="209"/>
      <c r="R315" s="210">
        <f>SUM(R316:R328)</f>
        <v>16.082630399999999</v>
      </c>
      <c r="S315" s="209"/>
      <c r="T315" s="211">
        <f>SUM(T316:T328)</f>
        <v>0</v>
      </c>
      <c r="AR315" s="212" t="s">
        <v>80</v>
      </c>
      <c r="AT315" s="213" t="s">
        <v>71</v>
      </c>
      <c r="AU315" s="213" t="s">
        <v>80</v>
      </c>
      <c r="AY315" s="212" t="s">
        <v>142</v>
      </c>
      <c r="BK315" s="214">
        <f>SUM(BK316:BK328)</f>
        <v>0</v>
      </c>
    </row>
    <row r="316" s="1" customFormat="1" ht="25.5" customHeight="1">
      <c r="B316" s="46"/>
      <c r="C316" s="217" t="s">
        <v>374</v>
      </c>
      <c r="D316" s="217" t="s">
        <v>144</v>
      </c>
      <c r="E316" s="218" t="s">
        <v>375</v>
      </c>
      <c r="F316" s="219" t="s">
        <v>376</v>
      </c>
      <c r="G316" s="220" t="s">
        <v>147</v>
      </c>
      <c r="H316" s="221">
        <v>44.159999999999997</v>
      </c>
      <c r="I316" s="222"/>
      <c r="J316" s="223">
        <f>ROUND(I316*H316,2)</f>
        <v>0</v>
      </c>
      <c r="K316" s="219" t="s">
        <v>164</v>
      </c>
      <c r="L316" s="72"/>
      <c r="M316" s="224" t="s">
        <v>21</v>
      </c>
      <c r="N316" s="225" t="s">
        <v>43</v>
      </c>
      <c r="O316" s="47"/>
      <c r="P316" s="226">
        <f>O316*H316</f>
        <v>0</v>
      </c>
      <c r="Q316" s="226">
        <v>0.27994000000000002</v>
      </c>
      <c r="R316" s="226">
        <f>Q316*H316</f>
        <v>12.362150400000001</v>
      </c>
      <c r="S316" s="226">
        <v>0</v>
      </c>
      <c r="T316" s="227">
        <f>S316*H316</f>
        <v>0</v>
      </c>
      <c r="AR316" s="24" t="s">
        <v>148</v>
      </c>
      <c r="AT316" s="24" t="s">
        <v>144</v>
      </c>
      <c r="AU316" s="24" t="s">
        <v>82</v>
      </c>
      <c r="AY316" s="24" t="s">
        <v>142</v>
      </c>
      <c r="BE316" s="228">
        <f>IF(N316="základní",J316,0)</f>
        <v>0</v>
      </c>
      <c r="BF316" s="228">
        <f>IF(N316="snížená",J316,0)</f>
        <v>0</v>
      </c>
      <c r="BG316" s="228">
        <f>IF(N316="zákl. přenesená",J316,0)</f>
        <v>0</v>
      </c>
      <c r="BH316" s="228">
        <f>IF(N316="sníž. přenesená",J316,0)</f>
        <v>0</v>
      </c>
      <c r="BI316" s="228">
        <f>IF(N316="nulová",J316,0)</f>
        <v>0</v>
      </c>
      <c r="BJ316" s="24" t="s">
        <v>80</v>
      </c>
      <c r="BK316" s="228">
        <f>ROUND(I316*H316,2)</f>
        <v>0</v>
      </c>
      <c r="BL316" s="24" t="s">
        <v>148</v>
      </c>
      <c r="BM316" s="24" t="s">
        <v>377</v>
      </c>
    </row>
    <row r="317" s="1" customFormat="1" ht="51" customHeight="1">
      <c r="B317" s="46"/>
      <c r="C317" s="217" t="s">
        <v>378</v>
      </c>
      <c r="D317" s="217" t="s">
        <v>144</v>
      </c>
      <c r="E317" s="218" t="s">
        <v>379</v>
      </c>
      <c r="F317" s="219" t="s">
        <v>380</v>
      </c>
      <c r="G317" s="220" t="s">
        <v>147</v>
      </c>
      <c r="H317" s="221">
        <v>44.159999999999997</v>
      </c>
      <c r="I317" s="222"/>
      <c r="J317" s="223">
        <f>ROUND(I317*H317,2)</f>
        <v>0</v>
      </c>
      <c r="K317" s="219" t="s">
        <v>164</v>
      </c>
      <c r="L317" s="72"/>
      <c r="M317" s="224" t="s">
        <v>21</v>
      </c>
      <c r="N317" s="225" t="s">
        <v>43</v>
      </c>
      <c r="O317" s="47"/>
      <c r="P317" s="226">
        <f>O317*H317</f>
        <v>0</v>
      </c>
      <c r="Q317" s="226">
        <v>0.084250000000000005</v>
      </c>
      <c r="R317" s="226">
        <f>Q317*H317</f>
        <v>3.7204799999999998</v>
      </c>
      <c r="S317" s="226">
        <v>0</v>
      </c>
      <c r="T317" s="227">
        <f>S317*H317</f>
        <v>0</v>
      </c>
      <c r="AR317" s="24" t="s">
        <v>148</v>
      </c>
      <c r="AT317" s="24" t="s">
        <v>144</v>
      </c>
      <c r="AU317" s="24" t="s">
        <v>82</v>
      </c>
      <c r="AY317" s="24" t="s">
        <v>142</v>
      </c>
      <c r="BE317" s="228">
        <f>IF(N317="základní",J317,0)</f>
        <v>0</v>
      </c>
      <c r="BF317" s="228">
        <f>IF(N317="snížená",J317,0)</f>
        <v>0</v>
      </c>
      <c r="BG317" s="228">
        <f>IF(N317="zákl. přenesená",J317,0)</f>
        <v>0</v>
      </c>
      <c r="BH317" s="228">
        <f>IF(N317="sníž. přenesená",J317,0)</f>
        <v>0</v>
      </c>
      <c r="BI317" s="228">
        <f>IF(N317="nulová",J317,0)</f>
        <v>0</v>
      </c>
      <c r="BJ317" s="24" t="s">
        <v>80</v>
      </c>
      <c r="BK317" s="228">
        <f>ROUND(I317*H317,2)</f>
        <v>0</v>
      </c>
      <c r="BL317" s="24" t="s">
        <v>148</v>
      </c>
      <c r="BM317" s="24" t="s">
        <v>381</v>
      </c>
    </row>
    <row r="318" s="11" customFormat="1">
      <c r="B318" s="229"/>
      <c r="C318" s="230"/>
      <c r="D318" s="231" t="s">
        <v>150</v>
      </c>
      <c r="E318" s="232" t="s">
        <v>21</v>
      </c>
      <c r="F318" s="233" t="s">
        <v>151</v>
      </c>
      <c r="G318" s="230"/>
      <c r="H318" s="232" t="s">
        <v>21</v>
      </c>
      <c r="I318" s="234"/>
      <c r="J318" s="230"/>
      <c r="K318" s="230"/>
      <c r="L318" s="235"/>
      <c r="M318" s="236"/>
      <c r="N318" s="237"/>
      <c r="O318" s="237"/>
      <c r="P318" s="237"/>
      <c r="Q318" s="237"/>
      <c r="R318" s="237"/>
      <c r="S318" s="237"/>
      <c r="T318" s="238"/>
      <c r="AT318" s="239" t="s">
        <v>150</v>
      </c>
      <c r="AU318" s="239" t="s">
        <v>82</v>
      </c>
      <c r="AV318" s="11" t="s">
        <v>80</v>
      </c>
      <c r="AW318" s="11" t="s">
        <v>35</v>
      </c>
      <c r="AX318" s="11" t="s">
        <v>72</v>
      </c>
      <c r="AY318" s="239" t="s">
        <v>142</v>
      </c>
    </row>
    <row r="319" s="12" customFormat="1">
      <c r="B319" s="240"/>
      <c r="C319" s="241"/>
      <c r="D319" s="231" t="s">
        <v>150</v>
      </c>
      <c r="E319" s="242" t="s">
        <v>21</v>
      </c>
      <c r="F319" s="243" t="s">
        <v>152</v>
      </c>
      <c r="G319" s="241"/>
      <c r="H319" s="244">
        <v>1.2</v>
      </c>
      <c r="I319" s="245"/>
      <c r="J319" s="241"/>
      <c r="K319" s="241"/>
      <c r="L319" s="246"/>
      <c r="M319" s="247"/>
      <c r="N319" s="248"/>
      <c r="O319" s="248"/>
      <c r="P319" s="248"/>
      <c r="Q319" s="248"/>
      <c r="R319" s="248"/>
      <c r="S319" s="248"/>
      <c r="T319" s="249"/>
      <c r="AT319" s="250" t="s">
        <v>150</v>
      </c>
      <c r="AU319" s="250" t="s">
        <v>82</v>
      </c>
      <c r="AV319" s="12" t="s">
        <v>82</v>
      </c>
      <c r="AW319" s="12" t="s">
        <v>35</v>
      </c>
      <c r="AX319" s="12" t="s">
        <v>72</v>
      </c>
      <c r="AY319" s="250" t="s">
        <v>142</v>
      </c>
    </row>
    <row r="320" s="12" customFormat="1">
      <c r="B320" s="240"/>
      <c r="C320" s="241"/>
      <c r="D320" s="231" t="s">
        <v>150</v>
      </c>
      <c r="E320" s="242" t="s">
        <v>21</v>
      </c>
      <c r="F320" s="243" t="s">
        <v>152</v>
      </c>
      <c r="G320" s="241"/>
      <c r="H320" s="244">
        <v>1.2</v>
      </c>
      <c r="I320" s="245"/>
      <c r="J320" s="241"/>
      <c r="K320" s="241"/>
      <c r="L320" s="246"/>
      <c r="M320" s="247"/>
      <c r="N320" s="248"/>
      <c r="O320" s="248"/>
      <c r="P320" s="248"/>
      <c r="Q320" s="248"/>
      <c r="R320" s="248"/>
      <c r="S320" s="248"/>
      <c r="T320" s="249"/>
      <c r="AT320" s="250" t="s">
        <v>150</v>
      </c>
      <c r="AU320" s="250" t="s">
        <v>82</v>
      </c>
      <c r="AV320" s="12" t="s">
        <v>82</v>
      </c>
      <c r="AW320" s="12" t="s">
        <v>35</v>
      </c>
      <c r="AX320" s="12" t="s">
        <v>72</v>
      </c>
      <c r="AY320" s="250" t="s">
        <v>142</v>
      </c>
    </row>
    <row r="321" s="11" customFormat="1">
      <c r="B321" s="229"/>
      <c r="C321" s="230"/>
      <c r="D321" s="231" t="s">
        <v>150</v>
      </c>
      <c r="E321" s="232" t="s">
        <v>21</v>
      </c>
      <c r="F321" s="233" t="s">
        <v>153</v>
      </c>
      <c r="G321" s="230"/>
      <c r="H321" s="232" t="s">
        <v>21</v>
      </c>
      <c r="I321" s="234"/>
      <c r="J321" s="230"/>
      <c r="K321" s="230"/>
      <c r="L321" s="235"/>
      <c r="M321" s="236"/>
      <c r="N321" s="237"/>
      <c r="O321" s="237"/>
      <c r="P321" s="237"/>
      <c r="Q321" s="237"/>
      <c r="R321" s="237"/>
      <c r="S321" s="237"/>
      <c r="T321" s="238"/>
      <c r="AT321" s="239" t="s">
        <v>150</v>
      </c>
      <c r="AU321" s="239" t="s">
        <v>82</v>
      </c>
      <c r="AV321" s="11" t="s">
        <v>80</v>
      </c>
      <c r="AW321" s="11" t="s">
        <v>35</v>
      </c>
      <c r="AX321" s="11" t="s">
        <v>72</v>
      </c>
      <c r="AY321" s="239" t="s">
        <v>142</v>
      </c>
    </row>
    <row r="322" s="12" customFormat="1">
      <c r="B322" s="240"/>
      <c r="C322" s="241"/>
      <c r="D322" s="231" t="s">
        <v>150</v>
      </c>
      <c r="E322" s="242" t="s">
        <v>21</v>
      </c>
      <c r="F322" s="243" t="s">
        <v>154</v>
      </c>
      <c r="G322" s="241"/>
      <c r="H322" s="244">
        <v>6</v>
      </c>
      <c r="I322" s="245"/>
      <c r="J322" s="241"/>
      <c r="K322" s="241"/>
      <c r="L322" s="246"/>
      <c r="M322" s="247"/>
      <c r="N322" s="248"/>
      <c r="O322" s="248"/>
      <c r="P322" s="248"/>
      <c r="Q322" s="248"/>
      <c r="R322" s="248"/>
      <c r="S322" s="248"/>
      <c r="T322" s="249"/>
      <c r="AT322" s="250" t="s">
        <v>150</v>
      </c>
      <c r="AU322" s="250" t="s">
        <v>82</v>
      </c>
      <c r="AV322" s="12" t="s">
        <v>82</v>
      </c>
      <c r="AW322" s="12" t="s">
        <v>35</v>
      </c>
      <c r="AX322" s="12" t="s">
        <v>72</v>
      </c>
      <c r="AY322" s="250" t="s">
        <v>142</v>
      </c>
    </row>
    <row r="323" s="11" customFormat="1">
      <c r="B323" s="229"/>
      <c r="C323" s="230"/>
      <c r="D323" s="231" t="s">
        <v>150</v>
      </c>
      <c r="E323" s="232" t="s">
        <v>21</v>
      </c>
      <c r="F323" s="233" t="s">
        <v>155</v>
      </c>
      <c r="G323" s="230"/>
      <c r="H323" s="232" t="s">
        <v>21</v>
      </c>
      <c r="I323" s="234"/>
      <c r="J323" s="230"/>
      <c r="K323" s="230"/>
      <c r="L323" s="235"/>
      <c r="M323" s="236"/>
      <c r="N323" s="237"/>
      <c r="O323" s="237"/>
      <c r="P323" s="237"/>
      <c r="Q323" s="237"/>
      <c r="R323" s="237"/>
      <c r="S323" s="237"/>
      <c r="T323" s="238"/>
      <c r="AT323" s="239" t="s">
        <v>150</v>
      </c>
      <c r="AU323" s="239" t="s">
        <v>82</v>
      </c>
      <c r="AV323" s="11" t="s">
        <v>80</v>
      </c>
      <c r="AW323" s="11" t="s">
        <v>35</v>
      </c>
      <c r="AX323" s="11" t="s">
        <v>72</v>
      </c>
      <c r="AY323" s="239" t="s">
        <v>142</v>
      </c>
    </row>
    <row r="324" s="12" customFormat="1">
      <c r="B324" s="240"/>
      <c r="C324" s="241"/>
      <c r="D324" s="231" t="s">
        <v>150</v>
      </c>
      <c r="E324" s="242" t="s">
        <v>21</v>
      </c>
      <c r="F324" s="243" t="s">
        <v>156</v>
      </c>
      <c r="G324" s="241"/>
      <c r="H324" s="244">
        <v>3.7599999999999998</v>
      </c>
      <c r="I324" s="245"/>
      <c r="J324" s="241"/>
      <c r="K324" s="241"/>
      <c r="L324" s="246"/>
      <c r="M324" s="247"/>
      <c r="N324" s="248"/>
      <c r="O324" s="248"/>
      <c r="P324" s="248"/>
      <c r="Q324" s="248"/>
      <c r="R324" s="248"/>
      <c r="S324" s="248"/>
      <c r="T324" s="249"/>
      <c r="AT324" s="250" t="s">
        <v>150</v>
      </c>
      <c r="AU324" s="250" t="s">
        <v>82</v>
      </c>
      <c r="AV324" s="12" t="s">
        <v>82</v>
      </c>
      <c r="AW324" s="12" t="s">
        <v>35</v>
      </c>
      <c r="AX324" s="12" t="s">
        <v>72</v>
      </c>
      <c r="AY324" s="250" t="s">
        <v>142</v>
      </c>
    </row>
    <row r="325" s="12" customFormat="1">
      <c r="B325" s="240"/>
      <c r="C325" s="241"/>
      <c r="D325" s="231" t="s">
        <v>150</v>
      </c>
      <c r="E325" s="242" t="s">
        <v>21</v>
      </c>
      <c r="F325" s="243" t="s">
        <v>157</v>
      </c>
      <c r="G325" s="241"/>
      <c r="H325" s="244">
        <v>2.3999999999999999</v>
      </c>
      <c r="I325" s="245"/>
      <c r="J325" s="241"/>
      <c r="K325" s="241"/>
      <c r="L325" s="246"/>
      <c r="M325" s="247"/>
      <c r="N325" s="248"/>
      <c r="O325" s="248"/>
      <c r="P325" s="248"/>
      <c r="Q325" s="248"/>
      <c r="R325" s="248"/>
      <c r="S325" s="248"/>
      <c r="T325" s="249"/>
      <c r="AT325" s="250" t="s">
        <v>150</v>
      </c>
      <c r="AU325" s="250" t="s">
        <v>82</v>
      </c>
      <c r="AV325" s="12" t="s">
        <v>82</v>
      </c>
      <c r="AW325" s="12" t="s">
        <v>35</v>
      </c>
      <c r="AX325" s="12" t="s">
        <v>72</v>
      </c>
      <c r="AY325" s="250" t="s">
        <v>142</v>
      </c>
    </row>
    <row r="326" s="11" customFormat="1">
      <c r="B326" s="229"/>
      <c r="C326" s="230"/>
      <c r="D326" s="231" t="s">
        <v>150</v>
      </c>
      <c r="E326" s="232" t="s">
        <v>21</v>
      </c>
      <c r="F326" s="233" t="s">
        <v>158</v>
      </c>
      <c r="G326" s="230"/>
      <c r="H326" s="232" t="s">
        <v>21</v>
      </c>
      <c r="I326" s="234"/>
      <c r="J326" s="230"/>
      <c r="K326" s="230"/>
      <c r="L326" s="235"/>
      <c r="M326" s="236"/>
      <c r="N326" s="237"/>
      <c r="O326" s="237"/>
      <c r="P326" s="237"/>
      <c r="Q326" s="237"/>
      <c r="R326" s="237"/>
      <c r="S326" s="237"/>
      <c r="T326" s="238"/>
      <c r="AT326" s="239" t="s">
        <v>150</v>
      </c>
      <c r="AU326" s="239" t="s">
        <v>82</v>
      </c>
      <c r="AV326" s="11" t="s">
        <v>80</v>
      </c>
      <c r="AW326" s="11" t="s">
        <v>35</v>
      </c>
      <c r="AX326" s="11" t="s">
        <v>72</v>
      </c>
      <c r="AY326" s="239" t="s">
        <v>142</v>
      </c>
    </row>
    <row r="327" s="12" customFormat="1">
      <c r="B327" s="240"/>
      <c r="C327" s="241"/>
      <c r="D327" s="231" t="s">
        <v>150</v>
      </c>
      <c r="E327" s="242" t="s">
        <v>21</v>
      </c>
      <c r="F327" s="243" t="s">
        <v>159</v>
      </c>
      <c r="G327" s="241"/>
      <c r="H327" s="244">
        <v>29.600000000000001</v>
      </c>
      <c r="I327" s="245"/>
      <c r="J327" s="241"/>
      <c r="K327" s="241"/>
      <c r="L327" s="246"/>
      <c r="M327" s="247"/>
      <c r="N327" s="248"/>
      <c r="O327" s="248"/>
      <c r="P327" s="248"/>
      <c r="Q327" s="248"/>
      <c r="R327" s="248"/>
      <c r="S327" s="248"/>
      <c r="T327" s="249"/>
      <c r="AT327" s="250" t="s">
        <v>150</v>
      </c>
      <c r="AU327" s="250" t="s">
        <v>82</v>
      </c>
      <c r="AV327" s="12" t="s">
        <v>82</v>
      </c>
      <c r="AW327" s="12" t="s">
        <v>35</v>
      </c>
      <c r="AX327" s="12" t="s">
        <v>72</v>
      </c>
      <c r="AY327" s="250" t="s">
        <v>142</v>
      </c>
    </row>
    <row r="328" s="13" customFormat="1">
      <c r="B328" s="251"/>
      <c r="C328" s="252"/>
      <c r="D328" s="231" t="s">
        <v>150</v>
      </c>
      <c r="E328" s="253" t="s">
        <v>21</v>
      </c>
      <c r="F328" s="254" t="s">
        <v>160</v>
      </c>
      <c r="G328" s="252"/>
      <c r="H328" s="255">
        <v>44.159999999999997</v>
      </c>
      <c r="I328" s="256"/>
      <c r="J328" s="252"/>
      <c r="K328" s="252"/>
      <c r="L328" s="257"/>
      <c r="M328" s="258"/>
      <c r="N328" s="259"/>
      <c r="O328" s="259"/>
      <c r="P328" s="259"/>
      <c r="Q328" s="259"/>
      <c r="R328" s="259"/>
      <c r="S328" s="259"/>
      <c r="T328" s="260"/>
      <c r="AT328" s="261" t="s">
        <v>150</v>
      </c>
      <c r="AU328" s="261" t="s">
        <v>82</v>
      </c>
      <c r="AV328" s="13" t="s">
        <v>148</v>
      </c>
      <c r="AW328" s="13" t="s">
        <v>35</v>
      </c>
      <c r="AX328" s="13" t="s">
        <v>80</v>
      </c>
      <c r="AY328" s="261" t="s">
        <v>142</v>
      </c>
    </row>
    <row r="329" s="10" customFormat="1" ht="29.88" customHeight="1">
      <c r="B329" s="201"/>
      <c r="C329" s="202"/>
      <c r="D329" s="203" t="s">
        <v>71</v>
      </c>
      <c r="E329" s="215" t="s">
        <v>185</v>
      </c>
      <c r="F329" s="215" t="s">
        <v>382</v>
      </c>
      <c r="G329" s="202"/>
      <c r="H329" s="202"/>
      <c r="I329" s="205"/>
      <c r="J329" s="216">
        <f>BK329</f>
        <v>0</v>
      </c>
      <c r="K329" s="202"/>
      <c r="L329" s="207"/>
      <c r="M329" s="208"/>
      <c r="N329" s="209"/>
      <c r="O329" s="209"/>
      <c r="P329" s="210">
        <f>SUM(P330:P485)</f>
        <v>0</v>
      </c>
      <c r="Q329" s="209"/>
      <c r="R329" s="210">
        <f>SUM(R330:R485)</f>
        <v>5.46219798</v>
      </c>
      <c r="S329" s="209"/>
      <c r="T329" s="211">
        <f>SUM(T330:T485)</f>
        <v>0</v>
      </c>
      <c r="AR329" s="212" t="s">
        <v>80</v>
      </c>
      <c r="AT329" s="213" t="s">
        <v>71</v>
      </c>
      <c r="AU329" s="213" t="s">
        <v>80</v>
      </c>
      <c r="AY329" s="212" t="s">
        <v>142</v>
      </c>
      <c r="BK329" s="214">
        <f>SUM(BK330:BK485)</f>
        <v>0</v>
      </c>
    </row>
    <row r="330" s="1" customFormat="1" ht="16.5" customHeight="1">
      <c r="B330" s="46"/>
      <c r="C330" s="217" t="s">
        <v>383</v>
      </c>
      <c r="D330" s="217" t="s">
        <v>144</v>
      </c>
      <c r="E330" s="218" t="s">
        <v>384</v>
      </c>
      <c r="F330" s="219" t="s">
        <v>385</v>
      </c>
      <c r="G330" s="220" t="s">
        <v>147</v>
      </c>
      <c r="H330" s="221">
        <v>0.59999999999999998</v>
      </c>
      <c r="I330" s="222"/>
      <c r="J330" s="223">
        <f>ROUND(I330*H330,2)</f>
        <v>0</v>
      </c>
      <c r="K330" s="219" t="s">
        <v>164</v>
      </c>
      <c r="L330" s="72"/>
      <c r="M330" s="224" t="s">
        <v>21</v>
      </c>
      <c r="N330" s="225" t="s">
        <v>43</v>
      </c>
      <c r="O330" s="47"/>
      <c r="P330" s="226">
        <f>O330*H330</f>
        <v>0</v>
      </c>
      <c r="Q330" s="226">
        <v>0.040000000000000001</v>
      </c>
      <c r="R330" s="226">
        <f>Q330*H330</f>
        <v>0.024</v>
      </c>
      <c r="S330" s="226">
        <v>0</v>
      </c>
      <c r="T330" s="227">
        <f>S330*H330</f>
        <v>0</v>
      </c>
      <c r="AR330" s="24" t="s">
        <v>148</v>
      </c>
      <c r="AT330" s="24" t="s">
        <v>144</v>
      </c>
      <c r="AU330" s="24" t="s">
        <v>82</v>
      </c>
      <c r="AY330" s="24" t="s">
        <v>142</v>
      </c>
      <c r="BE330" s="228">
        <f>IF(N330="základní",J330,0)</f>
        <v>0</v>
      </c>
      <c r="BF330" s="228">
        <f>IF(N330="snížená",J330,0)</f>
        <v>0</v>
      </c>
      <c r="BG330" s="228">
        <f>IF(N330="zákl. přenesená",J330,0)</f>
        <v>0</v>
      </c>
      <c r="BH330" s="228">
        <f>IF(N330="sníž. přenesená",J330,0)</f>
        <v>0</v>
      </c>
      <c r="BI330" s="228">
        <f>IF(N330="nulová",J330,0)</f>
        <v>0</v>
      </c>
      <c r="BJ330" s="24" t="s">
        <v>80</v>
      </c>
      <c r="BK330" s="228">
        <f>ROUND(I330*H330,2)</f>
        <v>0</v>
      </c>
      <c r="BL330" s="24" t="s">
        <v>148</v>
      </c>
      <c r="BM330" s="24" t="s">
        <v>386</v>
      </c>
    </row>
    <row r="331" s="11" customFormat="1">
      <c r="B331" s="229"/>
      <c r="C331" s="230"/>
      <c r="D331" s="231" t="s">
        <v>150</v>
      </c>
      <c r="E331" s="232" t="s">
        <v>21</v>
      </c>
      <c r="F331" s="233" t="s">
        <v>155</v>
      </c>
      <c r="G331" s="230"/>
      <c r="H331" s="232" t="s">
        <v>21</v>
      </c>
      <c r="I331" s="234"/>
      <c r="J331" s="230"/>
      <c r="K331" s="230"/>
      <c r="L331" s="235"/>
      <c r="M331" s="236"/>
      <c r="N331" s="237"/>
      <c r="O331" s="237"/>
      <c r="P331" s="237"/>
      <c r="Q331" s="237"/>
      <c r="R331" s="237"/>
      <c r="S331" s="237"/>
      <c r="T331" s="238"/>
      <c r="AT331" s="239" t="s">
        <v>150</v>
      </c>
      <c r="AU331" s="239" t="s">
        <v>82</v>
      </c>
      <c r="AV331" s="11" t="s">
        <v>80</v>
      </c>
      <c r="AW331" s="11" t="s">
        <v>35</v>
      </c>
      <c r="AX331" s="11" t="s">
        <v>72</v>
      </c>
      <c r="AY331" s="239" t="s">
        <v>142</v>
      </c>
    </row>
    <row r="332" s="12" customFormat="1">
      <c r="B332" s="240"/>
      <c r="C332" s="241"/>
      <c r="D332" s="231" t="s">
        <v>150</v>
      </c>
      <c r="E332" s="242" t="s">
        <v>21</v>
      </c>
      <c r="F332" s="243" t="s">
        <v>387</v>
      </c>
      <c r="G332" s="241"/>
      <c r="H332" s="244">
        <v>0.59999999999999998</v>
      </c>
      <c r="I332" s="245"/>
      <c r="J332" s="241"/>
      <c r="K332" s="241"/>
      <c r="L332" s="246"/>
      <c r="M332" s="247"/>
      <c r="N332" s="248"/>
      <c r="O332" s="248"/>
      <c r="P332" s="248"/>
      <c r="Q332" s="248"/>
      <c r="R332" s="248"/>
      <c r="S332" s="248"/>
      <c r="T332" s="249"/>
      <c r="AT332" s="250" t="s">
        <v>150</v>
      </c>
      <c r="AU332" s="250" t="s">
        <v>82</v>
      </c>
      <c r="AV332" s="12" t="s">
        <v>82</v>
      </c>
      <c r="AW332" s="12" t="s">
        <v>35</v>
      </c>
      <c r="AX332" s="12" t="s">
        <v>72</v>
      </c>
      <c r="AY332" s="250" t="s">
        <v>142</v>
      </c>
    </row>
    <row r="333" s="13" customFormat="1">
      <c r="B333" s="251"/>
      <c r="C333" s="252"/>
      <c r="D333" s="231" t="s">
        <v>150</v>
      </c>
      <c r="E333" s="253" t="s">
        <v>21</v>
      </c>
      <c r="F333" s="254" t="s">
        <v>160</v>
      </c>
      <c r="G333" s="252"/>
      <c r="H333" s="255">
        <v>0.59999999999999998</v>
      </c>
      <c r="I333" s="256"/>
      <c r="J333" s="252"/>
      <c r="K333" s="252"/>
      <c r="L333" s="257"/>
      <c r="M333" s="258"/>
      <c r="N333" s="259"/>
      <c r="O333" s="259"/>
      <c r="P333" s="259"/>
      <c r="Q333" s="259"/>
      <c r="R333" s="259"/>
      <c r="S333" s="259"/>
      <c r="T333" s="260"/>
      <c r="AT333" s="261" t="s">
        <v>150</v>
      </c>
      <c r="AU333" s="261" t="s">
        <v>82</v>
      </c>
      <c r="AV333" s="13" t="s">
        <v>148</v>
      </c>
      <c r="AW333" s="13" t="s">
        <v>35</v>
      </c>
      <c r="AX333" s="13" t="s">
        <v>80</v>
      </c>
      <c r="AY333" s="261" t="s">
        <v>142</v>
      </c>
    </row>
    <row r="334" s="1" customFormat="1" ht="25.5" customHeight="1">
      <c r="B334" s="46"/>
      <c r="C334" s="217" t="s">
        <v>388</v>
      </c>
      <c r="D334" s="217" t="s">
        <v>144</v>
      </c>
      <c r="E334" s="218" t="s">
        <v>389</v>
      </c>
      <c r="F334" s="219" t="s">
        <v>390</v>
      </c>
      <c r="G334" s="220" t="s">
        <v>147</v>
      </c>
      <c r="H334" s="221">
        <v>36.590000000000003</v>
      </c>
      <c r="I334" s="222"/>
      <c r="J334" s="223">
        <f>ROUND(I334*H334,2)</f>
        <v>0</v>
      </c>
      <c r="K334" s="219" t="s">
        <v>164</v>
      </c>
      <c r="L334" s="72"/>
      <c r="M334" s="224" t="s">
        <v>21</v>
      </c>
      <c r="N334" s="225" t="s">
        <v>43</v>
      </c>
      <c r="O334" s="47"/>
      <c r="P334" s="226">
        <f>O334*H334</f>
        <v>0</v>
      </c>
      <c r="Q334" s="226">
        <v>0.0030000000000000001</v>
      </c>
      <c r="R334" s="226">
        <f>Q334*H334</f>
        <v>0.10977000000000001</v>
      </c>
      <c r="S334" s="226">
        <v>0</v>
      </c>
      <c r="T334" s="227">
        <f>S334*H334</f>
        <v>0</v>
      </c>
      <c r="AR334" s="24" t="s">
        <v>148</v>
      </c>
      <c r="AT334" s="24" t="s">
        <v>144</v>
      </c>
      <c r="AU334" s="24" t="s">
        <v>82</v>
      </c>
      <c r="AY334" s="24" t="s">
        <v>142</v>
      </c>
      <c r="BE334" s="228">
        <f>IF(N334="základní",J334,0)</f>
        <v>0</v>
      </c>
      <c r="BF334" s="228">
        <f>IF(N334="snížená",J334,0)</f>
        <v>0</v>
      </c>
      <c r="BG334" s="228">
        <f>IF(N334="zákl. přenesená",J334,0)</f>
        <v>0</v>
      </c>
      <c r="BH334" s="228">
        <f>IF(N334="sníž. přenesená",J334,0)</f>
        <v>0</v>
      </c>
      <c r="BI334" s="228">
        <f>IF(N334="nulová",J334,0)</f>
        <v>0</v>
      </c>
      <c r="BJ334" s="24" t="s">
        <v>80</v>
      </c>
      <c r="BK334" s="228">
        <f>ROUND(I334*H334,2)</f>
        <v>0</v>
      </c>
      <c r="BL334" s="24" t="s">
        <v>148</v>
      </c>
      <c r="BM334" s="24" t="s">
        <v>391</v>
      </c>
    </row>
    <row r="335" s="1" customFormat="1" ht="16.5" customHeight="1">
      <c r="B335" s="46"/>
      <c r="C335" s="217" t="s">
        <v>392</v>
      </c>
      <c r="D335" s="217" t="s">
        <v>144</v>
      </c>
      <c r="E335" s="218" t="s">
        <v>393</v>
      </c>
      <c r="F335" s="219" t="s">
        <v>394</v>
      </c>
      <c r="G335" s="220" t="s">
        <v>147</v>
      </c>
      <c r="H335" s="221">
        <v>0.45000000000000001</v>
      </c>
      <c r="I335" s="222"/>
      <c r="J335" s="223">
        <f>ROUND(I335*H335,2)</f>
        <v>0</v>
      </c>
      <c r="K335" s="219" t="s">
        <v>164</v>
      </c>
      <c r="L335" s="72"/>
      <c r="M335" s="224" t="s">
        <v>21</v>
      </c>
      <c r="N335" s="225" t="s">
        <v>43</v>
      </c>
      <c r="O335" s="47"/>
      <c r="P335" s="226">
        <f>O335*H335</f>
        <v>0</v>
      </c>
      <c r="Q335" s="226">
        <v>0.040629999999999999</v>
      </c>
      <c r="R335" s="226">
        <f>Q335*H335</f>
        <v>0.018283500000000001</v>
      </c>
      <c r="S335" s="226">
        <v>0</v>
      </c>
      <c r="T335" s="227">
        <f>S335*H335</f>
        <v>0</v>
      </c>
      <c r="AR335" s="24" t="s">
        <v>148</v>
      </c>
      <c r="AT335" s="24" t="s">
        <v>144</v>
      </c>
      <c r="AU335" s="24" t="s">
        <v>82</v>
      </c>
      <c r="AY335" s="24" t="s">
        <v>142</v>
      </c>
      <c r="BE335" s="228">
        <f>IF(N335="základní",J335,0)</f>
        <v>0</v>
      </c>
      <c r="BF335" s="228">
        <f>IF(N335="snížená",J335,0)</f>
        <v>0</v>
      </c>
      <c r="BG335" s="228">
        <f>IF(N335="zákl. přenesená",J335,0)</f>
        <v>0</v>
      </c>
      <c r="BH335" s="228">
        <f>IF(N335="sníž. přenesená",J335,0)</f>
        <v>0</v>
      </c>
      <c r="BI335" s="228">
        <f>IF(N335="nulová",J335,0)</f>
        <v>0</v>
      </c>
      <c r="BJ335" s="24" t="s">
        <v>80</v>
      </c>
      <c r="BK335" s="228">
        <f>ROUND(I335*H335,2)</f>
        <v>0</v>
      </c>
      <c r="BL335" s="24" t="s">
        <v>148</v>
      </c>
      <c r="BM335" s="24" t="s">
        <v>395</v>
      </c>
    </row>
    <row r="336" s="11" customFormat="1">
      <c r="B336" s="229"/>
      <c r="C336" s="230"/>
      <c r="D336" s="231" t="s">
        <v>150</v>
      </c>
      <c r="E336" s="232" t="s">
        <v>21</v>
      </c>
      <c r="F336" s="233" t="s">
        <v>155</v>
      </c>
      <c r="G336" s="230"/>
      <c r="H336" s="232" t="s">
        <v>21</v>
      </c>
      <c r="I336" s="234"/>
      <c r="J336" s="230"/>
      <c r="K336" s="230"/>
      <c r="L336" s="235"/>
      <c r="M336" s="236"/>
      <c r="N336" s="237"/>
      <c r="O336" s="237"/>
      <c r="P336" s="237"/>
      <c r="Q336" s="237"/>
      <c r="R336" s="237"/>
      <c r="S336" s="237"/>
      <c r="T336" s="238"/>
      <c r="AT336" s="239" t="s">
        <v>150</v>
      </c>
      <c r="AU336" s="239" t="s">
        <v>82</v>
      </c>
      <c r="AV336" s="11" t="s">
        <v>80</v>
      </c>
      <c r="AW336" s="11" t="s">
        <v>35</v>
      </c>
      <c r="AX336" s="11" t="s">
        <v>72</v>
      </c>
      <c r="AY336" s="239" t="s">
        <v>142</v>
      </c>
    </row>
    <row r="337" s="12" customFormat="1">
      <c r="B337" s="240"/>
      <c r="C337" s="241"/>
      <c r="D337" s="231" t="s">
        <v>150</v>
      </c>
      <c r="E337" s="242" t="s">
        <v>21</v>
      </c>
      <c r="F337" s="243" t="s">
        <v>396</v>
      </c>
      <c r="G337" s="241"/>
      <c r="H337" s="244">
        <v>0.45000000000000001</v>
      </c>
      <c r="I337" s="245"/>
      <c r="J337" s="241"/>
      <c r="K337" s="241"/>
      <c r="L337" s="246"/>
      <c r="M337" s="247"/>
      <c r="N337" s="248"/>
      <c r="O337" s="248"/>
      <c r="P337" s="248"/>
      <c r="Q337" s="248"/>
      <c r="R337" s="248"/>
      <c r="S337" s="248"/>
      <c r="T337" s="249"/>
      <c r="AT337" s="250" t="s">
        <v>150</v>
      </c>
      <c r="AU337" s="250" t="s">
        <v>82</v>
      </c>
      <c r="AV337" s="12" t="s">
        <v>82</v>
      </c>
      <c r="AW337" s="12" t="s">
        <v>35</v>
      </c>
      <c r="AX337" s="12" t="s">
        <v>72</v>
      </c>
      <c r="AY337" s="250" t="s">
        <v>142</v>
      </c>
    </row>
    <row r="338" s="13" customFormat="1">
      <c r="B338" s="251"/>
      <c r="C338" s="252"/>
      <c r="D338" s="231" t="s">
        <v>150</v>
      </c>
      <c r="E338" s="253" t="s">
        <v>21</v>
      </c>
      <c r="F338" s="254" t="s">
        <v>160</v>
      </c>
      <c r="G338" s="252"/>
      <c r="H338" s="255">
        <v>0.45000000000000001</v>
      </c>
      <c r="I338" s="256"/>
      <c r="J338" s="252"/>
      <c r="K338" s="252"/>
      <c r="L338" s="257"/>
      <c r="M338" s="258"/>
      <c r="N338" s="259"/>
      <c r="O338" s="259"/>
      <c r="P338" s="259"/>
      <c r="Q338" s="259"/>
      <c r="R338" s="259"/>
      <c r="S338" s="259"/>
      <c r="T338" s="260"/>
      <c r="AT338" s="261" t="s">
        <v>150</v>
      </c>
      <c r="AU338" s="261" t="s">
        <v>82</v>
      </c>
      <c r="AV338" s="13" t="s">
        <v>148</v>
      </c>
      <c r="AW338" s="13" t="s">
        <v>35</v>
      </c>
      <c r="AX338" s="13" t="s">
        <v>80</v>
      </c>
      <c r="AY338" s="261" t="s">
        <v>142</v>
      </c>
    </row>
    <row r="339" s="1" customFormat="1" ht="25.5" customHeight="1">
      <c r="B339" s="46"/>
      <c r="C339" s="217" t="s">
        <v>397</v>
      </c>
      <c r="D339" s="217" t="s">
        <v>144</v>
      </c>
      <c r="E339" s="218" t="s">
        <v>398</v>
      </c>
      <c r="F339" s="219" t="s">
        <v>399</v>
      </c>
      <c r="G339" s="220" t="s">
        <v>147</v>
      </c>
      <c r="H339" s="221">
        <v>36.590000000000003</v>
      </c>
      <c r="I339" s="222"/>
      <c r="J339" s="223">
        <f>ROUND(I339*H339,2)</f>
        <v>0</v>
      </c>
      <c r="K339" s="219" t="s">
        <v>164</v>
      </c>
      <c r="L339" s="72"/>
      <c r="M339" s="224" t="s">
        <v>21</v>
      </c>
      <c r="N339" s="225" t="s">
        <v>43</v>
      </c>
      <c r="O339" s="47"/>
      <c r="P339" s="226">
        <f>O339*H339</f>
        <v>0</v>
      </c>
      <c r="Q339" s="226">
        <v>0.0051000000000000004</v>
      </c>
      <c r="R339" s="226">
        <f>Q339*H339</f>
        <v>0.18660900000000003</v>
      </c>
      <c r="S339" s="226">
        <v>0</v>
      </c>
      <c r="T339" s="227">
        <f>S339*H339</f>
        <v>0</v>
      </c>
      <c r="AR339" s="24" t="s">
        <v>148</v>
      </c>
      <c r="AT339" s="24" t="s">
        <v>144</v>
      </c>
      <c r="AU339" s="24" t="s">
        <v>82</v>
      </c>
      <c r="AY339" s="24" t="s">
        <v>142</v>
      </c>
      <c r="BE339" s="228">
        <f>IF(N339="základní",J339,0)</f>
        <v>0</v>
      </c>
      <c r="BF339" s="228">
        <f>IF(N339="snížená",J339,0)</f>
        <v>0</v>
      </c>
      <c r="BG339" s="228">
        <f>IF(N339="zákl. přenesená",J339,0)</f>
        <v>0</v>
      </c>
      <c r="BH339" s="228">
        <f>IF(N339="sníž. přenesená",J339,0)</f>
        <v>0</v>
      </c>
      <c r="BI339" s="228">
        <f>IF(N339="nulová",J339,0)</f>
        <v>0</v>
      </c>
      <c r="BJ339" s="24" t="s">
        <v>80</v>
      </c>
      <c r="BK339" s="228">
        <f>ROUND(I339*H339,2)</f>
        <v>0</v>
      </c>
      <c r="BL339" s="24" t="s">
        <v>148</v>
      </c>
      <c r="BM339" s="24" t="s">
        <v>400</v>
      </c>
    </row>
    <row r="340" s="12" customFormat="1">
      <c r="B340" s="240"/>
      <c r="C340" s="241"/>
      <c r="D340" s="231" t="s">
        <v>150</v>
      </c>
      <c r="E340" s="242" t="s">
        <v>21</v>
      </c>
      <c r="F340" s="243" t="s">
        <v>401</v>
      </c>
      <c r="G340" s="241"/>
      <c r="H340" s="244">
        <v>32.289999999999999</v>
      </c>
      <c r="I340" s="245"/>
      <c r="J340" s="241"/>
      <c r="K340" s="241"/>
      <c r="L340" s="246"/>
      <c r="M340" s="247"/>
      <c r="N340" s="248"/>
      <c r="O340" s="248"/>
      <c r="P340" s="248"/>
      <c r="Q340" s="248"/>
      <c r="R340" s="248"/>
      <c r="S340" s="248"/>
      <c r="T340" s="249"/>
      <c r="AT340" s="250" t="s">
        <v>150</v>
      </c>
      <c r="AU340" s="250" t="s">
        <v>82</v>
      </c>
      <c r="AV340" s="12" t="s">
        <v>82</v>
      </c>
      <c r="AW340" s="12" t="s">
        <v>35</v>
      </c>
      <c r="AX340" s="12" t="s">
        <v>72</v>
      </c>
      <c r="AY340" s="250" t="s">
        <v>142</v>
      </c>
    </row>
    <row r="341" s="12" customFormat="1">
      <c r="B341" s="240"/>
      <c r="C341" s="241"/>
      <c r="D341" s="231" t="s">
        <v>150</v>
      </c>
      <c r="E341" s="242" t="s">
        <v>21</v>
      </c>
      <c r="F341" s="243" t="s">
        <v>402</v>
      </c>
      <c r="G341" s="241"/>
      <c r="H341" s="244">
        <v>4.2999999999999998</v>
      </c>
      <c r="I341" s="245"/>
      <c r="J341" s="241"/>
      <c r="K341" s="241"/>
      <c r="L341" s="246"/>
      <c r="M341" s="247"/>
      <c r="N341" s="248"/>
      <c r="O341" s="248"/>
      <c r="P341" s="248"/>
      <c r="Q341" s="248"/>
      <c r="R341" s="248"/>
      <c r="S341" s="248"/>
      <c r="T341" s="249"/>
      <c r="AT341" s="250" t="s">
        <v>150</v>
      </c>
      <c r="AU341" s="250" t="s">
        <v>82</v>
      </c>
      <c r="AV341" s="12" t="s">
        <v>82</v>
      </c>
      <c r="AW341" s="12" t="s">
        <v>35</v>
      </c>
      <c r="AX341" s="12" t="s">
        <v>72</v>
      </c>
      <c r="AY341" s="250" t="s">
        <v>142</v>
      </c>
    </row>
    <row r="342" s="13" customFormat="1">
      <c r="B342" s="251"/>
      <c r="C342" s="252"/>
      <c r="D342" s="231" t="s">
        <v>150</v>
      </c>
      <c r="E342" s="253" t="s">
        <v>21</v>
      </c>
      <c r="F342" s="254" t="s">
        <v>160</v>
      </c>
      <c r="G342" s="252"/>
      <c r="H342" s="255">
        <v>36.590000000000003</v>
      </c>
      <c r="I342" s="256"/>
      <c r="J342" s="252"/>
      <c r="K342" s="252"/>
      <c r="L342" s="257"/>
      <c r="M342" s="258"/>
      <c r="N342" s="259"/>
      <c r="O342" s="259"/>
      <c r="P342" s="259"/>
      <c r="Q342" s="259"/>
      <c r="R342" s="259"/>
      <c r="S342" s="259"/>
      <c r="T342" s="260"/>
      <c r="AT342" s="261" t="s">
        <v>150</v>
      </c>
      <c r="AU342" s="261" t="s">
        <v>82</v>
      </c>
      <c r="AV342" s="13" t="s">
        <v>148</v>
      </c>
      <c r="AW342" s="13" t="s">
        <v>35</v>
      </c>
      <c r="AX342" s="13" t="s">
        <v>80</v>
      </c>
      <c r="AY342" s="261" t="s">
        <v>142</v>
      </c>
    </row>
    <row r="343" s="1" customFormat="1" ht="16.5" customHeight="1">
      <c r="B343" s="46"/>
      <c r="C343" s="217" t="s">
        <v>403</v>
      </c>
      <c r="D343" s="217" t="s">
        <v>144</v>
      </c>
      <c r="E343" s="218" t="s">
        <v>404</v>
      </c>
      <c r="F343" s="219" t="s">
        <v>405</v>
      </c>
      <c r="G343" s="220" t="s">
        <v>147</v>
      </c>
      <c r="H343" s="221">
        <v>8.3000000000000007</v>
      </c>
      <c r="I343" s="222"/>
      <c r="J343" s="223">
        <f>ROUND(I343*H343,2)</f>
        <v>0</v>
      </c>
      <c r="K343" s="219" t="s">
        <v>164</v>
      </c>
      <c r="L343" s="72"/>
      <c r="M343" s="224" t="s">
        <v>21</v>
      </c>
      <c r="N343" s="225" t="s">
        <v>43</v>
      </c>
      <c r="O343" s="47"/>
      <c r="P343" s="226">
        <f>O343*H343</f>
        <v>0</v>
      </c>
      <c r="Q343" s="226">
        <v>0.040000000000000001</v>
      </c>
      <c r="R343" s="226">
        <f>Q343*H343</f>
        <v>0.33200000000000002</v>
      </c>
      <c r="S343" s="226">
        <v>0</v>
      </c>
      <c r="T343" s="227">
        <f>S343*H343</f>
        <v>0</v>
      </c>
      <c r="AR343" s="24" t="s">
        <v>148</v>
      </c>
      <c r="AT343" s="24" t="s">
        <v>144</v>
      </c>
      <c r="AU343" s="24" t="s">
        <v>82</v>
      </c>
      <c r="AY343" s="24" t="s">
        <v>142</v>
      </c>
      <c r="BE343" s="228">
        <f>IF(N343="základní",J343,0)</f>
        <v>0</v>
      </c>
      <c r="BF343" s="228">
        <f>IF(N343="snížená",J343,0)</f>
        <v>0</v>
      </c>
      <c r="BG343" s="228">
        <f>IF(N343="zákl. přenesená",J343,0)</f>
        <v>0</v>
      </c>
      <c r="BH343" s="228">
        <f>IF(N343="sníž. přenesená",J343,0)</f>
        <v>0</v>
      </c>
      <c r="BI343" s="228">
        <f>IF(N343="nulová",J343,0)</f>
        <v>0</v>
      </c>
      <c r="BJ343" s="24" t="s">
        <v>80</v>
      </c>
      <c r="BK343" s="228">
        <f>ROUND(I343*H343,2)</f>
        <v>0</v>
      </c>
      <c r="BL343" s="24" t="s">
        <v>148</v>
      </c>
      <c r="BM343" s="24" t="s">
        <v>406</v>
      </c>
    </row>
    <row r="344" s="11" customFormat="1">
      <c r="B344" s="229"/>
      <c r="C344" s="230"/>
      <c r="D344" s="231" t="s">
        <v>150</v>
      </c>
      <c r="E344" s="232" t="s">
        <v>21</v>
      </c>
      <c r="F344" s="233" t="s">
        <v>151</v>
      </c>
      <c r="G344" s="230"/>
      <c r="H344" s="232" t="s">
        <v>21</v>
      </c>
      <c r="I344" s="234"/>
      <c r="J344" s="230"/>
      <c r="K344" s="230"/>
      <c r="L344" s="235"/>
      <c r="M344" s="236"/>
      <c r="N344" s="237"/>
      <c r="O344" s="237"/>
      <c r="P344" s="237"/>
      <c r="Q344" s="237"/>
      <c r="R344" s="237"/>
      <c r="S344" s="237"/>
      <c r="T344" s="238"/>
      <c r="AT344" s="239" t="s">
        <v>150</v>
      </c>
      <c r="AU344" s="239" t="s">
        <v>82</v>
      </c>
      <c r="AV344" s="11" t="s">
        <v>80</v>
      </c>
      <c r="AW344" s="11" t="s">
        <v>35</v>
      </c>
      <c r="AX344" s="11" t="s">
        <v>72</v>
      </c>
      <c r="AY344" s="239" t="s">
        <v>142</v>
      </c>
    </row>
    <row r="345" s="12" customFormat="1">
      <c r="B345" s="240"/>
      <c r="C345" s="241"/>
      <c r="D345" s="231" t="s">
        <v>150</v>
      </c>
      <c r="E345" s="242" t="s">
        <v>21</v>
      </c>
      <c r="F345" s="243" t="s">
        <v>407</v>
      </c>
      <c r="G345" s="241"/>
      <c r="H345" s="244">
        <v>1</v>
      </c>
      <c r="I345" s="245"/>
      <c r="J345" s="241"/>
      <c r="K345" s="241"/>
      <c r="L345" s="246"/>
      <c r="M345" s="247"/>
      <c r="N345" s="248"/>
      <c r="O345" s="248"/>
      <c r="P345" s="248"/>
      <c r="Q345" s="248"/>
      <c r="R345" s="248"/>
      <c r="S345" s="248"/>
      <c r="T345" s="249"/>
      <c r="AT345" s="250" t="s">
        <v>150</v>
      </c>
      <c r="AU345" s="250" t="s">
        <v>82</v>
      </c>
      <c r="AV345" s="12" t="s">
        <v>82</v>
      </c>
      <c r="AW345" s="12" t="s">
        <v>35</v>
      </c>
      <c r="AX345" s="12" t="s">
        <v>72</v>
      </c>
      <c r="AY345" s="250" t="s">
        <v>142</v>
      </c>
    </row>
    <row r="346" s="11" customFormat="1">
      <c r="B346" s="229"/>
      <c r="C346" s="230"/>
      <c r="D346" s="231" t="s">
        <v>150</v>
      </c>
      <c r="E346" s="232" t="s">
        <v>21</v>
      </c>
      <c r="F346" s="233" t="s">
        <v>151</v>
      </c>
      <c r="G346" s="230"/>
      <c r="H346" s="232" t="s">
        <v>21</v>
      </c>
      <c r="I346" s="234"/>
      <c r="J346" s="230"/>
      <c r="K346" s="230"/>
      <c r="L346" s="235"/>
      <c r="M346" s="236"/>
      <c r="N346" s="237"/>
      <c r="O346" s="237"/>
      <c r="P346" s="237"/>
      <c r="Q346" s="237"/>
      <c r="R346" s="237"/>
      <c r="S346" s="237"/>
      <c r="T346" s="238"/>
      <c r="AT346" s="239" t="s">
        <v>150</v>
      </c>
      <c r="AU346" s="239" t="s">
        <v>82</v>
      </c>
      <c r="AV346" s="11" t="s">
        <v>80</v>
      </c>
      <c r="AW346" s="11" t="s">
        <v>35</v>
      </c>
      <c r="AX346" s="11" t="s">
        <v>72</v>
      </c>
      <c r="AY346" s="239" t="s">
        <v>142</v>
      </c>
    </row>
    <row r="347" s="12" customFormat="1">
      <c r="B347" s="240"/>
      <c r="C347" s="241"/>
      <c r="D347" s="231" t="s">
        <v>150</v>
      </c>
      <c r="E347" s="242" t="s">
        <v>21</v>
      </c>
      <c r="F347" s="243" t="s">
        <v>408</v>
      </c>
      <c r="G347" s="241"/>
      <c r="H347" s="244">
        <v>1.8</v>
      </c>
      <c r="I347" s="245"/>
      <c r="J347" s="241"/>
      <c r="K347" s="241"/>
      <c r="L347" s="246"/>
      <c r="M347" s="247"/>
      <c r="N347" s="248"/>
      <c r="O347" s="248"/>
      <c r="P347" s="248"/>
      <c r="Q347" s="248"/>
      <c r="R347" s="248"/>
      <c r="S347" s="248"/>
      <c r="T347" s="249"/>
      <c r="AT347" s="250" t="s">
        <v>150</v>
      </c>
      <c r="AU347" s="250" t="s">
        <v>82</v>
      </c>
      <c r="AV347" s="12" t="s">
        <v>82</v>
      </c>
      <c r="AW347" s="12" t="s">
        <v>35</v>
      </c>
      <c r="AX347" s="12" t="s">
        <v>72</v>
      </c>
      <c r="AY347" s="250" t="s">
        <v>142</v>
      </c>
    </row>
    <row r="348" s="11" customFormat="1">
      <c r="B348" s="229"/>
      <c r="C348" s="230"/>
      <c r="D348" s="231" t="s">
        <v>150</v>
      </c>
      <c r="E348" s="232" t="s">
        <v>21</v>
      </c>
      <c r="F348" s="233" t="s">
        <v>153</v>
      </c>
      <c r="G348" s="230"/>
      <c r="H348" s="232" t="s">
        <v>21</v>
      </c>
      <c r="I348" s="234"/>
      <c r="J348" s="230"/>
      <c r="K348" s="230"/>
      <c r="L348" s="235"/>
      <c r="M348" s="236"/>
      <c r="N348" s="237"/>
      <c r="O348" s="237"/>
      <c r="P348" s="237"/>
      <c r="Q348" s="237"/>
      <c r="R348" s="237"/>
      <c r="S348" s="237"/>
      <c r="T348" s="238"/>
      <c r="AT348" s="239" t="s">
        <v>150</v>
      </c>
      <c r="AU348" s="239" t="s">
        <v>82</v>
      </c>
      <c r="AV348" s="11" t="s">
        <v>80</v>
      </c>
      <c r="AW348" s="11" t="s">
        <v>35</v>
      </c>
      <c r="AX348" s="11" t="s">
        <v>72</v>
      </c>
      <c r="AY348" s="239" t="s">
        <v>142</v>
      </c>
    </row>
    <row r="349" s="12" customFormat="1">
      <c r="B349" s="240"/>
      <c r="C349" s="241"/>
      <c r="D349" s="231" t="s">
        <v>150</v>
      </c>
      <c r="E349" s="242" t="s">
        <v>21</v>
      </c>
      <c r="F349" s="243" t="s">
        <v>409</v>
      </c>
      <c r="G349" s="241"/>
      <c r="H349" s="244">
        <v>1.2</v>
      </c>
      <c r="I349" s="245"/>
      <c r="J349" s="241"/>
      <c r="K349" s="241"/>
      <c r="L349" s="246"/>
      <c r="M349" s="247"/>
      <c r="N349" s="248"/>
      <c r="O349" s="248"/>
      <c r="P349" s="248"/>
      <c r="Q349" s="248"/>
      <c r="R349" s="248"/>
      <c r="S349" s="248"/>
      <c r="T349" s="249"/>
      <c r="AT349" s="250" t="s">
        <v>150</v>
      </c>
      <c r="AU349" s="250" t="s">
        <v>82</v>
      </c>
      <c r="AV349" s="12" t="s">
        <v>82</v>
      </c>
      <c r="AW349" s="12" t="s">
        <v>35</v>
      </c>
      <c r="AX349" s="12" t="s">
        <v>72</v>
      </c>
      <c r="AY349" s="250" t="s">
        <v>142</v>
      </c>
    </row>
    <row r="350" s="11" customFormat="1">
      <c r="B350" s="229"/>
      <c r="C350" s="230"/>
      <c r="D350" s="231" t="s">
        <v>150</v>
      </c>
      <c r="E350" s="232" t="s">
        <v>21</v>
      </c>
      <c r="F350" s="233" t="s">
        <v>153</v>
      </c>
      <c r="G350" s="230"/>
      <c r="H350" s="232" t="s">
        <v>21</v>
      </c>
      <c r="I350" s="234"/>
      <c r="J350" s="230"/>
      <c r="K350" s="230"/>
      <c r="L350" s="235"/>
      <c r="M350" s="236"/>
      <c r="N350" s="237"/>
      <c r="O350" s="237"/>
      <c r="P350" s="237"/>
      <c r="Q350" s="237"/>
      <c r="R350" s="237"/>
      <c r="S350" s="237"/>
      <c r="T350" s="238"/>
      <c r="AT350" s="239" t="s">
        <v>150</v>
      </c>
      <c r="AU350" s="239" t="s">
        <v>82</v>
      </c>
      <c r="AV350" s="11" t="s">
        <v>80</v>
      </c>
      <c r="AW350" s="11" t="s">
        <v>35</v>
      </c>
      <c r="AX350" s="11" t="s">
        <v>72</v>
      </c>
      <c r="AY350" s="239" t="s">
        <v>142</v>
      </c>
    </row>
    <row r="351" s="12" customFormat="1">
      <c r="B351" s="240"/>
      <c r="C351" s="241"/>
      <c r="D351" s="231" t="s">
        <v>150</v>
      </c>
      <c r="E351" s="242" t="s">
        <v>21</v>
      </c>
      <c r="F351" s="243" t="s">
        <v>410</v>
      </c>
      <c r="G351" s="241"/>
      <c r="H351" s="244">
        <v>0.75</v>
      </c>
      <c r="I351" s="245"/>
      <c r="J351" s="241"/>
      <c r="K351" s="241"/>
      <c r="L351" s="246"/>
      <c r="M351" s="247"/>
      <c r="N351" s="248"/>
      <c r="O351" s="248"/>
      <c r="P351" s="248"/>
      <c r="Q351" s="248"/>
      <c r="R351" s="248"/>
      <c r="S351" s="248"/>
      <c r="T351" s="249"/>
      <c r="AT351" s="250" t="s">
        <v>150</v>
      </c>
      <c r="AU351" s="250" t="s">
        <v>82</v>
      </c>
      <c r="AV351" s="12" t="s">
        <v>82</v>
      </c>
      <c r="AW351" s="12" t="s">
        <v>35</v>
      </c>
      <c r="AX351" s="12" t="s">
        <v>72</v>
      </c>
      <c r="AY351" s="250" t="s">
        <v>142</v>
      </c>
    </row>
    <row r="352" s="11" customFormat="1">
      <c r="B352" s="229"/>
      <c r="C352" s="230"/>
      <c r="D352" s="231" t="s">
        <v>150</v>
      </c>
      <c r="E352" s="232" t="s">
        <v>21</v>
      </c>
      <c r="F352" s="233" t="s">
        <v>155</v>
      </c>
      <c r="G352" s="230"/>
      <c r="H352" s="232" t="s">
        <v>21</v>
      </c>
      <c r="I352" s="234"/>
      <c r="J352" s="230"/>
      <c r="K352" s="230"/>
      <c r="L352" s="235"/>
      <c r="M352" s="236"/>
      <c r="N352" s="237"/>
      <c r="O352" s="237"/>
      <c r="P352" s="237"/>
      <c r="Q352" s="237"/>
      <c r="R352" s="237"/>
      <c r="S352" s="237"/>
      <c r="T352" s="238"/>
      <c r="AT352" s="239" t="s">
        <v>150</v>
      </c>
      <c r="AU352" s="239" t="s">
        <v>82</v>
      </c>
      <c r="AV352" s="11" t="s">
        <v>80</v>
      </c>
      <c r="AW352" s="11" t="s">
        <v>35</v>
      </c>
      <c r="AX352" s="11" t="s">
        <v>72</v>
      </c>
      <c r="AY352" s="239" t="s">
        <v>142</v>
      </c>
    </row>
    <row r="353" s="12" customFormat="1">
      <c r="B353" s="240"/>
      <c r="C353" s="241"/>
      <c r="D353" s="231" t="s">
        <v>150</v>
      </c>
      <c r="E353" s="242" t="s">
        <v>21</v>
      </c>
      <c r="F353" s="243" t="s">
        <v>411</v>
      </c>
      <c r="G353" s="241"/>
      <c r="H353" s="244">
        <v>1.5</v>
      </c>
      <c r="I353" s="245"/>
      <c r="J353" s="241"/>
      <c r="K353" s="241"/>
      <c r="L353" s="246"/>
      <c r="M353" s="247"/>
      <c r="N353" s="248"/>
      <c r="O353" s="248"/>
      <c r="P353" s="248"/>
      <c r="Q353" s="248"/>
      <c r="R353" s="248"/>
      <c r="S353" s="248"/>
      <c r="T353" s="249"/>
      <c r="AT353" s="250" t="s">
        <v>150</v>
      </c>
      <c r="AU353" s="250" t="s">
        <v>82</v>
      </c>
      <c r="AV353" s="12" t="s">
        <v>82</v>
      </c>
      <c r="AW353" s="12" t="s">
        <v>35</v>
      </c>
      <c r="AX353" s="12" t="s">
        <v>72</v>
      </c>
      <c r="AY353" s="250" t="s">
        <v>142</v>
      </c>
    </row>
    <row r="354" s="11" customFormat="1">
      <c r="B354" s="229"/>
      <c r="C354" s="230"/>
      <c r="D354" s="231" t="s">
        <v>150</v>
      </c>
      <c r="E354" s="232" t="s">
        <v>21</v>
      </c>
      <c r="F354" s="233" t="s">
        <v>155</v>
      </c>
      <c r="G354" s="230"/>
      <c r="H354" s="232" t="s">
        <v>21</v>
      </c>
      <c r="I354" s="234"/>
      <c r="J354" s="230"/>
      <c r="K354" s="230"/>
      <c r="L354" s="235"/>
      <c r="M354" s="236"/>
      <c r="N354" s="237"/>
      <c r="O354" s="237"/>
      <c r="P354" s="237"/>
      <c r="Q354" s="237"/>
      <c r="R354" s="237"/>
      <c r="S354" s="237"/>
      <c r="T354" s="238"/>
      <c r="AT354" s="239" t="s">
        <v>150</v>
      </c>
      <c r="AU354" s="239" t="s">
        <v>82</v>
      </c>
      <c r="AV354" s="11" t="s">
        <v>80</v>
      </c>
      <c r="AW354" s="11" t="s">
        <v>35</v>
      </c>
      <c r="AX354" s="11" t="s">
        <v>72</v>
      </c>
      <c r="AY354" s="239" t="s">
        <v>142</v>
      </c>
    </row>
    <row r="355" s="12" customFormat="1">
      <c r="B355" s="240"/>
      <c r="C355" s="241"/>
      <c r="D355" s="231" t="s">
        <v>150</v>
      </c>
      <c r="E355" s="242" t="s">
        <v>21</v>
      </c>
      <c r="F355" s="243" t="s">
        <v>412</v>
      </c>
      <c r="G355" s="241"/>
      <c r="H355" s="244">
        <v>1</v>
      </c>
      <c r="I355" s="245"/>
      <c r="J355" s="241"/>
      <c r="K355" s="241"/>
      <c r="L355" s="246"/>
      <c r="M355" s="247"/>
      <c r="N355" s="248"/>
      <c r="O355" s="248"/>
      <c r="P355" s="248"/>
      <c r="Q355" s="248"/>
      <c r="R355" s="248"/>
      <c r="S355" s="248"/>
      <c r="T355" s="249"/>
      <c r="AT355" s="250" t="s">
        <v>150</v>
      </c>
      <c r="AU355" s="250" t="s">
        <v>82</v>
      </c>
      <c r="AV355" s="12" t="s">
        <v>82</v>
      </c>
      <c r="AW355" s="12" t="s">
        <v>35</v>
      </c>
      <c r="AX355" s="12" t="s">
        <v>72</v>
      </c>
      <c r="AY355" s="250" t="s">
        <v>142</v>
      </c>
    </row>
    <row r="356" s="11" customFormat="1">
      <c r="B356" s="229"/>
      <c r="C356" s="230"/>
      <c r="D356" s="231" t="s">
        <v>150</v>
      </c>
      <c r="E356" s="232" t="s">
        <v>21</v>
      </c>
      <c r="F356" s="233" t="s">
        <v>155</v>
      </c>
      <c r="G356" s="230"/>
      <c r="H356" s="232" t="s">
        <v>21</v>
      </c>
      <c r="I356" s="234"/>
      <c r="J356" s="230"/>
      <c r="K356" s="230"/>
      <c r="L356" s="235"/>
      <c r="M356" s="236"/>
      <c r="N356" s="237"/>
      <c r="O356" s="237"/>
      <c r="P356" s="237"/>
      <c r="Q356" s="237"/>
      <c r="R356" s="237"/>
      <c r="S356" s="237"/>
      <c r="T356" s="238"/>
      <c r="AT356" s="239" t="s">
        <v>150</v>
      </c>
      <c r="AU356" s="239" t="s">
        <v>82</v>
      </c>
      <c r="AV356" s="11" t="s">
        <v>80</v>
      </c>
      <c r="AW356" s="11" t="s">
        <v>35</v>
      </c>
      <c r="AX356" s="11" t="s">
        <v>72</v>
      </c>
      <c r="AY356" s="239" t="s">
        <v>142</v>
      </c>
    </row>
    <row r="357" s="12" customFormat="1">
      <c r="B357" s="240"/>
      <c r="C357" s="241"/>
      <c r="D357" s="231" t="s">
        <v>150</v>
      </c>
      <c r="E357" s="242" t="s">
        <v>21</v>
      </c>
      <c r="F357" s="243" t="s">
        <v>413</v>
      </c>
      <c r="G357" s="241"/>
      <c r="H357" s="244">
        <v>1.05</v>
      </c>
      <c r="I357" s="245"/>
      <c r="J357" s="241"/>
      <c r="K357" s="241"/>
      <c r="L357" s="246"/>
      <c r="M357" s="247"/>
      <c r="N357" s="248"/>
      <c r="O357" s="248"/>
      <c r="P357" s="248"/>
      <c r="Q357" s="248"/>
      <c r="R357" s="248"/>
      <c r="S357" s="248"/>
      <c r="T357" s="249"/>
      <c r="AT357" s="250" t="s">
        <v>150</v>
      </c>
      <c r="AU357" s="250" t="s">
        <v>82</v>
      </c>
      <c r="AV357" s="12" t="s">
        <v>82</v>
      </c>
      <c r="AW357" s="12" t="s">
        <v>35</v>
      </c>
      <c r="AX357" s="12" t="s">
        <v>72</v>
      </c>
      <c r="AY357" s="250" t="s">
        <v>142</v>
      </c>
    </row>
    <row r="358" s="13" customFormat="1">
      <c r="B358" s="251"/>
      <c r="C358" s="252"/>
      <c r="D358" s="231" t="s">
        <v>150</v>
      </c>
      <c r="E358" s="253" t="s">
        <v>21</v>
      </c>
      <c r="F358" s="254" t="s">
        <v>160</v>
      </c>
      <c r="G358" s="252"/>
      <c r="H358" s="255">
        <v>8.3000000000000007</v>
      </c>
      <c r="I358" s="256"/>
      <c r="J358" s="252"/>
      <c r="K358" s="252"/>
      <c r="L358" s="257"/>
      <c r="M358" s="258"/>
      <c r="N358" s="259"/>
      <c r="O358" s="259"/>
      <c r="P358" s="259"/>
      <c r="Q358" s="259"/>
      <c r="R358" s="259"/>
      <c r="S358" s="259"/>
      <c r="T358" s="260"/>
      <c r="AT358" s="261" t="s">
        <v>150</v>
      </c>
      <c r="AU358" s="261" t="s">
        <v>82</v>
      </c>
      <c r="AV358" s="13" t="s">
        <v>148</v>
      </c>
      <c r="AW358" s="13" t="s">
        <v>35</v>
      </c>
      <c r="AX358" s="13" t="s">
        <v>80</v>
      </c>
      <c r="AY358" s="261" t="s">
        <v>142</v>
      </c>
    </row>
    <row r="359" s="1" customFormat="1" ht="16.5" customHeight="1">
      <c r="B359" s="46"/>
      <c r="C359" s="217" t="s">
        <v>414</v>
      </c>
      <c r="D359" s="217" t="s">
        <v>144</v>
      </c>
      <c r="E359" s="218" t="s">
        <v>415</v>
      </c>
      <c r="F359" s="219" t="s">
        <v>416</v>
      </c>
      <c r="G359" s="220" t="s">
        <v>147</v>
      </c>
      <c r="H359" s="221">
        <v>44.694000000000003</v>
      </c>
      <c r="I359" s="222"/>
      <c r="J359" s="223">
        <f>ROUND(I359*H359,2)</f>
        <v>0</v>
      </c>
      <c r="K359" s="219" t="s">
        <v>164</v>
      </c>
      <c r="L359" s="72"/>
      <c r="M359" s="224" t="s">
        <v>21</v>
      </c>
      <c r="N359" s="225" t="s">
        <v>43</v>
      </c>
      <c r="O359" s="47"/>
      <c r="P359" s="226">
        <f>O359*H359</f>
        <v>0</v>
      </c>
      <c r="Q359" s="226">
        <v>0.0030000000000000001</v>
      </c>
      <c r="R359" s="226">
        <f>Q359*H359</f>
        <v>0.13408200000000001</v>
      </c>
      <c r="S359" s="226">
        <v>0</v>
      </c>
      <c r="T359" s="227">
        <f>S359*H359</f>
        <v>0</v>
      </c>
      <c r="AR359" s="24" t="s">
        <v>148</v>
      </c>
      <c r="AT359" s="24" t="s">
        <v>144</v>
      </c>
      <c r="AU359" s="24" t="s">
        <v>82</v>
      </c>
      <c r="AY359" s="24" t="s">
        <v>142</v>
      </c>
      <c r="BE359" s="228">
        <f>IF(N359="základní",J359,0)</f>
        <v>0</v>
      </c>
      <c r="BF359" s="228">
        <f>IF(N359="snížená",J359,0)</f>
        <v>0</v>
      </c>
      <c r="BG359" s="228">
        <f>IF(N359="zákl. přenesená",J359,0)</f>
        <v>0</v>
      </c>
      <c r="BH359" s="228">
        <f>IF(N359="sníž. přenesená",J359,0)</f>
        <v>0</v>
      </c>
      <c r="BI359" s="228">
        <f>IF(N359="nulová",J359,0)</f>
        <v>0</v>
      </c>
      <c r="BJ359" s="24" t="s">
        <v>80</v>
      </c>
      <c r="BK359" s="228">
        <f>ROUND(I359*H359,2)</f>
        <v>0</v>
      </c>
      <c r="BL359" s="24" t="s">
        <v>148</v>
      </c>
      <c r="BM359" s="24" t="s">
        <v>417</v>
      </c>
    </row>
    <row r="360" s="11" customFormat="1">
      <c r="B360" s="229"/>
      <c r="C360" s="230"/>
      <c r="D360" s="231" t="s">
        <v>150</v>
      </c>
      <c r="E360" s="232" t="s">
        <v>21</v>
      </c>
      <c r="F360" s="233" t="s">
        <v>418</v>
      </c>
      <c r="G360" s="230"/>
      <c r="H360" s="232" t="s">
        <v>21</v>
      </c>
      <c r="I360" s="234"/>
      <c r="J360" s="230"/>
      <c r="K360" s="230"/>
      <c r="L360" s="235"/>
      <c r="M360" s="236"/>
      <c r="N360" s="237"/>
      <c r="O360" s="237"/>
      <c r="P360" s="237"/>
      <c r="Q360" s="237"/>
      <c r="R360" s="237"/>
      <c r="S360" s="237"/>
      <c r="T360" s="238"/>
      <c r="AT360" s="239" t="s">
        <v>150</v>
      </c>
      <c r="AU360" s="239" t="s">
        <v>82</v>
      </c>
      <c r="AV360" s="11" t="s">
        <v>80</v>
      </c>
      <c r="AW360" s="11" t="s">
        <v>35</v>
      </c>
      <c r="AX360" s="11" t="s">
        <v>72</v>
      </c>
      <c r="AY360" s="239" t="s">
        <v>142</v>
      </c>
    </row>
    <row r="361" s="12" customFormat="1">
      <c r="B361" s="240"/>
      <c r="C361" s="241"/>
      <c r="D361" s="231" t="s">
        <v>150</v>
      </c>
      <c r="E361" s="242" t="s">
        <v>21</v>
      </c>
      <c r="F361" s="243" t="s">
        <v>419</v>
      </c>
      <c r="G361" s="241"/>
      <c r="H361" s="244">
        <v>7.0250000000000004</v>
      </c>
      <c r="I361" s="245"/>
      <c r="J361" s="241"/>
      <c r="K361" s="241"/>
      <c r="L361" s="246"/>
      <c r="M361" s="247"/>
      <c r="N361" s="248"/>
      <c r="O361" s="248"/>
      <c r="P361" s="248"/>
      <c r="Q361" s="248"/>
      <c r="R361" s="248"/>
      <c r="S361" s="248"/>
      <c r="T361" s="249"/>
      <c r="AT361" s="250" t="s">
        <v>150</v>
      </c>
      <c r="AU361" s="250" t="s">
        <v>82</v>
      </c>
      <c r="AV361" s="12" t="s">
        <v>82</v>
      </c>
      <c r="AW361" s="12" t="s">
        <v>35</v>
      </c>
      <c r="AX361" s="12" t="s">
        <v>72</v>
      </c>
      <c r="AY361" s="250" t="s">
        <v>142</v>
      </c>
    </row>
    <row r="362" s="12" customFormat="1">
      <c r="B362" s="240"/>
      <c r="C362" s="241"/>
      <c r="D362" s="231" t="s">
        <v>150</v>
      </c>
      <c r="E362" s="242" t="s">
        <v>21</v>
      </c>
      <c r="F362" s="243" t="s">
        <v>420</v>
      </c>
      <c r="G362" s="241"/>
      <c r="H362" s="244">
        <v>14.49</v>
      </c>
      <c r="I362" s="245"/>
      <c r="J362" s="241"/>
      <c r="K362" s="241"/>
      <c r="L362" s="246"/>
      <c r="M362" s="247"/>
      <c r="N362" s="248"/>
      <c r="O362" s="248"/>
      <c r="P362" s="248"/>
      <c r="Q362" s="248"/>
      <c r="R362" s="248"/>
      <c r="S362" s="248"/>
      <c r="T362" s="249"/>
      <c r="AT362" s="250" t="s">
        <v>150</v>
      </c>
      <c r="AU362" s="250" t="s">
        <v>82</v>
      </c>
      <c r="AV362" s="12" t="s">
        <v>82</v>
      </c>
      <c r="AW362" s="12" t="s">
        <v>35</v>
      </c>
      <c r="AX362" s="12" t="s">
        <v>72</v>
      </c>
      <c r="AY362" s="250" t="s">
        <v>142</v>
      </c>
    </row>
    <row r="363" s="12" customFormat="1">
      <c r="B363" s="240"/>
      <c r="C363" s="241"/>
      <c r="D363" s="231" t="s">
        <v>150</v>
      </c>
      <c r="E363" s="242" t="s">
        <v>21</v>
      </c>
      <c r="F363" s="243" t="s">
        <v>421</v>
      </c>
      <c r="G363" s="241"/>
      <c r="H363" s="244">
        <v>0.64000000000000001</v>
      </c>
      <c r="I363" s="245"/>
      <c r="J363" s="241"/>
      <c r="K363" s="241"/>
      <c r="L363" s="246"/>
      <c r="M363" s="247"/>
      <c r="N363" s="248"/>
      <c r="O363" s="248"/>
      <c r="P363" s="248"/>
      <c r="Q363" s="248"/>
      <c r="R363" s="248"/>
      <c r="S363" s="248"/>
      <c r="T363" s="249"/>
      <c r="AT363" s="250" t="s">
        <v>150</v>
      </c>
      <c r="AU363" s="250" t="s">
        <v>82</v>
      </c>
      <c r="AV363" s="12" t="s">
        <v>82</v>
      </c>
      <c r="AW363" s="12" t="s">
        <v>35</v>
      </c>
      <c r="AX363" s="12" t="s">
        <v>72</v>
      </c>
      <c r="AY363" s="250" t="s">
        <v>142</v>
      </c>
    </row>
    <row r="364" s="12" customFormat="1">
      <c r="B364" s="240"/>
      <c r="C364" s="241"/>
      <c r="D364" s="231" t="s">
        <v>150</v>
      </c>
      <c r="E364" s="242" t="s">
        <v>21</v>
      </c>
      <c r="F364" s="243" t="s">
        <v>422</v>
      </c>
      <c r="G364" s="241"/>
      <c r="H364" s="244">
        <v>1.0600000000000001</v>
      </c>
      <c r="I364" s="245"/>
      <c r="J364" s="241"/>
      <c r="K364" s="241"/>
      <c r="L364" s="246"/>
      <c r="M364" s="247"/>
      <c r="N364" s="248"/>
      <c r="O364" s="248"/>
      <c r="P364" s="248"/>
      <c r="Q364" s="248"/>
      <c r="R364" s="248"/>
      <c r="S364" s="248"/>
      <c r="T364" s="249"/>
      <c r="AT364" s="250" t="s">
        <v>150</v>
      </c>
      <c r="AU364" s="250" t="s">
        <v>82</v>
      </c>
      <c r="AV364" s="12" t="s">
        <v>82</v>
      </c>
      <c r="AW364" s="12" t="s">
        <v>35</v>
      </c>
      <c r="AX364" s="12" t="s">
        <v>72</v>
      </c>
      <c r="AY364" s="250" t="s">
        <v>142</v>
      </c>
    </row>
    <row r="365" s="12" customFormat="1">
      <c r="B365" s="240"/>
      <c r="C365" s="241"/>
      <c r="D365" s="231" t="s">
        <v>150</v>
      </c>
      <c r="E365" s="242" t="s">
        <v>21</v>
      </c>
      <c r="F365" s="243" t="s">
        <v>423</v>
      </c>
      <c r="G365" s="241"/>
      <c r="H365" s="244">
        <v>0.44</v>
      </c>
      <c r="I365" s="245"/>
      <c r="J365" s="241"/>
      <c r="K365" s="241"/>
      <c r="L365" s="246"/>
      <c r="M365" s="247"/>
      <c r="N365" s="248"/>
      <c r="O365" s="248"/>
      <c r="P365" s="248"/>
      <c r="Q365" s="248"/>
      <c r="R365" s="248"/>
      <c r="S365" s="248"/>
      <c r="T365" s="249"/>
      <c r="AT365" s="250" t="s">
        <v>150</v>
      </c>
      <c r="AU365" s="250" t="s">
        <v>82</v>
      </c>
      <c r="AV365" s="12" t="s">
        <v>82</v>
      </c>
      <c r="AW365" s="12" t="s">
        <v>35</v>
      </c>
      <c r="AX365" s="12" t="s">
        <v>72</v>
      </c>
      <c r="AY365" s="250" t="s">
        <v>142</v>
      </c>
    </row>
    <row r="366" s="12" customFormat="1">
      <c r="B366" s="240"/>
      <c r="C366" s="241"/>
      <c r="D366" s="231" t="s">
        <v>150</v>
      </c>
      <c r="E366" s="242" t="s">
        <v>21</v>
      </c>
      <c r="F366" s="243" t="s">
        <v>424</v>
      </c>
      <c r="G366" s="241"/>
      <c r="H366" s="244">
        <v>-0.59999999999999998</v>
      </c>
      <c r="I366" s="245"/>
      <c r="J366" s="241"/>
      <c r="K366" s="241"/>
      <c r="L366" s="246"/>
      <c r="M366" s="247"/>
      <c r="N366" s="248"/>
      <c r="O366" s="248"/>
      <c r="P366" s="248"/>
      <c r="Q366" s="248"/>
      <c r="R366" s="248"/>
      <c r="S366" s="248"/>
      <c r="T366" s="249"/>
      <c r="AT366" s="250" t="s">
        <v>150</v>
      </c>
      <c r="AU366" s="250" t="s">
        <v>82</v>
      </c>
      <c r="AV366" s="12" t="s">
        <v>82</v>
      </c>
      <c r="AW366" s="12" t="s">
        <v>35</v>
      </c>
      <c r="AX366" s="12" t="s">
        <v>72</v>
      </c>
      <c r="AY366" s="250" t="s">
        <v>142</v>
      </c>
    </row>
    <row r="367" s="12" customFormat="1">
      <c r="B367" s="240"/>
      <c r="C367" s="241"/>
      <c r="D367" s="231" t="s">
        <v>150</v>
      </c>
      <c r="E367" s="242" t="s">
        <v>21</v>
      </c>
      <c r="F367" s="243" t="s">
        <v>425</v>
      </c>
      <c r="G367" s="241"/>
      <c r="H367" s="244">
        <v>-2.3100000000000001</v>
      </c>
      <c r="I367" s="245"/>
      <c r="J367" s="241"/>
      <c r="K367" s="241"/>
      <c r="L367" s="246"/>
      <c r="M367" s="247"/>
      <c r="N367" s="248"/>
      <c r="O367" s="248"/>
      <c r="P367" s="248"/>
      <c r="Q367" s="248"/>
      <c r="R367" s="248"/>
      <c r="S367" s="248"/>
      <c r="T367" s="249"/>
      <c r="AT367" s="250" t="s">
        <v>150</v>
      </c>
      <c r="AU367" s="250" t="s">
        <v>82</v>
      </c>
      <c r="AV367" s="12" t="s">
        <v>82</v>
      </c>
      <c r="AW367" s="12" t="s">
        <v>35</v>
      </c>
      <c r="AX367" s="12" t="s">
        <v>72</v>
      </c>
      <c r="AY367" s="250" t="s">
        <v>142</v>
      </c>
    </row>
    <row r="368" s="12" customFormat="1">
      <c r="B368" s="240"/>
      <c r="C368" s="241"/>
      <c r="D368" s="231" t="s">
        <v>150</v>
      </c>
      <c r="E368" s="242" t="s">
        <v>21</v>
      </c>
      <c r="F368" s="243" t="s">
        <v>426</v>
      </c>
      <c r="G368" s="241"/>
      <c r="H368" s="244">
        <v>-0.14000000000000001</v>
      </c>
      <c r="I368" s="245"/>
      <c r="J368" s="241"/>
      <c r="K368" s="241"/>
      <c r="L368" s="246"/>
      <c r="M368" s="247"/>
      <c r="N368" s="248"/>
      <c r="O368" s="248"/>
      <c r="P368" s="248"/>
      <c r="Q368" s="248"/>
      <c r="R368" s="248"/>
      <c r="S368" s="248"/>
      <c r="T368" s="249"/>
      <c r="AT368" s="250" t="s">
        <v>150</v>
      </c>
      <c r="AU368" s="250" t="s">
        <v>82</v>
      </c>
      <c r="AV368" s="12" t="s">
        <v>82</v>
      </c>
      <c r="AW368" s="12" t="s">
        <v>35</v>
      </c>
      <c r="AX368" s="12" t="s">
        <v>72</v>
      </c>
      <c r="AY368" s="250" t="s">
        <v>142</v>
      </c>
    </row>
    <row r="369" s="12" customFormat="1">
      <c r="B369" s="240"/>
      <c r="C369" s="241"/>
      <c r="D369" s="231" t="s">
        <v>150</v>
      </c>
      <c r="E369" s="242" t="s">
        <v>21</v>
      </c>
      <c r="F369" s="243" t="s">
        <v>427</v>
      </c>
      <c r="G369" s="241"/>
      <c r="H369" s="244">
        <v>-1.3200000000000001</v>
      </c>
      <c r="I369" s="245"/>
      <c r="J369" s="241"/>
      <c r="K369" s="241"/>
      <c r="L369" s="246"/>
      <c r="M369" s="247"/>
      <c r="N369" s="248"/>
      <c r="O369" s="248"/>
      <c r="P369" s="248"/>
      <c r="Q369" s="248"/>
      <c r="R369" s="248"/>
      <c r="S369" s="248"/>
      <c r="T369" s="249"/>
      <c r="AT369" s="250" t="s">
        <v>150</v>
      </c>
      <c r="AU369" s="250" t="s">
        <v>82</v>
      </c>
      <c r="AV369" s="12" t="s">
        <v>82</v>
      </c>
      <c r="AW369" s="12" t="s">
        <v>35</v>
      </c>
      <c r="AX369" s="12" t="s">
        <v>72</v>
      </c>
      <c r="AY369" s="250" t="s">
        <v>142</v>
      </c>
    </row>
    <row r="370" s="14" customFormat="1">
      <c r="B370" s="262"/>
      <c r="C370" s="263"/>
      <c r="D370" s="231" t="s">
        <v>150</v>
      </c>
      <c r="E370" s="264" t="s">
        <v>21</v>
      </c>
      <c r="F370" s="265" t="s">
        <v>175</v>
      </c>
      <c r="G370" s="263"/>
      <c r="H370" s="266">
        <v>19.285</v>
      </c>
      <c r="I370" s="267"/>
      <c r="J370" s="263"/>
      <c r="K370" s="263"/>
      <c r="L370" s="268"/>
      <c r="M370" s="269"/>
      <c r="N370" s="270"/>
      <c r="O370" s="270"/>
      <c r="P370" s="270"/>
      <c r="Q370" s="270"/>
      <c r="R370" s="270"/>
      <c r="S370" s="270"/>
      <c r="T370" s="271"/>
      <c r="AT370" s="272" t="s">
        <v>150</v>
      </c>
      <c r="AU370" s="272" t="s">
        <v>82</v>
      </c>
      <c r="AV370" s="14" t="s">
        <v>170</v>
      </c>
      <c r="AW370" s="14" t="s">
        <v>35</v>
      </c>
      <c r="AX370" s="14" t="s">
        <v>72</v>
      </c>
      <c r="AY370" s="272" t="s">
        <v>142</v>
      </c>
    </row>
    <row r="371" s="11" customFormat="1">
      <c r="B371" s="229"/>
      <c r="C371" s="230"/>
      <c r="D371" s="231" t="s">
        <v>150</v>
      </c>
      <c r="E371" s="232" t="s">
        <v>21</v>
      </c>
      <c r="F371" s="233" t="s">
        <v>428</v>
      </c>
      <c r="G371" s="230"/>
      <c r="H371" s="232" t="s">
        <v>21</v>
      </c>
      <c r="I371" s="234"/>
      <c r="J371" s="230"/>
      <c r="K371" s="230"/>
      <c r="L371" s="235"/>
      <c r="M371" s="236"/>
      <c r="N371" s="237"/>
      <c r="O371" s="237"/>
      <c r="P371" s="237"/>
      <c r="Q371" s="237"/>
      <c r="R371" s="237"/>
      <c r="S371" s="237"/>
      <c r="T371" s="238"/>
      <c r="AT371" s="239" t="s">
        <v>150</v>
      </c>
      <c r="AU371" s="239" t="s">
        <v>82</v>
      </c>
      <c r="AV371" s="11" t="s">
        <v>80</v>
      </c>
      <c r="AW371" s="11" t="s">
        <v>35</v>
      </c>
      <c r="AX371" s="11" t="s">
        <v>72</v>
      </c>
      <c r="AY371" s="239" t="s">
        <v>142</v>
      </c>
    </row>
    <row r="372" s="12" customFormat="1">
      <c r="B372" s="240"/>
      <c r="C372" s="241"/>
      <c r="D372" s="231" t="s">
        <v>150</v>
      </c>
      <c r="E372" s="242" t="s">
        <v>21</v>
      </c>
      <c r="F372" s="243" t="s">
        <v>429</v>
      </c>
      <c r="G372" s="241"/>
      <c r="H372" s="244">
        <v>1.0449999999999999</v>
      </c>
      <c r="I372" s="245"/>
      <c r="J372" s="241"/>
      <c r="K372" s="241"/>
      <c r="L372" s="246"/>
      <c r="M372" s="247"/>
      <c r="N372" s="248"/>
      <c r="O372" s="248"/>
      <c r="P372" s="248"/>
      <c r="Q372" s="248"/>
      <c r="R372" s="248"/>
      <c r="S372" s="248"/>
      <c r="T372" s="249"/>
      <c r="AT372" s="250" t="s">
        <v>150</v>
      </c>
      <c r="AU372" s="250" t="s">
        <v>82</v>
      </c>
      <c r="AV372" s="12" t="s">
        <v>82</v>
      </c>
      <c r="AW372" s="12" t="s">
        <v>35</v>
      </c>
      <c r="AX372" s="12" t="s">
        <v>72</v>
      </c>
      <c r="AY372" s="250" t="s">
        <v>142</v>
      </c>
    </row>
    <row r="373" s="12" customFormat="1">
      <c r="B373" s="240"/>
      <c r="C373" s="241"/>
      <c r="D373" s="231" t="s">
        <v>150</v>
      </c>
      <c r="E373" s="242" t="s">
        <v>21</v>
      </c>
      <c r="F373" s="243" t="s">
        <v>430</v>
      </c>
      <c r="G373" s="241"/>
      <c r="H373" s="244">
        <v>-0.14999999999999999</v>
      </c>
      <c r="I373" s="245"/>
      <c r="J373" s="241"/>
      <c r="K373" s="241"/>
      <c r="L373" s="246"/>
      <c r="M373" s="247"/>
      <c r="N373" s="248"/>
      <c r="O373" s="248"/>
      <c r="P373" s="248"/>
      <c r="Q373" s="248"/>
      <c r="R373" s="248"/>
      <c r="S373" s="248"/>
      <c r="T373" s="249"/>
      <c r="AT373" s="250" t="s">
        <v>150</v>
      </c>
      <c r="AU373" s="250" t="s">
        <v>82</v>
      </c>
      <c r="AV373" s="12" t="s">
        <v>82</v>
      </c>
      <c r="AW373" s="12" t="s">
        <v>35</v>
      </c>
      <c r="AX373" s="12" t="s">
        <v>72</v>
      </c>
      <c r="AY373" s="250" t="s">
        <v>142</v>
      </c>
    </row>
    <row r="374" s="12" customFormat="1">
      <c r="B374" s="240"/>
      <c r="C374" s="241"/>
      <c r="D374" s="231" t="s">
        <v>150</v>
      </c>
      <c r="E374" s="242" t="s">
        <v>21</v>
      </c>
      <c r="F374" s="243" t="s">
        <v>426</v>
      </c>
      <c r="G374" s="241"/>
      <c r="H374" s="244">
        <v>-0.14000000000000001</v>
      </c>
      <c r="I374" s="245"/>
      <c r="J374" s="241"/>
      <c r="K374" s="241"/>
      <c r="L374" s="246"/>
      <c r="M374" s="247"/>
      <c r="N374" s="248"/>
      <c r="O374" s="248"/>
      <c r="P374" s="248"/>
      <c r="Q374" s="248"/>
      <c r="R374" s="248"/>
      <c r="S374" s="248"/>
      <c r="T374" s="249"/>
      <c r="AT374" s="250" t="s">
        <v>150</v>
      </c>
      <c r="AU374" s="250" t="s">
        <v>82</v>
      </c>
      <c r="AV374" s="12" t="s">
        <v>82</v>
      </c>
      <c r="AW374" s="12" t="s">
        <v>35</v>
      </c>
      <c r="AX374" s="12" t="s">
        <v>72</v>
      </c>
      <c r="AY374" s="250" t="s">
        <v>142</v>
      </c>
    </row>
    <row r="375" s="14" customFormat="1">
      <c r="B375" s="262"/>
      <c r="C375" s="263"/>
      <c r="D375" s="231" t="s">
        <v>150</v>
      </c>
      <c r="E375" s="264" t="s">
        <v>21</v>
      </c>
      <c r="F375" s="265" t="s">
        <v>175</v>
      </c>
      <c r="G375" s="263"/>
      <c r="H375" s="266">
        <v>0.755</v>
      </c>
      <c r="I375" s="267"/>
      <c r="J375" s="263"/>
      <c r="K375" s="263"/>
      <c r="L375" s="268"/>
      <c r="M375" s="269"/>
      <c r="N375" s="270"/>
      <c r="O375" s="270"/>
      <c r="P375" s="270"/>
      <c r="Q375" s="270"/>
      <c r="R375" s="270"/>
      <c r="S375" s="270"/>
      <c r="T375" s="271"/>
      <c r="AT375" s="272" t="s">
        <v>150</v>
      </c>
      <c r="AU375" s="272" t="s">
        <v>82</v>
      </c>
      <c r="AV375" s="14" t="s">
        <v>170</v>
      </c>
      <c r="AW375" s="14" t="s">
        <v>35</v>
      </c>
      <c r="AX375" s="14" t="s">
        <v>72</v>
      </c>
      <c r="AY375" s="272" t="s">
        <v>142</v>
      </c>
    </row>
    <row r="376" s="11" customFormat="1">
      <c r="B376" s="229"/>
      <c r="C376" s="230"/>
      <c r="D376" s="231" t="s">
        <v>150</v>
      </c>
      <c r="E376" s="232" t="s">
        <v>21</v>
      </c>
      <c r="F376" s="233" t="s">
        <v>431</v>
      </c>
      <c r="G376" s="230"/>
      <c r="H376" s="232" t="s">
        <v>21</v>
      </c>
      <c r="I376" s="234"/>
      <c r="J376" s="230"/>
      <c r="K376" s="230"/>
      <c r="L376" s="235"/>
      <c r="M376" s="236"/>
      <c r="N376" s="237"/>
      <c r="O376" s="237"/>
      <c r="P376" s="237"/>
      <c r="Q376" s="237"/>
      <c r="R376" s="237"/>
      <c r="S376" s="237"/>
      <c r="T376" s="238"/>
      <c r="AT376" s="239" t="s">
        <v>150</v>
      </c>
      <c r="AU376" s="239" t="s">
        <v>82</v>
      </c>
      <c r="AV376" s="11" t="s">
        <v>80</v>
      </c>
      <c r="AW376" s="11" t="s">
        <v>35</v>
      </c>
      <c r="AX376" s="11" t="s">
        <v>72</v>
      </c>
      <c r="AY376" s="239" t="s">
        <v>142</v>
      </c>
    </row>
    <row r="377" s="12" customFormat="1">
      <c r="B377" s="240"/>
      <c r="C377" s="241"/>
      <c r="D377" s="231" t="s">
        <v>150</v>
      </c>
      <c r="E377" s="242" t="s">
        <v>21</v>
      </c>
      <c r="F377" s="243" t="s">
        <v>432</v>
      </c>
      <c r="G377" s="241"/>
      <c r="H377" s="244">
        <v>2.528</v>
      </c>
      <c r="I377" s="245"/>
      <c r="J377" s="241"/>
      <c r="K377" s="241"/>
      <c r="L377" s="246"/>
      <c r="M377" s="247"/>
      <c r="N377" s="248"/>
      <c r="O377" s="248"/>
      <c r="P377" s="248"/>
      <c r="Q377" s="248"/>
      <c r="R377" s="248"/>
      <c r="S377" s="248"/>
      <c r="T377" s="249"/>
      <c r="AT377" s="250" t="s">
        <v>150</v>
      </c>
      <c r="AU377" s="250" t="s">
        <v>82</v>
      </c>
      <c r="AV377" s="12" t="s">
        <v>82</v>
      </c>
      <c r="AW377" s="12" t="s">
        <v>35</v>
      </c>
      <c r="AX377" s="12" t="s">
        <v>72</v>
      </c>
      <c r="AY377" s="250" t="s">
        <v>142</v>
      </c>
    </row>
    <row r="378" s="12" customFormat="1">
      <c r="B378" s="240"/>
      <c r="C378" s="241"/>
      <c r="D378" s="231" t="s">
        <v>150</v>
      </c>
      <c r="E378" s="242" t="s">
        <v>21</v>
      </c>
      <c r="F378" s="243" t="s">
        <v>433</v>
      </c>
      <c r="G378" s="241"/>
      <c r="H378" s="244">
        <v>14.167999999999999</v>
      </c>
      <c r="I378" s="245"/>
      <c r="J378" s="241"/>
      <c r="K378" s="241"/>
      <c r="L378" s="246"/>
      <c r="M378" s="247"/>
      <c r="N378" s="248"/>
      <c r="O378" s="248"/>
      <c r="P378" s="248"/>
      <c r="Q378" s="248"/>
      <c r="R378" s="248"/>
      <c r="S378" s="248"/>
      <c r="T378" s="249"/>
      <c r="AT378" s="250" t="s">
        <v>150</v>
      </c>
      <c r="AU378" s="250" t="s">
        <v>82</v>
      </c>
      <c r="AV378" s="12" t="s">
        <v>82</v>
      </c>
      <c r="AW378" s="12" t="s">
        <v>35</v>
      </c>
      <c r="AX378" s="12" t="s">
        <v>72</v>
      </c>
      <c r="AY378" s="250" t="s">
        <v>142</v>
      </c>
    </row>
    <row r="379" s="12" customFormat="1">
      <c r="B379" s="240"/>
      <c r="C379" s="241"/>
      <c r="D379" s="231" t="s">
        <v>150</v>
      </c>
      <c r="E379" s="242" t="s">
        <v>21</v>
      </c>
      <c r="F379" s="243" t="s">
        <v>434</v>
      </c>
      <c r="G379" s="241"/>
      <c r="H379" s="244">
        <v>0.64000000000000001</v>
      </c>
      <c r="I379" s="245"/>
      <c r="J379" s="241"/>
      <c r="K379" s="241"/>
      <c r="L379" s="246"/>
      <c r="M379" s="247"/>
      <c r="N379" s="248"/>
      <c r="O379" s="248"/>
      <c r="P379" s="248"/>
      <c r="Q379" s="248"/>
      <c r="R379" s="248"/>
      <c r="S379" s="248"/>
      <c r="T379" s="249"/>
      <c r="AT379" s="250" t="s">
        <v>150</v>
      </c>
      <c r="AU379" s="250" t="s">
        <v>82</v>
      </c>
      <c r="AV379" s="12" t="s">
        <v>82</v>
      </c>
      <c r="AW379" s="12" t="s">
        <v>35</v>
      </c>
      <c r="AX379" s="12" t="s">
        <v>72</v>
      </c>
      <c r="AY379" s="250" t="s">
        <v>142</v>
      </c>
    </row>
    <row r="380" s="12" customFormat="1">
      <c r="B380" s="240"/>
      <c r="C380" s="241"/>
      <c r="D380" s="231" t="s">
        <v>150</v>
      </c>
      <c r="E380" s="242" t="s">
        <v>21</v>
      </c>
      <c r="F380" s="243" t="s">
        <v>435</v>
      </c>
      <c r="G380" s="241"/>
      <c r="H380" s="244">
        <v>1.024</v>
      </c>
      <c r="I380" s="245"/>
      <c r="J380" s="241"/>
      <c r="K380" s="241"/>
      <c r="L380" s="246"/>
      <c r="M380" s="247"/>
      <c r="N380" s="248"/>
      <c r="O380" s="248"/>
      <c r="P380" s="248"/>
      <c r="Q380" s="248"/>
      <c r="R380" s="248"/>
      <c r="S380" s="248"/>
      <c r="T380" s="249"/>
      <c r="AT380" s="250" t="s">
        <v>150</v>
      </c>
      <c r="AU380" s="250" t="s">
        <v>82</v>
      </c>
      <c r="AV380" s="12" t="s">
        <v>82</v>
      </c>
      <c r="AW380" s="12" t="s">
        <v>35</v>
      </c>
      <c r="AX380" s="12" t="s">
        <v>72</v>
      </c>
      <c r="AY380" s="250" t="s">
        <v>142</v>
      </c>
    </row>
    <row r="381" s="12" customFormat="1">
      <c r="B381" s="240"/>
      <c r="C381" s="241"/>
      <c r="D381" s="231" t="s">
        <v>150</v>
      </c>
      <c r="E381" s="242" t="s">
        <v>21</v>
      </c>
      <c r="F381" s="243" t="s">
        <v>436</v>
      </c>
      <c r="G381" s="241"/>
      <c r="H381" s="244">
        <v>-1.0349999999999999</v>
      </c>
      <c r="I381" s="245"/>
      <c r="J381" s="241"/>
      <c r="K381" s="241"/>
      <c r="L381" s="246"/>
      <c r="M381" s="247"/>
      <c r="N381" s="248"/>
      <c r="O381" s="248"/>
      <c r="P381" s="248"/>
      <c r="Q381" s="248"/>
      <c r="R381" s="248"/>
      <c r="S381" s="248"/>
      <c r="T381" s="249"/>
      <c r="AT381" s="250" t="s">
        <v>150</v>
      </c>
      <c r="AU381" s="250" t="s">
        <v>82</v>
      </c>
      <c r="AV381" s="12" t="s">
        <v>82</v>
      </c>
      <c r="AW381" s="12" t="s">
        <v>35</v>
      </c>
      <c r="AX381" s="12" t="s">
        <v>72</v>
      </c>
      <c r="AY381" s="250" t="s">
        <v>142</v>
      </c>
    </row>
    <row r="382" s="12" customFormat="1">
      <c r="B382" s="240"/>
      <c r="C382" s="241"/>
      <c r="D382" s="231" t="s">
        <v>150</v>
      </c>
      <c r="E382" s="242" t="s">
        <v>21</v>
      </c>
      <c r="F382" s="243" t="s">
        <v>437</v>
      </c>
      <c r="G382" s="241"/>
      <c r="H382" s="244">
        <v>-1.9319999999999999</v>
      </c>
      <c r="I382" s="245"/>
      <c r="J382" s="241"/>
      <c r="K382" s="241"/>
      <c r="L382" s="246"/>
      <c r="M382" s="247"/>
      <c r="N382" s="248"/>
      <c r="O382" s="248"/>
      <c r="P382" s="248"/>
      <c r="Q382" s="248"/>
      <c r="R382" s="248"/>
      <c r="S382" s="248"/>
      <c r="T382" s="249"/>
      <c r="AT382" s="250" t="s">
        <v>150</v>
      </c>
      <c r="AU382" s="250" t="s">
        <v>82</v>
      </c>
      <c r="AV382" s="12" t="s">
        <v>82</v>
      </c>
      <c r="AW382" s="12" t="s">
        <v>35</v>
      </c>
      <c r="AX382" s="12" t="s">
        <v>72</v>
      </c>
      <c r="AY382" s="250" t="s">
        <v>142</v>
      </c>
    </row>
    <row r="383" s="14" customFormat="1">
      <c r="B383" s="262"/>
      <c r="C383" s="263"/>
      <c r="D383" s="231" t="s">
        <v>150</v>
      </c>
      <c r="E383" s="264" t="s">
        <v>21</v>
      </c>
      <c r="F383" s="265" t="s">
        <v>175</v>
      </c>
      <c r="G383" s="263"/>
      <c r="H383" s="266">
        <v>15.393000000000001</v>
      </c>
      <c r="I383" s="267"/>
      <c r="J383" s="263"/>
      <c r="K383" s="263"/>
      <c r="L383" s="268"/>
      <c r="M383" s="269"/>
      <c r="N383" s="270"/>
      <c r="O383" s="270"/>
      <c r="P383" s="270"/>
      <c r="Q383" s="270"/>
      <c r="R383" s="270"/>
      <c r="S383" s="270"/>
      <c r="T383" s="271"/>
      <c r="AT383" s="272" t="s">
        <v>150</v>
      </c>
      <c r="AU383" s="272" t="s">
        <v>82</v>
      </c>
      <c r="AV383" s="14" t="s">
        <v>170</v>
      </c>
      <c r="AW383" s="14" t="s">
        <v>35</v>
      </c>
      <c r="AX383" s="14" t="s">
        <v>72</v>
      </c>
      <c r="AY383" s="272" t="s">
        <v>142</v>
      </c>
    </row>
    <row r="384" s="11" customFormat="1">
      <c r="B384" s="229"/>
      <c r="C384" s="230"/>
      <c r="D384" s="231" t="s">
        <v>150</v>
      </c>
      <c r="E384" s="232" t="s">
        <v>21</v>
      </c>
      <c r="F384" s="233" t="s">
        <v>438</v>
      </c>
      <c r="G384" s="230"/>
      <c r="H384" s="232" t="s">
        <v>21</v>
      </c>
      <c r="I384" s="234"/>
      <c r="J384" s="230"/>
      <c r="K384" s="230"/>
      <c r="L384" s="235"/>
      <c r="M384" s="236"/>
      <c r="N384" s="237"/>
      <c r="O384" s="237"/>
      <c r="P384" s="237"/>
      <c r="Q384" s="237"/>
      <c r="R384" s="237"/>
      <c r="S384" s="237"/>
      <c r="T384" s="238"/>
      <c r="AT384" s="239" t="s">
        <v>150</v>
      </c>
      <c r="AU384" s="239" t="s">
        <v>82</v>
      </c>
      <c r="AV384" s="11" t="s">
        <v>80</v>
      </c>
      <c r="AW384" s="11" t="s">
        <v>35</v>
      </c>
      <c r="AX384" s="11" t="s">
        <v>72</v>
      </c>
      <c r="AY384" s="239" t="s">
        <v>142</v>
      </c>
    </row>
    <row r="385" s="12" customFormat="1">
      <c r="B385" s="240"/>
      <c r="C385" s="241"/>
      <c r="D385" s="231" t="s">
        <v>150</v>
      </c>
      <c r="E385" s="242" t="s">
        <v>21</v>
      </c>
      <c r="F385" s="243" t="s">
        <v>439</v>
      </c>
      <c r="G385" s="241"/>
      <c r="H385" s="244">
        <v>4.5</v>
      </c>
      <c r="I385" s="245"/>
      <c r="J385" s="241"/>
      <c r="K385" s="241"/>
      <c r="L385" s="246"/>
      <c r="M385" s="247"/>
      <c r="N385" s="248"/>
      <c r="O385" s="248"/>
      <c r="P385" s="248"/>
      <c r="Q385" s="248"/>
      <c r="R385" s="248"/>
      <c r="S385" s="248"/>
      <c r="T385" s="249"/>
      <c r="AT385" s="250" t="s">
        <v>150</v>
      </c>
      <c r="AU385" s="250" t="s">
        <v>82</v>
      </c>
      <c r="AV385" s="12" t="s">
        <v>82</v>
      </c>
      <c r="AW385" s="12" t="s">
        <v>35</v>
      </c>
      <c r="AX385" s="12" t="s">
        <v>72</v>
      </c>
      <c r="AY385" s="250" t="s">
        <v>142</v>
      </c>
    </row>
    <row r="386" s="12" customFormat="1">
      <c r="B386" s="240"/>
      <c r="C386" s="241"/>
      <c r="D386" s="231" t="s">
        <v>150</v>
      </c>
      <c r="E386" s="242" t="s">
        <v>21</v>
      </c>
      <c r="F386" s="243" t="s">
        <v>157</v>
      </c>
      <c r="G386" s="241"/>
      <c r="H386" s="244">
        <v>2.3999999999999999</v>
      </c>
      <c r="I386" s="245"/>
      <c r="J386" s="241"/>
      <c r="K386" s="241"/>
      <c r="L386" s="246"/>
      <c r="M386" s="247"/>
      <c r="N386" s="248"/>
      <c r="O386" s="248"/>
      <c r="P386" s="248"/>
      <c r="Q386" s="248"/>
      <c r="R386" s="248"/>
      <c r="S386" s="248"/>
      <c r="T386" s="249"/>
      <c r="AT386" s="250" t="s">
        <v>150</v>
      </c>
      <c r="AU386" s="250" t="s">
        <v>82</v>
      </c>
      <c r="AV386" s="12" t="s">
        <v>82</v>
      </c>
      <c r="AW386" s="12" t="s">
        <v>35</v>
      </c>
      <c r="AX386" s="12" t="s">
        <v>72</v>
      </c>
      <c r="AY386" s="250" t="s">
        <v>142</v>
      </c>
    </row>
    <row r="387" s="12" customFormat="1">
      <c r="B387" s="240"/>
      <c r="C387" s="241"/>
      <c r="D387" s="231" t="s">
        <v>150</v>
      </c>
      <c r="E387" s="242" t="s">
        <v>21</v>
      </c>
      <c r="F387" s="243" t="s">
        <v>440</v>
      </c>
      <c r="G387" s="241"/>
      <c r="H387" s="244">
        <v>1.3200000000000001</v>
      </c>
      <c r="I387" s="245"/>
      <c r="J387" s="241"/>
      <c r="K387" s="241"/>
      <c r="L387" s="246"/>
      <c r="M387" s="247"/>
      <c r="N387" s="248"/>
      <c r="O387" s="248"/>
      <c r="P387" s="248"/>
      <c r="Q387" s="248"/>
      <c r="R387" s="248"/>
      <c r="S387" s="248"/>
      <c r="T387" s="249"/>
      <c r="AT387" s="250" t="s">
        <v>150</v>
      </c>
      <c r="AU387" s="250" t="s">
        <v>82</v>
      </c>
      <c r="AV387" s="12" t="s">
        <v>82</v>
      </c>
      <c r="AW387" s="12" t="s">
        <v>35</v>
      </c>
      <c r="AX387" s="12" t="s">
        <v>72</v>
      </c>
      <c r="AY387" s="250" t="s">
        <v>142</v>
      </c>
    </row>
    <row r="388" s="12" customFormat="1">
      <c r="B388" s="240"/>
      <c r="C388" s="241"/>
      <c r="D388" s="231" t="s">
        <v>150</v>
      </c>
      <c r="E388" s="242" t="s">
        <v>21</v>
      </c>
      <c r="F388" s="243" t="s">
        <v>423</v>
      </c>
      <c r="G388" s="241"/>
      <c r="H388" s="244">
        <v>0.44</v>
      </c>
      <c r="I388" s="245"/>
      <c r="J388" s="241"/>
      <c r="K388" s="241"/>
      <c r="L388" s="246"/>
      <c r="M388" s="247"/>
      <c r="N388" s="248"/>
      <c r="O388" s="248"/>
      <c r="P388" s="248"/>
      <c r="Q388" s="248"/>
      <c r="R388" s="248"/>
      <c r="S388" s="248"/>
      <c r="T388" s="249"/>
      <c r="AT388" s="250" t="s">
        <v>150</v>
      </c>
      <c r="AU388" s="250" t="s">
        <v>82</v>
      </c>
      <c r="AV388" s="12" t="s">
        <v>82</v>
      </c>
      <c r="AW388" s="12" t="s">
        <v>35</v>
      </c>
      <c r="AX388" s="12" t="s">
        <v>72</v>
      </c>
      <c r="AY388" s="250" t="s">
        <v>142</v>
      </c>
    </row>
    <row r="389" s="12" customFormat="1">
      <c r="B389" s="240"/>
      <c r="C389" s="241"/>
      <c r="D389" s="231" t="s">
        <v>150</v>
      </c>
      <c r="E389" s="242" t="s">
        <v>21</v>
      </c>
      <c r="F389" s="243" t="s">
        <v>441</v>
      </c>
      <c r="G389" s="241"/>
      <c r="H389" s="244">
        <v>0.60099999999999998</v>
      </c>
      <c r="I389" s="245"/>
      <c r="J389" s="241"/>
      <c r="K389" s="241"/>
      <c r="L389" s="246"/>
      <c r="M389" s="247"/>
      <c r="N389" s="248"/>
      <c r="O389" s="248"/>
      <c r="P389" s="248"/>
      <c r="Q389" s="248"/>
      <c r="R389" s="248"/>
      <c r="S389" s="248"/>
      <c r="T389" s="249"/>
      <c r="AT389" s="250" t="s">
        <v>150</v>
      </c>
      <c r="AU389" s="250" t="s">
        <v>82</v>
      </c>
      <c r="AV389" s="12" t="s">
        <v>82</v>
      </c>
      <c r="AW389" s="12" t="s">
        <v>35</v>
      </c>
      <c r="AX389" s="12" t="s">
        <v>72</v>
      </c>
      <c r="AY389" s="250" t="s">
        <v>142</v>
      </c>
    </row>
    <row r="390" s="14" customFormat="1">
      <c r="B390" s="262"/>
      <c r="C390" s="263"/>
      <c r="D390" s="231" t="s">
        <v>150</v>
      </c>
      <c r="E390" s="264" t="s">
        <v>21</v>
      </c>
      <c r="F390" s="265" t="s">
        <v>175</v>
      </c>
      <c r="G390" s="263"/>
      <c r="H390" s="266">
        <v>9.2609999999999992</v>
      </c>
      <c r="I390" s="267"/>
      <c r="J390" s="263"/>
      <c r="K390" s="263"/>
      <c r="L390" s="268"/>
      <c r="M390" s="269"/>
      <c r="N390" s="270"/>
      <c r="O390" s="270"/>
      <c r="P390" s="270"/>
      <c r="Q390" s="270"/>
      <c r="R390" s="270"/>
      <c r="S390" s="270"/>
      <c r="T390" s="271"/>
      <c r="AT390" s="272" t="s">
        <v>150</v>
      </c>
      <c r="AU390" s="272" t="s">
        <v>82</v>
      </c>
      <c r="AV390" s="14" t="s">
        <v>170</v>
      </c>
      <c r="AW390" s="14" t="s">
        <v>35</v>
      </c>
      <c r="AX390" s="14" t="s">
        <v>72</v>
      </c>
      <c r="AY390" s="272" t="s">
        <v>142</v>
      </c>
    </row>
    <row r="391" s="13" customFormat="1">
      <c r="B391" s="251"/>
      <c r="C391" s="252"/>
      <c r="D391" s="231" t="s">
        <v>150</v>
      </c>
      <c r="E391" s="253" t="s">
        <v>21</v>
      </c>
      <c r="F391" s="254" t="s">
        <v>160</v>
      </c>
      <c r="G391" s="252"/>
      <c r="H391" s="255">
        <v>44.694000000000003</v>
      </c>
      <c r="I391" s="256"/>
      <c r="J391" s="252"/>
      <c r="K391" s="252"/>
      <c r="L391" s="257"/>
      <c r="M391" s="258"/>
      <c r="N391" s="259"/>
      <c r="O391" s="259"/>
      <c r="P391" s="259"/>
      <c r="Q391" s="259"/>
      <c r="R391" s="259"/>
      <c r="S391" s="259"/>
      <c r="T391" s="260"/>
      <c r="AT391" s="261" t="s">
        <v>150</v>
      </c>
      <c r="AU391" s="261" t="s">
        <v>82</v>
      </c>
      <c r="AV391" s="13" t="s">
        <v>148</v>
      </c>
      <c r="AW391" s="13" t="s">
        <v>35</v>
      </c>
      <c r="AX391" s="13" t="s">
        <v>80</v>
      </c>
      <c r="AY391" s="261" t="s">
        <v>142</v>
      </c>
    </row>
    <row r="392" s="1" customFormat="1" ht="16.5" customHeight="1">
      <c r="B392" s="46"/>
      <c r="C392" s="217" t="s">
        <v>442</v>
      </c>
      <c r="D392" s="217" t="s">
        <v>144</v>
      </c>
      <c r="E392" s="218" t="s">
        <v>443</v>
      </c>
      <c r="F392" s="219" t="s">
        <v>444</v>
      </c>
      <c r="G392" s="220" t="s">
        <v>147</v>
      </c>
      <c r="H392" s="221">
        <v>5.0999999999999996</v>
      </c>
      <c r="I392" s="222"/>
      <c r="J392" s="223">
        <f>ROUND(I392*H392,2)</f>
        <v>0</v>
      </c>
      <c r="K392" s="219" t="s">
        <v>164</v>
      </c>
      <c r="L392" s="72"/>
      <c r="M392" s="224" t="s">
        <v>21</v>
      </c>
      <c r="N392" s="225" t="s">
        <v>43</v>
      </c>
      <c r="O392" s="47"/>
      <c r="P392" s="226">
        <f>O392*H392</f>
        <v>0</v>
      </c>
      <c r="Q392" s="226">
        <v>0.040629999999999999</v>
      </c>
      <c r="R392" s="226">
        <f>Q392*H392</f>
        <v>0.20721299999999998</v>
      </c>
      <c r="S392" s="226">
        <v>0</v>
      </c>
      <c r="T392" s="227">
        <f>S392*H392</f>
        <v>0</v>
      </c>
      <c r="AR392" s="24" t="s">
        <v>148</v>
      </c>
      <c r="AT392" s="24" t="s">
        <v>144</v>
      </c>
      <c r="AU392" s="24" t="s">
        <v>82</v>
      </c>
      <c r="AY392" s="24" t="s">
        <v>142</v>
      </c>
      <c r="BE392" s="228">
        <f>IF(N392="základní",J392,0)</f>
        <v>0</v>
      </c>
      <c r="BF392" s="228">
        <f>IF(N392="snížená",J392,0)</f>
        <v>0</v>
      </c>
      <c r="BG392" s="228">
        <f>IF(N392="zákl. přenesená",J392,0)</f>
        <v>0</v>
      </c>
      <c r="BH392" s="228">
        <f>IF(N392="sníž. přenesená",J392,0)</f>
        <v>0</v>
      </c>
      <c r="BI392" s="228">
        <f>IF(N392="nulová",J392,0)</f>
        <v>0</v>
      </c>
      <c r="BJ392" s="24" t="s">
        <v>80</v>
      </c>
      <c r="BK392" s="228">
        <f>ROUND(I392*H392,2)</f>
        <v>0</v>
      </c>
      <c r="BL392" s="24" t="s">
        <v>148</v>
      </c>
      <c r="BM392" s="24" t="s">
        <v>445</v>
      </c>
    </row>
    <row r="393" s="11" customFormat="1">
      <c r="B393" s="229"/>
      <c r="C393" s="230"/>
      <c r="D393" s="231" t="s">
        <v>150</v>
      </c>
      <c r="E393" s="232" t="s">
        <v>21</v>
      </c>
      <c r="F393" s="233" t="s">
        <v>155</v>
      </c>
      <c r="G393" s="230"/>
      <c r="H393" s="232" t="s">
        <v>21</v>
      </c>
      <c r="I393" s="234"/>
      <c r="J393" s="230"/>
      <c r="K393" s="230"/>
      <c r="L393" s="235"/>
      <c r="M393" s="236"/>
      <c r="N393" s="237"/>
      <c r="O393" s="237"/>
      <c r="P393" s="237"/>
      <c r="Q393" s="237"/>
      <c r="R393" s="237"/>
      <c r="S393" s="237"/>
      <c r="T393" s="238"/>
      <c r="AT393" s="239" t="s">
        <v>150</v>
      </c>
      <c r="AU393" s="239" t="s">
        <v>82</v>
      </c>
      <c r="AV393" s="11" t="s">
        <v>80</v>
      </c>
      <c r="AW393" s="11" t="s">
        <v>35</v>
      </c>
      <c r="AX393" s="11" t="s">
        <v>72</v>
      </c>
      <c r="AY393" s="239" t="s">
        <v>142</v>
      </c>
    </row>
    <row r="394" s="12" customFormat="1">
      <c r="B394" s="240"/>
      <c r="C394" s="241"/>
      <c r="D394" s="231" t="s">
        <v>150</v>
      </c>
      <c r="E394" s="242" t="s">
        <v>21</v>
      </c>
      <c r="F394" s="243" t="s">
        <v>446</v>
      </c>
      <c r="G394" s="241"/>
      <c r="H394" s="244">
        <v>5.0999999999999996</v>
      </c>
      <c r="I394" s="245"/>
      <c r="J394" s="241"/>
      <c r="K394" s="241"/>
      <c r="L394" s="246"/>
      <c r="M394" s="247"/>
      <c r="N394" s="248"/>
      <c r="O394" s="248"/>
      <c r="P394" s="248"/>
      <c r="Q394" s="248"/>
      <c r="R394" s="248"/>
      <c r="S394" s="248"/>
      <c r="T394" s="249"/>
      <c r="AT394" s="250" t="s">
        <v>150</v>
      </c>
      <c r="AU394" s="250" t="s">
        <v>82</v>
      </c>
      <c r="AV394" s="12" t="s">
        <v>82</v>
      </c>
      <c r="AW394" s="12" t="s">
        <v>35</v>
      </c>
      <c r="AX394" s="12" t="s">
        <v>72</v>
      </c>
      <c r="AY394" s="250" t="s">
        <v>142</v>
      </c>
    </row>
    <row r="395" s="13" customFormat="1">
      <c r="B395" s="251"/>
      <c r="C395" s="252"/>
      <c r="D395" s="231" t="s">
        <v>150</v>
      </c>
      <c r="E395" s="253" t="s">
        <v>21</v>
      </c>
      <c r="F395" s="254" t="s">
        <v>160</v>
      </c>
      <c r="G395" s="252"/>
      <c r="H395" s="255">
        <v>5.0999999999999996</v>
      </c>
      <c r="I395" s="256"/>
      <c r="J395" s="252"/>
      <c r="K395" s="252"/>
      <c r="L395" s="257"/>
      <c r="M395" s="258"/>
      <c r="N395" s="259"/>
      <c r="O395" s="259"/>
      <c r="P395" s="259"/>
      <c r="Q395" s="259"/>
      <c r="R395" s="259"/>
      <c r="S395" s="259"/>
      <c r="T395" s="260"/>
      <c r="AT395" s="261" t="s">
        <v>150</v>
      </c>
      <c r="AU395" s="261" t="s">
        <v>82</v>
      </c>
      <c r="AV395" s="13" t="s">
        <v>148</v>
      </c>
      <c r="AW395" s="13" t="s">
        <v>35</v>
      </c>
      <c r="AX395" s="13" t="s">
        <v>80</v>
      </c>
      <c r="AY395" s="261" t="s">
        <v>142</v>
      </c>
    </row>
    <row r="396" s="1" customFormat="1" ht="25.5" customHeight="1">
      <c r="B396" s="46"/>
      <c r="C396" s="217" t="s">
        <v>447</v>
      </c>
      <c r="D396" s="217" t="s">
        <v>144</v>
      </c>
      <c r="E396" s="218" t="s">
        <v>448</v>
      </c>
      <c r="F396" s="219" t="s">
        <v>449</v>
      </c>
      <c r="G396" s="220" t="s">
        <v>147</v>
      </c>
      <c r="H396" s="221">
        <v>9.2609999999999992</v>
      </c>
      <c r="I396" s="222"/>
      <c r="J396" s="223">
        <f>ROUND(I396*H396,2)</f>
        <v>0</v>
      </c>
      <c r="K396" s="219" t="s">
        <v>164</v>
      </c>
      <c r="L396" s="72"/>
      <c r="M396" s="224" t="s">
        <v>21</v>
      </c>
      <c r="N396" s="225" t="s">
        <v>43</v>
      </c>
      <c r="O396" s="47"/>
      <c r="P396" s="226">
        <f>O396*H396</f>
        <v>0</v>
      </c>
      <c r="Q396" s="226">
        <v>0.015400000000000001</v>
      </c>
      <c r="R396" s="226">
        <f>Q396*H396</f>
        <v>0.14261939999999998</v>
      </c>
      <c r="S396" s="226">
        <v>0</v>
      </c>
      <c r="T396" s="227">
        <f>S396*H396</f>
        <v>0</v>
      </c>
      <c r="AR396" s="24" t="s">
        <v>148</v>
      </c>
      <c r="AT396" s="24" t="s">
        <v>144</v>
      </c>
      <c r="AU396" s="24" t="s">
        <v>82</v>
      </c>
      <c r="AY396" s="24" t="s">
        <v>142</v>
      </c>
      <c r="BE396" s="228">
        <f>IF(N396="základní",J396,0)</f>
        <v>0</v>
      </c>
      <c r="BF396" s="228">
        <f>IF(N396="snížená",J396,0)</f>
        <v>0</v>
      </c>
      <c r="BG396" s="228">
        <f>IF(N396="zákl. přenesená",J396,0)</f>
        <v>0</v>
      </c>
      <c r="BH396" s="228">
        <f>IF(N396="sníž. přenesená",J396,0)</f>
        <v>0</v>
      </c>
      <c r="BI396" s="228">
        <f>IF(N396="nulová",J396,0)</f>
        <v>0</v>
      </c>
      <c r="BJ396" s="24" t="s">
        <v>80</v>
      </c>
      <c r="BK396" s="228">
        <f>ROUND(I396*H396,2)</f>
        <v>0</v>
      </c>
      <c r="BL396" s="24" t="s">
        <v>148</v>
      </c>
      <c r="BM396" s="24" t="s">
        <v>450</v>
      </c>
    </row>
    <row r="397" s="11" customFormat="1">
      <c r="B397" s="229"/>
      <c r="C397" s="230"/>
      <c r="D397" s="231" t="s">
        <v>150</v>
      </c>
      <c r="E397" s="232" t="s">
        <v>21</v>
      </c>
      <c r="F397" s="233" t="s">
        <v>438</v>
      </c>
      <c r="G397" s="230"/>
      <c r="H397" s="232" t="s">
        <v>21</v>
      </c>
      <c r="I397" s="234"/>
      <c r="J397" s="230"/>
      <c r="K397" s="230"/>
      <c r="L397" s="235"/>
      <c r="M397" s="236"/>
      <c r="N397" s="237"/>
      <c r="O397" s="237"/>
      <c r="P397" s="237"/>
      <c r="Q397" s="237"/>
      <c r="R397" s="237"/>
      <c r="S397" s="237"/>
      <c r="T397" s="238"/>
      <c r="AT397" s="239" t="s">
        <v>150</v>
      </c>
      <c r="AU397" s="239" t="s">
        <v>82</v>
      </c>
      <c r="AV397" s="11" t="s">
        <v>80</v>
      </c>
      <c r="AW397" s="11" t="s">
        <v>35</v>
      </c>
      <c r="AX397" s="11" t="s">
        <v>72</v>
      </c>
      <c r="AY397" s="239" t="s">
        <v>142</v>
      </c>
    </row>
    <row r="398" s="12" customFormat="1">
      <c r="B398" s="240"/>
      <c r="C398" s="241"/>
      <c r="D398" s="231" t="s">
        <v>150</v>
      </c>
      <c r="E398" s="242" t="s">
        <v>21</v>
      </c>
      <c r="F398" s="243" t="s">
        <v>439</v>
      </c>
      <c r="G398" s="241"/>
      <c r="H398" s="244">
        <v>4.5</v>
      </c>
      <c r="I398" s="245"/>
      <c r="J398" s="241"/>
      <c r="K398" s="241"/>
      <c r="L398" s="246"/>
      <c r="M398" s="247"/>
      <c r="N398" s="248"/>
      <c r="O398" s="248"/>
      <c r="P398" s="248"/>
      <c r="Q398" s="248"/>
      <c r="R398" s="248"/>
      <c r="S398" s="248"/>
      <c r="T398" s="249"/>
      <c r="AT398" s="250" t="s">
        <v>150</v>
      </c>
      <c r="AU398" s="250" t="s">
        <v>82</v>
      </c>
      <c r="AV398" s="12" t="s">
        <v>82</v>
      </c>
      <c r="AW398" s="12" t="s">
        <v>35</v>
      </c>
      <c r="AX398" s="12" t="s">
        <v>72</v>
      </c>
      <c r="AY398" s="250" t="s">
        <v>142</v>
      </c>
    </row>
    <row r="399" s="12" customFormat="1">
      <c r="B399" s="240"/>
      <c r="C399" s="241"/>
      <c r="D399" s="231" t="s">
        <v>150</v>
      </c>
      <c r="E399" s="242" t="s">
        <v>21</v>
      </c>
      <c r="F399" s="243" t="s">
        <v>157</v>
      </c>
      <c r="G399" s="241"/>
      <c r="H399" s="244">
        <v>2.3999999999999999</v>
      </c>
      <c r="I399" s="245"/>
      <c r="J399" s="241"/>
      <c r="K399" s="241"/>
      <c r="L399" s="246"/>
      <c r="M399" s="247"/>
      <c r="N399" s="248"/>
      <c r="O399" s="248"/>
      <c r="P399" s="248"/>
      <c r="Q399" s="248"/>
      <c r="R399" s="248"/>
      <c r="S399" s="248"/>
      <c r="T399" s="249"/>
      <c r="AT399" s="250" t="s">
        <v>150</v>
      </c>
      <c r="AU399" s="250" t="s">
        <v>82</v>
      </c>
      <c r="AV399" s="12" t="s">
        <v>82</v>
      </c>
      <c r="AW399" s="12" t="s">
        <v>35</v>
      </c>
      <c r="AX399" s="12" t="s">
        <v>72</v>
      </c>
      <c r="AY399" s="250" t="s">
        <v>142</v>
      </c>
    </row>
    <row r="400" s="12" customFormat="1">
      <c r="B400" s="240"/>
      <c r="C400" s="241"/>
      <c r="D400" s="231" t="s">
        <v>150</v>
      </c>
      <c r="E400" s="242" t="s">
        <v>21</v>
      </c>
      <c r="F400" s="243" t="s">
        <v>440</v>
      </c>
      <c r="G400" s="241"/>
      <c r="H400" s="244">
        <v>1.3200000000000001</v>
      </c>
      <c r="I400" s="245"/>
      <c r="J400" s="241"/>
      <c r="K400" s="241"/>
      <c r="L400" s="246"/>
      <c r="M400" s="247"/>
      <c r="N400" s="248"/>
      <c r="O400" s="248"/>
      <c r="P400" s="248"/>
      <c r="Q400" s="248"/>
      <c r="R400" s="248"/>
      <c r="S400" s="248"/>
      <c r="T400" s="249"/>
      <c r="AT400" s="250" t="s">
        <v>150</v>
      </c>
      <c r="AU400" s="250" t="s">
        <v>82</v>
      </c>
      <c r="AV400" s="12" t="s">
        <v>82</v>
      </c>
      <c r="AW400" s="12" t="s">
        <v>35</v>
      </c>
      <c r="AX400" s="12" t="s">
        <v>72</v>
      </c>
      <c r="AY400" s="250" t="s">
        <v>142</v>
      </c>
    </row>
    <row r="401" s="12" customFormat="1">
      <c r="B401" s="240"/>
      <c r="C401" s="241"/>
      <c r="D401" s="231" t="s">
        <v>150</v>
      </c>
      <c r="E401" s="242" t="s">
        <v>21</v>
      </c>
      <c r="F401" s="243" t="s">
        <v>423</v>
      </c>
      <c r="G401" s="241"/>
      <c r="H401" s="244">
        <v>0.44</v>
      </c>
      <c r="I401" s="245"/>
      <c r="J401" s="241"/>
      <c r="K401" s="241"/>
      <c r="L401" s="246"/>
      <c r="M401" s="247"/>
      <c r="N401" s="248"/>
      <c r="O401" s="248"/>
      <c r="P401" s="248"/>
      <c r="Q401" s="248"/>
      <c r="R401" s="248"/>
      <c r="S401" s="248"/>
      <c r="T401" s="249"/>
      <c r="AT401" s="250" t="s">
        <v>150</v>
      </c>
      <c r="AU401" s="250" t="s">
        <v>82</v>
      </c>
      <c r="AV401" s="12" t="s">
        <v>82</v>
      </c>
      <c r="AW401" s="12" t="s">
        <v>35</v>
      </c>
      <c r="AX401" s="12" t="s">
        <v>72</v>
      </c>
      <c r="AY401" s="250" t="s">
        <v>142</v>
      </c>
    </row>
    <row r="402" s="12" customFormat="1">
      <c r="B402" s="240"/>
      <c r="C402" s="241"/>
      <c r="D402" s="231" t="s">
        <v>150</v>
      </c>
      <c r="E402" s="242" t="s">
        <v>21</v>
      </c>
      <c r="F402" s="243" t="s">
        <v>441</v>
      </c>
      <c r="G402" s="241"/>
      <c r="H402" s="244">
        <v>0.60099999999999998</v>
      </c>
      <c r="I402" s="245"/>
      <c r="J402" s="241"/>
      <c r="K402" s="241"/>
      <c r="L402" s="246"/>
      <c r="M402" s="247"/>
      <c r="N402" s="248"/>
      <c r="O402" s="248"/>
      <c r="P402" s="248"/>
      <c r="Q402" s="248"/>
      <c r="R402" s="248"/>
      <c r="S402" s="248"/>
      <c r="T402" s="249"/>
      <c r="AT402" s="250" t="s">
        <v>150</v>
      </c>
      <c r="AU402" s="250" t="s">
        <v>82</v>
      </c>
      <c r="AV402" s="12" t="s">
        <v>82</v>
      </c>
      <c r="AW402" s="12" t="s">
        <v>35</v>
      </c>
      <c r="AX402" s="12" t="s">
        <v>72</v>
      </c>
      <c r="AY402" s="250" t="s">
        <v>142</v>
      </c>
    </row>
    <row r="403" s="13" customFormat="1">
      <c r="B403" s="251"/>
      <c r="C403" s="252"/>
      <c r="D403" s="231" t="s">
        <v>150</v>
      </c>
      <c r="E403" s="253" t="s">
        <v>21</v>
      </c>
      <c r="F403" s="254" t="s">
        <v>160</v>
      </c>
      <c r="G403" s="252"/>
      <c r="H403" s="255">
        <v>9.2609999999999992</v>
      </c>
      <c r="I403" s="256"/>
      <c r="J403" s="252"/>
      <c r="K403" s="252"/>
      <c r="L403" s="257"/>
      <c r="M403" s="258"/>
      <c r="N403" s="259"/>
      <c r="O403" s="259"/>
      <c r="P403" s="259"/>
      <c r="Q403" s="259"/>
      <c r="R403" s="259"/>
      <c r="S403" s="259"/>
      <c r="T403" s="260"/>
      <c r="AT403" s="261" t="s">
        <v>150</v>
      </c>
      <c r="AU403" s="261" t="s">
        <v>82</v>
      </c>
      <c r="AV403" s="13" t="s">
        <v>148</v>
      </c>
      <c r="AW403" s="13" t="s">
        <v>35</v>
      </c>
      <c r="AX403" s="13" t="s">
        <v>80</v>
      </c>
      <c r="AY403" s="261" t="s">
        <v>142</v>
      </c>
    </row>
    <row r="404" s="1" customFormat="1" ht="25.5" customHeight="1">
      <c r="B404" s="46"/>
      <c r="C404" s="217" t="s">
        <v>451</v>
      </c>
      <c r="D404" s="217" t="s">
        <v>144</v>
      </c>
      <c r="E404" s="218" t="s">
        <v>452</v>
      </c>
      <c r="F404" s="219" t="s">
        <v>453</v>
      </c>
      <c r="G404" s="220" t="s">
        <v>286</v>
      </c>
      <c r="H404" s="221">
        <v>2</v>
      </c>
      <c r="I404" s="222"/>
      <c r="J404" s="223">
        <f>ROUND(I404*H404,2)</f>
        <v>0</v>
      </c>
      <c r="K404" s="219" t="s">
        <v>164</v>
      </c>
      <c r="L404" s="72"/>
      <c r="M404" s="224" t="s">
        <v>21</v>
      </c>
      <c r="N404" s="225" t="s">
        <v>43</v>
      </c>
      <c r="O404" s="47"/>
      <c r="P404" s="226">
        <f>O404*H404</f>
        <v>0</v>
      </c>
      <c r="Q404" s="226">
        <v>0.0037599999999999999</v>
      </c>
      <c r="R404" s="226">
        <f>Q404*H404</f>
        <v>0.0075199999999999998</v>
      </c>
      <c r="S404" s="226">
        <v>0</v>
      </c>
      <c r="T404" s="227">
        <f>S404*H404</f>
        <v>0</v>
      </c>
      <c r="AR404" s="24" t="s">
        <v>148</v>
      </c>
      <c r="AT404" s="24" t="s">
        <v>144</v>
      </c>
      <c r="AU404" s="24" t="s">
        <v>82</v>
      </c>
      <c r="AY404" s="24" t="s">
        <v>142</v>
      </c>
      <c r="BE404" s="228">
        <f>IF(N404="základní",J404,0)</f>
        <v>0</v>
      </c>
      <c r="BF404" s="228">
        <f>IF(N404="snížená",J404,0)</f>
        <v>0</v>
      </c>
      <c r="BG404" s="228">
        <f>IF(N404="zákl. přenesená",J404,0)</f>
        <v>0</v>
      </c>
      <c r="BH404" s="228">
        <f>IF(N404="sníž. přenesená",J404,0)</f>
        <v>0</v>
      </c>
      <c r="BI404" s="228">
        <f>IF(N404="nulová",J404,0)</f>
        <v>0</v>
      </c>
      <c r="BJ404" s="24" t="s">
        <v>80</v>
      </c>
      <c r="BK404" s="228">
        <f>ROUND(I404*H404,2)</f>
        <v>0</v>
      </c>
      <c r="BL404" s="24" t="s">
        <v>148</v>
      </c>
      <c r="BM404" s="24" t="s">
        <v>454</v>
      </c>
    </row>
    <row r="405" s="1" customFormat="1" ht="25.5" customHeight="1">
      <c r="B405" s="46"/>
      <c r="C405" s="217" t="s">
        <v>455</v>
      </c>
      <c r="D405" s="217" t="s">
        <v>144</v>
      </c>
      <c r="E405" s="218" t="s">
        <v>456</v>
      </c>
      <c r="F405" s="219" t="s">
        <v>457</v>
      </c>
      <c r="G405" s="220" t="s">
        <v>147</v>
      </c>
      <c r="H405" s="221">
        <v>35.433</v>
      </c>
      <c r="I405" s="222"/>
      <c r="J405" s="223">
        <f>ROUND(I405*H405,2)</f>
        <v>0</v>
      </c>
      <c r="K405" s="219" t="s">
        <v>164</v>
      </c>
      <c r="L405" s="72"/>
      <c r="M405" s="224" t="s">
        <v>21</v>
      </c>
      <c r="N405" s="225" t="s">
        <v>43</v>
      </c>
      <c r="O405" s="47"/>
      <c r="P405" s="226">
        <f>O405*H405</f>
        <v>0</v>
      </c>
      <c r="Q405" s="226">
        <v>0.015599999999999999</v>
      </c>
      <c r="R405" s="226">
        <f>Q405*H405</f>
        <v>0.55275479999999999</v>
      </c>
      <c r="S405" s="226">
        <v>0</v>
      </c>
      <c r="T405" s="227">
        <f>S405*H405</f>
        <v>0</v>
      </c>
      <c r="AR405" s="24" t="s">
        <v>148</v>
      </c>
      <c r="AT405" s="24" t="s">
        <v>144</v>
      </c>
      <c r="AU405" s="24" t="s">
        <v>82</v>
      </c>
      <c r="AY405" s="24" t="s">
        <v>142</v>
      </c>
      <c r="BE405" s="228">
        <f>IF(N405="základní",J405,0)</f>
        <v>0</v>
      </c>
      <c r="BF405" s="228">
        <f>IF(N405="snížená",J405,0)</f>
        <v>0</v>
      </c>
      <c r="BG405" s="228">
        <f>IF(N405="zákl. přenesená",J405,0)</f>
        <v>0</v>
      </c>
      <c r="BH405" s="228">
        <f>IF(N405="sníž. přenesená",J405,0)</f>
        <v>0</v>
      </c>
      <c r="BI405" s="228">
        <f>IF(N405="nulová",J405,0)</f>
        <v>0</v>
      </c>
      <c r="BJ405" s="24" t="s">
        <v>80</v>
      </c>
      <c r="BK405" s="228">
        <f>ROUND(I405*H405,2)</f>
        <v>0</v>
      </c>
      <c r="BL405" s="24" t="s">
        <v>148</v>
      </c>
      <c r="BM405" s="24" t="s">
        <v>458</v>
      </c>
    </row>
    <row r="406" s="11" customFormat="1">
      <c r="B406" s="229"/>
      <c r="C406" s="230"/>
      <c r="D406" s="231" t="s">
        <v>150</v>
      </c>
      <c r="E406" s="232" t="s">
        <v>21</v>
      </c>
      <c r="F406" s="233" t="s">
        <v>418</v>
      </c>
      <c r="G406" s="230"/>
      <c r="H406" s="232" t="s">
        <v>21</v>
      </c>
      <c r="I406" s="234"/>
      <c r="J406" s="230"/>
      <c r="K406" s="230"/>
      <c r="L406" s="235"/>
      <c r="M406" s="236"/>
      <c r="N406" s="237"/>
      <c r="O406" s="237"/>
      <c r="P406" s="237"/>
      <c r="Q406" s="237"/>
      <c r="R406" s="237"/>
      <c r="S406" s="237"/>
      <c r="T406" s="238"/>
      <c r="AT406" s="239" t="s">
        <v>150</v>
      </c>
      <c r="AU406" s="239" t="s">
        <v>82</v>
      </c>
      <c r="AV406" s="11" t="s">
        <v>80</v>
      </c>
      <c r="AW406" s="11" t="s">
        <v>35</v>
      </c>
      <c r="AX406" s="11" t="s">
        <v>72</v>
      </c>
      <c r="AY406" s="239" t="s">
        <v>142</v>
      </c>
    </row>
    <row r="407" s="12" customFormat="1">
      <c r="B407" s="240"/>
      <c r="C407" s="241"/>
      <c r="D407" s="231" t="s">
        <v>150</v>
      </c>
      <c r="E407" s="242" t="s">
        <v>21</v>
      </c>
      <c r="F407" s="243" t="s">
        <v>419</v>
      </c>
      <c r="G407" s="241"/>
      <c r="H407" s="244">
        <v>7.0250000000000004</v>
      </c>
      <c r="I407" s="245"/>
      <c r="J407" s="241"/>
      <c r="K407" s="241"/>
      <c r="L407" s="246"/>
      <c r="M407" s="247"/>
      <c r="N407" s="248"/>
      <c r="O407" s="248"/>
      <c r="P407" s="248"/>
      <c r="Q407" s="248"/>
      <c r="R407" s="248"/>
      <c r="S407" s="248"/>
      <c r="T407" s="249"/>
      <c r="AT407" s="250" t="s">
        <v>150</v>
      </c>
      <c r="AU407" s="250" t="s">
        <v>82</v>
      </c>
      <c r="AV407" s="12" t="s">
        <v>82</v>
      </c>
      <c r="AW407" s="12" t="s">
        <v>35</v>
      </c>
      <c r="AX407" s="12" t="s">
        <v>72</v>
      </c>
      <c r="AY407" s="250" t="s">
        <v>142</v>
      </c>
    </row>
    <row r="408" s="12" customFormat="1">
      <c r="B408" s="240"/>
      <c r="C408" s="241"/>
      <c r="D408" s="231" t="s">
        <v>150</v>
      </c>
      <c r="E408" s="242" t="s">
        <v>21</v>
      </c>
      <c r="F408" s="243" t="s">
        <v>420</v>
      </c>
      <c r="G408" s="241"/>
      <c r="H408" s="244">
        <v>14.49</v>
      </c>
      <c r="I408" s="245"/>
      <c r="J408" s="241"/>
      <c r="K408" s="241"/>
      <c r="L408" s="246"/>
      <c r="M408" s="247"/>
      <c r="N408" s="248"/>
      <c r="O408" s="248"/>
      <c r="P408" s="248"/>
      <c r="Q408" s="248"/>
      <c r="R408" s="248"/>
      <c r="S408" s="248"/>
      <c r="T408" s="249"/>
      <c r="AT408" s="250" t="s">
        <v>150</v>
      </c>
      <c r="AU408" s="250" t="s">
        <v>82</v>
      </c>
      <c r="AV408" s="12" t="s">
        <v>82</v>
      </c>
      <c r="AW408" s="12" t="s">
        <v>35</v>
      </c>
      <c r="AX408" s="12" t="s">
        <v>72</v>
      </c>
      <c r="AY408" s="250" t="s">
        <v>142</v>
      </c>
    </row>
    <row r="409" s="12" customFormat="1">
      <c r="B409" s="240"/>
      <c r="C409" s="241"/>
      <c r="D409" s="231" t="s">
        <v>150</v>
      </c>
      <c r="E409" s="242" t="s">
        <v>21</v>
      </c>
      <c r="F409" s="243" t="s">
        <v>421</v>
      </c>
      <c r="G409" s="241"/>
      <c r="H409" s="244">
        <v>0.64000000000000001</v>
      </c>
      <c r="I409" s="245"/>
      <c r="J409" s="241"/>
      <c r="K409" s="241"/>
      <c r="L409" s="246"/>
      <c r="M409" s="247"/>
      <c r="N409" s="248"/>
      <c r="O409" s="248"/>
      <c r="P409" s="248"/>
      <c r="Q409" s="248"/>
      <c r="R409" s="248"/>
      <c r="S409" s="248"/>
      <c r="T409" s="249"/>
      <c r="AT409" s="250" t="s">
        <v>150</v>
      </c>
      <c r="AU409" s="250" t="s">
        <v>82</v>
      </c>
      <c r="AV409" s="12" t="s">
        <v>82</v>
      </c>
      <c r="AW409" s="12" t="s">
        <v>35</v>
      </c>
      <c r="AX409" s="12" t="s">
        <v>72</v>
      </c>
      <c r="AY409" s="250" t="s">
        <v>142</v>
      </c>
    </row>
    <row r="410" s="12" customFormat="1">
      <c r="B410" s="240"/>
      <c r="C410" s="241"/>
      <c r="D410" s="231" t="s">
        <v>150</v>
      </c>
      <c r="E410" s="242" t="s">
        <v>21</v>
      </c>
      <c r="F410" s="243" t="s">
        <v>422</v>
      </c>
      <c r="G410" s="241"/>
      <c r="H410" s="244">
        <v>1.0600000000000001</v>
      </c>
      <c r="I410" s="245"/>
      <c r="J410" s="241"/>
      <c r="K410" s="241"/>
      <c r="L410" s="246"/>
      <c r="M410" s="247"/>
      <c r="N410" s="248"/>
      <c r="O410" s="248"/>
      <c r="P410" s="248"/>
      <c r="Q410" s="248"/>
      <c r="R410" s="248"/>
      <c r="S410" s="248"/>
      <c r="T410" s="249"/>
      <c r="AT410" s="250" t="s">
        <v>150</v>
      </c>
      <c r="AU410" s="250" t="s">
        <v>82</v>
      </c>
      <c r="AV410" s="12" t="s">
        <v>82</v>
      </c>
      <c r="AW410" s="12" t="s">
        <v>35</v>
      </c>
      <c r="AX410" s="12" t="s">
        <v>72</v>
      </c>
      <c r="AY410" s="250" t="s">
        <v>142</v>
      </c>
    </row>
    <row r="411" s="12" customFormat="1">
      <c r="B411" s="240"/>
      <c r="C411" s="241"/>
      <c r="D411" s="231" t="s">
        <v>150</v>
      </c>
      <c r="E411" s="242" t="s">
        <v>21</v>
      </c>
      <c r="F411" s="243" t="s">
        <v>423</v>
      </c>
      <c r="G411" s="241"/>
      <c r="H411" s="244">
        <v>0.44</v>
      </c>
      <c r="I411" s="245"/>
      <c r="J411" s="241"/>
      <c r="K411" s="241"/>
      <c r="L411" s="246"/>
      <c r="M411" s="247"/>
      <c r="N411" s="248"/>
      <c r="O411" s="248"/>
      <c r="P411" s="248"/>
      <c r="Q411" s="248"/>
      <c r="R411" s="248"/>
      <c r="S411" s="248"/>
      <c r="T411" s="249"/>
      <c r="AT411" s="250" t="s">
        <v>150</v>
      </c>
      <c r="AU411" s="250" t="s">
        <v>82</v>
      </c>
      <c r="AV411" s="12" t="s">
        <v>82</v>
      </c>
      <c r="AW411" s="12" t="s">
        <v>35</v>
      </c>
      <c r="AX411" s="12" t="s">
        <v>72</v>
      </c>
      <c r="AY411" s="250" t="s">
        <v>142</v>
      </c>
    </row>
    <row r="412" s="12" customFormat="1">
      <c r="B412" s="240"/>
      <c r="C412" s="241"/>
      <c r="D412" s="231" t="s">
        <v>150</v>
      </c>
      <c r="E412" s="242" t="s">
        <v>21</v>
      </c>
      <c r="F412" s="243" t="s">
        <v>424</v>
      </c>
      <c r="G412" s="241"/>
      <c r="H412" s="244">
        <v>-0.59999999999999998</v>
      </c>
      <c r="I412" s="245"/>
      <c r="J412" s="241"/>
      <c r="K412" s="241"/>
      <c r="L412" s="246"/>
      <c r="M412" s="247"/>
      <c r="N412" s="248"/>
      <c r="O412" s="248"/>
      <c r="P412" s="248"/>
      <c r="Q412" s="248"/>
      <c r="R412" s="248"/>
      <c r="S412" s="248"/>
      <c r="T412" s="249"/>
      <c r="AT412" s="250" t="s">
        <v>150</v>
      </c>
      <c r="AU412" s="250" t="s">
        <v>82</v>
      </c>
      <c r="AV412" s="12" t="s">
        <v>82</v>
      </c>
      <c r="AW412" s="12" t="s">
        <v>35</v>
      </c>
      <c r="AX412" s="12" t="s">
        <v>72</v>
      </c>
      <c r="AY412" s="250" t="s">
        <v>142</v>
      </c>
    </row>
    <row r="413" s="12" customFormat="1">
      <c r="B413" s="240"/>
      <c r="C413" s="241"/>
      <c r="D413" s="231" t="s">
        <v>150</v>
      </c>
      <c r="E413" s="242" t="s">
        <v>21</v>
      </c>
      <c r="F413" s="243" t="s">
        <v>425</v>
      </c>
      <c r="G413" s="241"/>
      <c r="H413" s="244">
        <v>-2.3100000000000001</v>
      </c>
      <c r="I413" s="245"/>
      <c r="J413" s="241"/>
      <c r="K413" s="241"/>
      <c r="L413" s="246"/>
      <c r="M413" s="247"/>
      <c r="N413" s="248"/>
      <c r="O413" s="248"/>
      <c r="P413" s="248"/>
      <c r="Q413" s="248"/>
      <c r="R413" s="248"/>
      <c r="S413" s="248"/>
      <c r="T413" s="249"/>
      <c r="AT413" s="250" t="s">
        <v>150</v>
      </c>
      <c r="AU413" s="250" t="s">
        <v>82</v>
      </c>
      <c r="AV413" s="12" t="s">
        <v>82</v>
      </c>
      <c r="AW413" s="12" t="s">
        <v>35</v>
      </c>
      <c r="AX413" s="12" t="s">
        <v>72</v>
      </c>
      <c r="AY413" s="250" t="s">
        <v>142</v>
      </c>
    </row>
    <row r="414" s="12" customFormat="1">
      <c r="B414" s="240"/>
      <c r="C414" s="241"/>
      <c r="D414" s="231" t="s">
        <v>150</v>
      </c>
      <c r="E414" s="242" t="s">
        <v>21</v>
      </c>
      <c r="F414" s="243" t="s">
        <v>426</v>
      </c>
      <c r="G414" s="241"/>
      <c r="H414" s="244">
        <v>-0.14000000000000001</v>
      </c>
      <c r="I414" s="245"/>
      <c r="J414" s="241"/>
      <c r="K414" s="241"/>
      <c r="L414" s="246"/>
      <c r="M414" s="247"/>
      <c r="N414" s="248"/>
      <c r="O414" s="248"/>
      <c r="P414" s="248"/>
      <c r="Q414" s="248"/>
      <c r="R414" s="248"/>
      <c r="S414" s="248"/>
      <c r="T414" s="249"/>
      <c r="AT414" s="250" t="s">
        <v>150</v>
      </c>
      <c r="AU414" s="250" t="s">
        <v>82</v>
      </c>
      <c r="AV414" s="12" t="s">
        <v>82</v>
      </c>
      <c r="AW414" s="12" t="s">
        <v>35</v>
      </c>
      <c r="AX414" s="12" t="s">
        <v>72</v>
      </c>
      <c r="AY414" s="250" t="s">
        <v>142</v>
      </c>
    </row>
    <row r="415" s="12" customFormat="1">
      <c r="B415" s="240"/>
      <c r="C415" s="241"/>
      <c r="D415" s="231" t="s">
        <v>150</v>
      </c>
      <c r="E415" s="242" t="s">
        <v>21</v>
      </c>
      <c r="F415" s="243" t="s">
        <v>427</v>
      </c>
      <c r="G415" s="241"/>
      <c r="H415" s="244">
        <v>-1.3200000000000001</v>
      </c>
      <c r="I415" s="245"/>
      <c r="J415" s="241"/>
      <c r="K415" s="241"/>
      <c r="L415" s="246"/>
      <c r="M415" s="247"/>
      <c r="N415" s="248"/>
      <c r="O415" s="248"/>
      <c r="P415" s="248"/>
      <c r="Q415" s="248"/>
      <c r="R415" s="248"/>
      <c r="S415" s="248"/>
      <c r="T415" s="249"/>
      <c r="AT415" s="250" t="s">
        <v>150</v>
      </c>
      <c r="AU415" s="250" t="s">
        <v>82</v>
      </c>
      <c r="AV415" s="12" t="s">
        <v>82</v>
      </c>
      <c r="AW415" s="12" t="s">
        <v>35</v>
      </c>
      <c r="AX415" s="12" t="s">
        <v>72</v>
      </c>
      <c r="AY415" s="250" t="s">
        <v>142</v>
      </c>
    </row>
    <row r="416" s="14" customFormat="1">
      <c r="B416" s="262"/>
      <c r="C416" s="263"/>
      <c r="D416" s="231" t="s">
        <v>150</v>
      </c>
      <c r="E416" s="264" t="s">
        <v>21</v>
      </c>
      <c r="F416" s="265" t="s">
        <v>175</v>
      </c>
      <c r="G416" s="263"/>
      <c r="H416" s="266">
        <v>19.285</v>
      </c>
      <c r="I416" s="267"/>
      <c r="J416" s="263"/>
      <c r="K416" s="263"/>
      <c r="L416" s="268"/>
      <c r="M416" s="269"/>
      <c r="N416" s="270"/>
      <c r="O416" s="270"/>
      <c r="P416" s="270"/>
      <c r="Q416" s="270"/>
      <c r="R416" s="270"/>
      <c r="S416" s="270"/>
      <c r="T416" s="271"/>
      <c r="AT416" s="272" t="s">
        <v>150</v>
      </c>
      <c r="AU416" s="272" t="s">
        <v>82</v>
      </c>
      <c r="AV416" s="14" t="s">
        <v>170</v>
      </c>
      <c r="AW416" s="14" t="s">
        <v>35</v>
      </c>
      <c r="AX416" s="14" t="s">
        <v>72</v>
      </c>
      <c r="AY416" s="272" t="s">
        <v>142</v>
      </c>
    </row>
    <row r="417" s="11" customFormat="1">
      <c r="B417" s="229"/>
      <c r="C417" s="230"/>
      <c r="D417" s="231" t="s">
        <v>150</v>
      </c>
      <c r="E417" s="232" t="s">
        <v>21</v>
      </c>
      <c r="F417" s="233" t="s">
        <v>428</v>
      </c>
      <c r="G417" s="230"/>
      <c r="H417" s="232" t="s">
        <v>21</v>
      </c>
      <c r="I417" s="234"/>
      <c r="J417" s="230"/>
      <c r="K417" s="230"/>
      <c r="L417" s="235"/>
      <c r="M417" s="236"/>
      <c r="N417" s="237"/>
      <c r="O417" s="237"/>
      <c r="P417" s="237"/>
      <c r="Q417" s="237"/>
      <c r="R417" s="237"/>
      <c r="S417" s="237"/>
      <c r="T417" s="238"/>
      <c r="AT417" s="239" t="s">
        <v>150</v>
      </c>
      <c r="AU417" s="239" t="s">
        <v>82</v>
      </c>
      <c r="AV417" s="11" t="s">
        <v>80</v>
      </c>
      <c r="AW417" s="11" t="s">
        <v>35</v>
      </c>
      <c r="AX417" s="11" t="s">
        <v>72</v>
      </c>
      <c r="AY417" s="239" t="s">
        <v>142</v>
      </c>
    </row>
    <row r="418" s="12" customFormat="1">
      <c r="B418" s="240"/>
      <c r="C418" s="241"/>
      <c r="D418" s="231" t="s">
        <v>150</v>
      </c>
      <c r="E418" s="242" t="s">
        <v>21</v>
      </c>
      <c r="F418" s="243" t="s">
        <v>429</v>
      </c>
      <c r="G418" s="241"/>
      <c r="H418" s="244">
        <v>1.0449999999999999</v>
      </c>
      <c r="I418" s="245"/>
      <c r="J418" s="241"/>
      <c r="K418" s="241"/>
      <c r="L418" s="246"/>
      <c r="M418" s="247"/>
      <c r="N418" s="248"/>
      <c r="O418" s="248"/>
      <c r="P418" s="248"/>
      <c r="Q418" s="248"/>
      <c r="R418" s="248"/>
      <c r="S418" s="248"/>
      <c r="T418" s="249"/>
      <c r="AT418" s="250" t="s">
        <v>150</v>
      </c>
      <c r="AU418" s="250" t="s">
        <v>82</v>
      </c>
      <c r="AV418" s="12" t="s">
        <v>82</v>
      </c>
      <c r="AW418" s="12" t="s">
        <v>35</v>
      </c>
      <c r="AX418" s="12" t="s">
        <v>72</v>
      </c>
      <c r="AY418" s="250" t="s">
        <v>142</v>
      </c>
    </row>
    <row r="419" s="12" customFormat="1">
      <c r="B419" s="240"/>
      <c r="C419" s="241"/>
      <c r="D419" s="231" t="s">
        <v>150</v>
      </c>
      <c r="E419" s="242" t="s">
        <v>21</v>
      </c>
      <c r="F419" s="243" t="s">
        <v>430</v>
      </c>
      <c r="G419" s="241"/>
      <c r="H419" s="244">
        <v>-0.14999999999999999</v>
      </c>
      <c r="I419" s="245"/>
      <c r="J419" s="241"/>
      <c r="K419" s="241"/>
      <c r="L419" s="246"/>
      <c r="M419" s="247"/>
      <c r="N419" s="248"/>
      <c r="O419" s="248"/>
      <c r="P419" s="248"/>
      <c r="Q419" s="248"/>
      <c r="R419" s="248"/>
      <c r="S419" s="248"/>
      <c r="T419" s="249"/>
      <c r="AT419" s="250" t="s">
        <v>150</v>
      </c>
      <c r="AU419" s="250" t="s">
        <v>82</v>
      </c>
      <c r="AV419" s="12" t="s">
        <v>82</v>
      </c>
      <c r="AW419" s="12" t="s">
        <v>35</v>
      </c>
      <c r="AX419" s="12" t="s">
        <v>72</v>
      </c>
      <c r="AY419" s="250" t="s">
        <v>142</v>
      </c>
    </row>
    <row r="420" s="12" customFormat="1">
      <c r="B420" s="240"/>
      <c r="C420" s="241"/>
      <c r="D420" s="231" t="s">
        <v>150</v>
      </c>
      <c r="E420" s="242" t="s">
        <v>21</v>
      </c>
      <c r="F420" s="243" t="s">
        <v>426</v>
      </c>
      <c r="G420" s="241"/>
      <c r="H420" s="244">
        <v>-0.14000000000000001</v>
      </c>
      <c r="I420" s="245"/>
      <c r="J420" s="241"/>
      <c r="K420" s="241"/>
      <c r="L420" s="246"/>
      <c r="M420" s="247"/>
      <c r="N420" s="248"/>
      <c r="O420" s="248"/>
      <c r="P420" s="248"/>
      <c r="Q420" s="248"/>
      <c r="R420" s="248"/>
      <c r="S420" s="248"/>
      <c r="T420" s="249"/>
      <c r="AT420" s="250" t="s">
        <v>150</v>
      </c>
      <c r="AU420" s="250" t="s">
        <v>82</v>
      </c>
      <c r="AV420" s="12" t="s">
        <v>82</v>
      </c>
      <c r="AW420" s="12" t="s">
        <v>35</v>
      </c>
      <c r="AX420" s="12" t="s">
        <v>72</v>
      </c>
      <c r="AY420" s="250" t="s">
        <v>142</v>
      </c>
    </row>
    <row r="421" s="14" customFormat="1">
      <c r="B421" s="262"/>
      <c r="C421" s="263"/>
      <c r="D421" s="231" t="s">
        <v>150</v>
      </c>
      <c r="E421" s="264" t="s">
        <v>21</v>
      </c>
      <c r="F421" s="265" t="s">
        <v>175</v>
      </c>
      <c r="G421" s="263"/>
      <c r="H421" s="266">
        <v>0.755</v>
      </c>
      <c r="I421" s="267"/>
      <c r="J421" s="263"/>
      <c r="K421" s="263"/>
      <c r="L421" s="268"/>
      <c r="M421" s="269"/>
      <c r="N421" s="270"/>
      <c r="O421" s="270"/>
      <c r="P421" s="270"/>
      <c r="Q421" s="270"/>
      <c r="R421" s="270"/>
      <c r="S421" s="270"/>
      <c r="T421" s="271"/>
      <c r="AT421" s="272" t="s">
        <v>150</v>
      </c>
      <c r="AU421" s="272" t="s">
        <v>82</v>
      </c>
      <c r="AV421" s="14" t="s">
        <v>170</v>
      </c>
      <c r="AW421" s="14" t="s">
        <v>35</v>
      </c>
      <c r="AX421" s="14" t="s">
        <v>72</v>
      </c>
      <c r="AY421" s="272" t="s">
        <v>142</v>
      </c>
    </row>
    <row r="422" s="11" customFormat="1">
      <c r="B422" s="229"/>
      <c r="C422" s="230"/>
      <c r="D422" s="231" t="s">
        <v>150</v>
      </c>
      <c r="E422" s="232" t="s">
        <v>21</v>
      </c>
      <c r="F422" s="233" t="s">
        <v>431</v>
      </c>
      <c r="G422" s="230"/>
      <c r="H422" s="232" t="s">
        <v>21</v>
      </c>
      <c r="I422" s="234"/>
      <c r="J422" s="230"/>
      <c r="K422" s="230"/>
      <c r="L422" s="235"/>
      <c r="M422" s="236"/>
      <c r="N422" s="237"/>
      <c r="O422" s="237"/>
      <c r="P422" s="237"/>
      <c r="Q422" s="237"/>
      <c r="R422" s="237"/>
      <c r="S422" s="237"/>
      <c r="T422" s="238"/>
      <c r="AT422" s="239" t="s">
        <v>150</v>
      </c>
      <c r="AU422" s="239" t="s">
        <v>82</v>
      </c>
      <c r="AV422" s="11" t="s">
        <v>80</v>
      </c>
      <c r="AW422" s="11" t="s">
        <v>35</v>
      </c>
      <c r="AX422" s="11" t="s">
        <v>72</v>
      </c>
      <c r="AY422" s="239" t="s">
        <v>142</v>
      </c>
    </row>
    <row r="423" s="12" customFormat="1">
      <c r="B423" s="240"/>
      <c r="C423" s="241"/>
      <c r="D423" s="231" t="s">
        <v>150</v>
      </c>
      <c r="E423" s="242" t="s">
        <v>21</v>
      </c>
      <c r="F423" s="243" t="s">
        <v>432</v>
      </c>
      <c r="G423" s="241"/>
      <c r="H423" s="244">
        <v>2.528</v>
      </c>
      <c r="I423" s="245"/>
      <c r="J423" s="241"/>
      <c r="K423" s="241"/>
      <c r="L423" s="246"/>
      <c r="M423" s="247"/>
      <c r="N423" s="248"/>
      <c r="O423" s="248"/>
      <c r="P423" s="248"/>
      <c r="Q423" s="248"/>
      <c r="R423" s="248"/>
      <c r="S423" s="248"/>
      <c r="T423" s="249"/>
      <c r="AT423" s="250" t="s">
        <v>150</v>
      </c>
      <c r="AU423" s="250" t="s">
        <v>82</v>
      </c>
      <c r="AV423" s="12" t="s">
        <v>82</v>
      </c>
      <c r="AW423" s="12" t="s">
        <v>35</v>
      </c>
      <c r="AX423" s="12" t="s">
        <v>72</v>
      </c>
      <c r="AY423" s="250" t="s">
        <v>142</v>
      </c>
    </row>
    <row r="424" s="12" customFormat="1">
      <c r="B424" s="240"/>
      <c r="C424" s="241"/>
      <c r="D424" s="231" t="s">
        <v>150</v>
      </c>
      <c r="E424" s="242" t="s">
        <v>21</v>
      </c>
      <c r="F424" s="243" t="s">
        <v>433</v>
      </c>
      <c r="G424" s="241"/>
      <c r="H424" s="244">
        <v>14.167999999999999</v>
      </c>
      <c r="I424" s="245"/>
      <c r="J424" s="241"/>
      <c r="K424" s="241"/>
      <c r="L424" s="246"/>
      <c r="M424" s="247"/>
      <c r="N424" s="248"/>
      <c r="O424" s="248"/>
      <c r="P424" s="248"/>
      <c r="Q424" s="248"/>
      <c r="R424" s="248"/>
      <c r="S424" s="248"/>
      <c r="T424" s="249"/>
      <c r="AT424" s="250" t="s">
        <v>150</v>
      </c>
      <c r="AU424" s="250" t="s">
        <v>82</v>
      </c>
      <c r="AV424" s="12" t="s">
        <v>82</v>
      </c>
      <c r="AW424" s="12" t="s">
        <v>35</v>
      </c>
      <c r="AX424" s="12" t="s">
        <v>72</v>
      </c>
      <c r="AY424" s="250" t="s">
        <v>142</v>
      </c>
    </row>
    <row r="425" s="12" customFormat="1">
      <c r="B425" s="240"/>
      <c r="C425" s="241"/>
      <c r="D425" s="231" t="s">
        <v>150</v>
      </c>
      <c r="E425" s="242" t="s">
        <v>21</v>
      </c>
      <c r="F425" s="243" t="s">
        <v>434</v>
      </c>
      <c r="G425" s="241"/>
      <c r="H425" s="244">
        <v>0.64000000000000001</v>
      </c>
      <c r="I425" s="245"/>
      <c r="J425" s="241"/>
      <c r="K425" s="241"/>
      <c r="L425" s="246"/>
      <c r="M425" s="247"/>
      <c r="N425" s="248"/>
      <c r="O425" s="248"/>
      <c r="P425" s="248"/>
      <c r="Q425" s="248"/>
      <c r="R425" s="248"/>
      <c r="S425" s="248"/>
      <c r="T425" s="249"/>
      <c r="AT425" s="250" t="s">
        <v>150</v>
      </c>
      <c r="AU425" s="250" t="s">
        <v>82</v>
      </c>
      <c r="AV425" s="12" t="s">
        <v>82</v>
      </c>
      <c r="AW425" s="12" t="s">
        <v>35</v>
      </c>
      <c r="AX425" s="12" t="s">
        <v>72</v>
      </c>
      <c r="AY425" s="250" t="s">
        <v>142</v>
      </c>
    </row>
    <row r="426" s="12" customFormat="1">
      <c r="B426" s="240"/>
      <c r="C426" s="241"/>
      <c r="D426" s="231" t="s">
        <v>150</v>
      </c>
      <c r="E426" s="242" t="s">
        <v>21</v>
      </c>
      <c r="F426" s="243" t="s">
        <v>435</v>
      </c>
      <c r="G426" s="241"/>
      <c r="H426" s="244">
        <v>1.024</v>
      </c>
      <c r="I426" s="245"/>
      <c r="J426" s="241"/>
      <c r="K426" s="241"/>
      <c r="L426" s="246"/>
      <c r="M426" s="247"/>
      <c r="N426" s="248"/>
      <c r="O426" s="248"/>
      <c r="P426" s="248"/>
      <c r="Q426" s="248"/>
      <c r="R426" s="248"/>
      <c r="S426" s="248"/>
      <c r="T426" s="249"/>
      <c r="AT426" s="250" t="s">
        <v>150</v>
      </c>
      <c r="AU426" s="250" t="s">
        <v>82</v>
      </c>
      <c r="AV426" s="12" t="s">
        <v>82</v>
      </c>
      <c r="AW426" s="12" t="s">
        <v>35</v>
      </c>
      <c r="AX426" s="12" t="s">
        <v>72</v>
      </c>
      <c r="AY426" s="250" t="s">
        <v>142</v>
      </c>
    </row>
    <row r="427" s="12" customFormat="1">
      <c r="B427" s="240"/>
      <c r="C427" s="241"/>
      <c r="D427" s="231" t="s">
        <v>150</v>
      </c>
      <c r="E427" s="242" t="s">
        <v>21</v>
      </c>
      <c r="F427" s="243" t="s">
        <v>436</v>
      </c>
      <c r="G427" s="241"/>
      <c r="H427" s="244">
        <v>-1.0349999999999999</v>
      </c>
      <c r="I427" s="245"/>
      <c r="J427" s="241"/>
      <c r="K427" s="241"/>
      <c r="L427" s="246"/>
      <c r="M427" s="247"/>
      <c r="N427" s="248"/>
      <c r="O427" s="248"/>
      <c r="P427" s="248"/>
      <c r="Q427" s="248"/>
      <c r="R427" s="248"/>
      <c r="S427" s="248"/>
      <c r="T427" s="249"/>
      <c r="AT427" s="250" t="s">
        <v>150</v>
      </c>
      <c r="AU427" s="250" t="s">
        <v>82</v>
      </c>
      <c r="AV427" s="12" t="s">
        <v>82</v>
      </c>
      <c r="AW427" s="12" t="s">
        <v>35</v>
      </c>
      <c r="AX427" s="12" t="s">
        <v>72</v>
      </c>
      <c r="AY427" s="250" t="s">
        <v>142</v>
      </c>
    </row>
    <row r="428" s="12" customFormat="1">
      <c r="B428" s="240"/>
      <c r="C428" s="241"/>
      <c r="D428" s="231" t="s">
        <v>150</v>
      </c>
      <c r="E428" s="242" t="s">
        <v>21</v>
      </c>
      <c r="F428" s="243" t="s">
        <v>437</v>
      </c>
      <c r="G428" s="241"/>
      <c r="H428" s="244">
        <v>-1.9319999999999999</v>
      </c>
      <c r="I428" s="245"/>
      <c r="J428" s="241"/>
      <c r="K428" s="241"/>
      <c r="L428" s="246"/>
      <c r="M428" s="247"/>
      <c r="N428" s="248"/>
      <c r="O428" s="248"/>
      <c r="P428" s="248"/>
      <c r="Q428" s="248"/>
      <c r="R428" s="248"/>
      <c r="S428" s="248"/>
      <c r="T428" s="249"/>
      <c r="AT428" s="250" t="s">
        <v>150</v>
      </c>
      <c r="AU428" s="250" t="s">
        <v>82</v>
      </c>
      <c r="AV428" s="12" t="s">
        <v>82</v>
      </c>
      <c r="AW428" s="12" t="s">
        <v>35</v>
      </c>
      <c r="AX428" s="12" t="s">
        <v>72</v>
      </c>
      <c r="AY428" s="250" t="s">
        <v>142</v>
      </c>
    </row>
    <row r="429" s="14" customFormat="1">
      <c r="B429" s="262"/>
      <c r="C429" s="263"/>
      <c r="D429" s="231" t="s">
        <v>150</v>
      </c>
      <c r="E429" s="264" t="s">
        <v>21</v>
      </c>
      <c r="F429" s="265" t="s">
        <v>175</v>
      </c>
      <c r="G429" s="263"/>
      <c r="H429" s="266">
        <v>15.393000000000001</v>
      </c>
      <c r="I429" s="267"/>
      <c r="J429" s="263"/>
      <c r="K429" s="263"/>
      <c r="L429" s="268"/>
      <c r="M429" s="269"/>
      <c r="N429" s="270"/>
      <c r="O429" s="270"/>
      <c r="P429" s="270"/>
      <c r="Q429" s="270"/>
      <c r="R429" s="270"/>
      <c r="S429" s="270"/>
      <c r="T429" s="271"/>
      <c r="AT429" s="272" t="s">
        <v>150</v>
      </c>
      <c r="AU429" s="272" t="s">
        <v>82</v>
      </c>
      <c r="AV429" s="14" t="s">
        <v>170</v>
      </c>
      <c r="AW429" s="14" t="s">
        <v>35</v>
      </c>
      <c r="AX429" s="14" t="s">
        <v>72</v>
      </c>
      <c r="AY429" s="272" t="s">
        <v>142</v>
      </c>
    </row>
    <row r="430" s="13" customFormat="1">
      <c r="B430" s="251"/>
      <c r="C430" s="252"/>
      <c r="D430" s="231" t="s">
        <v>150</v>
      </c>
      <c r="E430" s="253" t="s">
        <v>21</v>
      </c>
      <c r="F430" s="254" t="s">
        <v>160</v>
      </c>
      <c r="G430" s="252"/>
      <c r="H430" s="255">
        <v>35.433</v>
      </c>
      <c r="I430" s="256"/>
      <c r="J430" s="252"/>
      <c r="K430" s="252"/>
      <c r="L430" s="257"/>
      <c r="M430" s="258"/>
      <c r="N430" s="259"/>
      <c r="O430" s="259"/>
      <c r="P430" s="259"/>
      <c r="Q430" s="259"/>
      <c r="R430" s="259"/>
      <c r="S430" s="259"/>
      <c r="T430" s="260"/>
      <c r="AT430" s="261" t="s">
        <v>150</v>
      </c>
      <c r="AU430" s="261" t="s">
        <v>82</v>
      </c>
      <c r="AV430" s="13" t="s">
        <v>148</v>
      </c>
      <c r="AW430" s="13" t="s">
        <v>35</v>
      </c>
      <c r="AX430" s="13" t="s">
        <v>80</v>
      </c>
      <c r="AY430" s="261" t="s">
        <v>142</v>
      </c>
    </row>
    <row r="431" s="1" customFormat="1" ht="25.5" customHeight="1">
      <c r="B431" s="46"/>
      <c r="C431" s="217" t="s">
        <v>459</v>
      </c>
      <c r="D431" s="217" t="s">
        <v>144</v>
      </c>
      <c r="E431" s="218" t="s">
        <v>460</v>
      </c>
      <c r="F431" s="219" t="s">
        <v>461</v>
      </c>
      <c r="G431" s="220" t="s">
        <v>147</v>
      </c>
      <c r="H431" s="221">
        <v>51.677</v>
      </c>
      <c r="I431" s="222"/>
      <c r="J431" s="223">
        <f>ROUND(I431*H431,2)</f>
        <v>0</v>
      </c>
      <c r="K431" s="219" t="s">
        <v>164</v>
      </c>
      <c r="L431" s="72"/>
      <c r="M431" s="224" t="s">
        <v>21</v>
      </c>
      <c r="N431" s="225" t="s">
        <v>43</v>
      </c>
      <c r="O431" s="47"/>
      <c r="P431" s="226">
        <f>O431*H431</f>
        <v>0</v>
      </c>
      <c r="Q431" s="226">
        <v>0.021000000000000001</v>
      </c>
      <c r="R431" s="226">
        <f>Q431*H431</f>
        <v>1.0852170000000001</v>
      </c>
      <c r="S431" s="226">
        <v>0</v>
      </c>
      <c r="T431" s="227">
        <f>S431*H431</f>
        <v>0</v>
      </c>
      <c r="AR431" s="24" t="s">
        <v>148</v>
      </c>
      <c r="AT431" s="24" t="s">
        <v>144</v>
      </c>
      <c r="AU431" s="24" t="s">
        <v>82</v>
      </c>
      <c r="AY431" s="24" t="s">
        <v>142</v>
      </c>
      <c r="BE431" s="228">
        <f>IF(N431="základní",J431,0)</f>
        <v>0</v>
      </c>
      <c r="BF431" s="228">
        <f>IF(N431="snížená",J431,0)</f>
        <v>0</v>
      </c>
      <c r="BG431" s="228">
        <f>IF(N431="zákl. přenesená",J431,0)</f>
        <v>0</v>
      </c>
      <c r="BH431" s="228">
        <f>IF(N431="sníž. přenesená",J431,0)</f>
        <v>0</v>
      </c>
      <c r="BI431" s="228">
        <f>IF(N431="nulová",J431,0)</f>
        <v>0</v>
      </c>
      <c r="BJ431" s="24" t="s">
        <v>80</v>
      </c>
      <c r="BK431" s="228">
        <f>ROUND(I431*H431,2)</f>
        <v>0</v>
      </c>
      <c r="BL431" s="24" t="s">
        <v>148</v>
      </c>
      <c r="BM431" s="24" t="s">
        <v>462</v>
      </c>
    </row>
    <row r="432" s="11" customFormat="1">
      <c r="B432" s="229"/>
      <c r="C432" s="230"/>
      <c r="D432" s="231" t="s">
        <v>150</v>
      </c>
      <c r="E432" s="232" t="s">
        <v>21</v>
      </c>
      <c r="F432" s="233" t="s">
        <v>463</v>
      </c>
      <c r="G432" s="230"/>
      <c r="H432" s="232" t="s">
        <v>21</v>
      </c>
      <c r="I432" s="234"/>
      <c r="J432" s="230"/>
      <c r="K432" s="230"/>
      <c r="L432" s="235"/>
      <c r="M432" s="236"/>
      <c r="N432" s="237"/>
      <c r="O432" s="237"/>
      <c r="P432" s="237"/>
      <c r="Q432" s="237"/>
      <c r="R432" s="237"/>
      <c r="S432" s="237"/>
      <c r="T432" s="238"/>
      <c r="AT432" s="239" t="s">
        <v>150</v>
      </c>
      <c r="AU432" s="239" t="s">
        <v>82</v>
      </c>
      <c r="AV432" s="11" t="s">
        <v>80</v>
      </c>
      <c r="AW432" s="11" t="s">
        <v>35</v>
      </c>
      <c r="AX432" s="11" t="s">
        <v>72</v>
      </c>
      <c r="AY432" s="239" t="s">
        <v>142</v>
      </c>
    </row>
    <row r="433" s="11" customFormat="1">
      <c r="B433" s="229"/>
      <c r="C433" s="230"/>
      <c r="D433" s="231" t="s">
        <v>150</v>
      </c>
      <c r="E433" s="232" t="s">
        <v>21</v>
      </c>
      <c r="F433" s="233" t="s">
        <v>464</v>
      </c>
      <c r="G433" s="230"/>
      <c r="H433" s="232" t="s">
        <v>21</v>
      </c>
      <c r="I433" s="234"/>
      <c r="J433" s="230"/>
      <c r="K433" s="230"/>
      <c r="L433" s="235"/>
      <c r="M433" s="236"/>
      <c r="N433" s="237"/>
      <c r="O433" s="237"/>
      <c r="P433" s="237"/>
      <c r="Q433" s="237"/>
      <c r="R433" s="237"/>
      <c r="S433" s="237"/>
      <c r="T433" s="238"/>
      <c r="AT433" s="239" t="s">
        <v>150</v>
      </c>
      <c r="AU433" s="239" t="s">
        <v>82</v>
      </c>
      <c r="AV433" s="11" t="s">
        <v>80</v>
      </c>
      <c r="AW433" s="11" t="s">
        <v>35</v>
      </c>
      <c r="AX433" s="11" t="s">
        <v>72</v>
      </c>
      <c r="AY433" s="239" t="s">
        <v>142</v>
      </c>
    </row>
    <row r="434" s="12" customFormat="1">
      <c r="B434" s="240"/>
      <c r="C434" s="241"/>
      <c r="D434" s="231" t="s">
        <v>150</v>
      </c>
      <c r="E434" s="242" t="s">
        <v>21</v>
      </c>
      <c r="F434" s="243" t="s">
        <v>465</v>
      </c>
      <c r="G434" s="241"/>
      <c r="H434" s="244">
        <v>7.2809999999999997</v>
      </c>
      <c r="I434" s="245"/>
      <c r="J434" s="241"/>
      <c r="K434" s="241"/>
      <c r="L434" s="246"/>
      <c r="M434" s="247"/>
      <c r="N434" s="248"/>
      <c r="O434" s="248"/>
      <c r="P434" s="248"/>
      <c r="Q434" s="248"/>
      <c r="R434" s="248"/>
      <c r="S434" s="248"/>
      <c r="T434" s="249"/>
      <c r="AT434" s="250" t="s">
        <v>150</v>
      </c>
      <c r="AU434" s="250" t="s">
        <v>82</v>
      </c>
      <c r="AV434" s="12" t="s">
        <v>82</v>
      </c>
      <c r="AW434" s="12" t="s">
        <v>35</v>
      </c>
      <c r="AX434" s="12" t="s">
        <v>72</v>
      </c>
      <c r="AY434" s="250" t="s">
        <v>142</v>
      </c>
    </row>
    <row r="435" s="12" customFormat="1">
      <c r="B435" s="240"/>
      <c r="C435" s="241"/>
      <c r="D435" s="231" t="s">
        <v>150</v>
      </c>
      <c r="E435" s="242" t="s">
        <v>21</v>
      </c>
      <c r="F435" s="243" t="s">
        <v>466</v>
      </c>
      <c r="G435" s="241"/>
      <c r="H435" s="244">
        <v>7.6950000000000003</v>
      </c>
      <c r="I435" s="245"/>
      <c r="J435" s="241"/>
      <c r="K435" s="241"/>
      <c r="L435" s="246"/>
      <c r="M435" s="247"/>
      <c r="N435" s="248"/>
      <c r="O435" s="248"/>
      <c r="P435" s="248"/>
      <c r="Q435" s="248"/>
      <c r="R435" s="248"/>
      <c r="S435" s="248"/>
      <c r="T435" s="249"/>
      <c r="AT435" s="250" t="s">
        <v>150</v>
      </c>
      <c r="AU435" s="250" t="s">
        <v>82</v>
      </c>
      <c r="AV435" s="12" t="s">
        <v>82</v>
      </c>
      <c r="AW435" s="12" t="s">
        <v>35</v>
      </c>
      <c r="AX435" s="12" t="s">
        <v>72</v>
      </c>
      <c r="AY435" s="250" t="s">
        <v>142</v>
      </c>
    </row>
    <row r="436" s="12" customFormat="1">
      <c r="B436" s="240"/>
      <c r="C436" s="241"/>
      <c r="D436" s="231" t="s">
        <v>150</v>
      </c>
      <c r="E436" s="242" t="s">
        <v>21</v>
      </c>
      <c r="F436" s="243" t="s">
        <v>467</v>
      </c>
      <c r="G436" s="241"/>
      <c r="H436" s="244">
        <v>0.52000000000000002</v>
      </c>
      <c r="I436" s="245"/>
      <c r="J436" s="241"/>
      <c r="K436" s="241"/>
      <c r="L436" s="246"/>
      <c r="M436" s="247"/>
      <c r="N436" s="248"/>
      <c r="O436" s="248"/>
      <c r="P436" s="248"/>
      <c r="Q436" s="248"/>
      <c r="R436" s="248"/>
      <c r="S436" s="248"/>
      <c r="T436" s="249"/>
      <c r="AT436" s="250" t="s">
        <v>150</v>
      </c>
      <c r="AU436" s="250" t="s">
        <v>82</v>
      </c>
      <c r="AV436" s="12" t="s">
        <v>82</v>
      </c>
      <c r="AW436" s="12" t="s">
        <v>35</v>
      </c>
      <c r="AX436" s="12" t="s">
        <v>72</v>
      </c>
      <c r="AY436" s="250" t="s">
        <v>142</v>
      </c>
    </row>
    <row r="437" s="12" customFormat="1">
      <c r="B437" s="240"/>
      <c r="C437" s="241"/>
      <c r="D437" s="231" t="s">
        <v>150</v>
      </c>
      <c r="E437" s="242" t="s">
        <v>21</v>
      </c>
      <c r="F437" s="243" t="s">
        <v>468</v>
      </c>
      <c r="G437" s="241"/>
      <c r="H437" s="244">
        <v>-0.41999999999999998</v>
      </c>
      <c r="I437" s="245"/>
      <c r="J437" s="241"/>
      <c r="K437" s="241"/>
      <c r="L437" s="246"/>
      <c r="M437" s="247"/>
      <c r="N437" s="248"/>
      <c r="O437" s="248"/>
      <c r="P437" s="248"/>
      <c r="Q437" s="248"/>
      <c r="R437" s="248"/>
      <c r="S437" s="248"/>
      <c r="T437" s="249"/>
      <c r="AT437" s="250" t="s">
        <v>150</v>
      </c>
      <c r="AU437" s="250" t="s">
        <v>82</v>
      </c>
      <c r="AV437" s="12" t="s">
        <v>82</v>
      </c>
      <c r="AW437" s="12" t="s">
        <v>35</v>
      </c>
      <c r="AX437" s="12" t="s">
        <v>72</v>
      </c>
      <c r="AY437" s="250" t="s">
        <v>142</v>
      </c>
    </row>
    <row r="438" s="12" customFormat="1">
      <c r="B438" s="240"/>
      <c r="C438" s="241"/>
      <c r="D438" s="231" t="s">
        <v>150</v>
      </c>
      <c r="E438" s="242" t="s">
        <v>21</v>
      </c>
      <c r="F438" s="243" t="s">
        <v>469</v>
      </c>
      <c r="G438" s="241"/>
      <c r="H438" s="244">
        <v>7.3799999999999999</v>
      </c>
      <c r="I438" s="245"/>
      <c r="J438" s="241"/>
      <c r="K438" s="241"/>
      <c r="L438" s="246"/>
      <c r="M438" s="247"/>
      <c r="N438" s="248"/>
      <c r="O438" s="248"/>
      <c r="P438" s="248"/>
      <c r="Q438" s="248"/>
      <c r="R438" s="248"/>
      <c r="S438" s="248"/>
      <c r="T438" s="249"/>
      <c r="AT438" s="250" t="s">
        <v>150</v>
      </c>
      <c r="AU438" s="250" t="s">
        <v>82</v>
      </c>
      <c r="AV438" s="12" t="s">
        <v>82</v>
      </c>
      <c r="AW438" s="12" t="s">
        <v>35</v>
      </c>
      <c r="AX438" s="12" t="s">
        <v>72</v>
      </c>
      <c r="AY438" s="250" t="s">
        <v>142</v>
      </c>
    </row>
    <row r="439" s="12" customFormat="1">
      <c r="B439" s="240"/>
      <c r="C439" s="241"/>
      <c r="D439" s="231" t="s">
        <v>150</v>
      </c>
      <c r="E439" s="242" t="s">
        <v>21</v>
      </c>
      <c r="F439" s="243" t="s">
        <v>470</v>
      </c>
      <c r="G439" s="241"/>
      <c r="H439" s="244">
        <v>0.26000000000000001</v>
      </c>
      <c r="I439" s="245"/>
      <c r="J439" s="241"/>
      <c r="K439" s="241"/>
      <c r="L439" s="246"/>
      <c r="M439" s="247"/>
      <c r="N439" s="248"/>
      <c r="O439" s="248"/>
      <c r="P439" s="248"/>
      <c r="Q439" s="248"/>
      <c r="R439" s="248"/>
      <c r="S439" s="248"/>
      <c r="T439" s="249"/>
      <c r="AT439" s="250" t="s">
        <v>150</v>
      </c>
      <c r="AU439" s="250" t="s">
        <v>82</v>
      </c>
      <c r="AV439" s="12" t="s">
        <v>82</v>
      </c>
      <c r="AW439" s="12" t="s">
        <v>35</v>
      </c>
      <c r="AX439" s="12" t="s">
        <v>72</v>
      </c>
      <c r="AY439" s="250" t="s">
        <v>142</v>
      </c>
    </row>
    <row r="440" s="12" customFormat="1">
      <c r="B440" s="240"/>
      <c r="C440" s="241"/>
      <c r="D440" s="231" t="s">
        <v>150</v>
      </c>
      <c r="E440" s="242" t="s">
        <v>21</v>
      </c>
      <c r="F440" s="243" t="s">
        <v>471</v>
      </c>
      <c r="G440" s="241"/>
      <c r="H440" s="244">
        <v>-0.20999999999999999</v>
      </c>
      <c r="I440" s="245"/>
      <c r="J440" s="241"/>
      <c r="K440" s="241"/>
      <c r="L440" s="246"/>
      <c r="M440" s="247"/>
      <c r="N440" s="248"/>
      <c r="O440" s="248"/>
      <c r="P440" s="248"/>
      <c r="Q440" s="248"/>
      <c r="R440" s="248"/>
      <c r="S440" s="248"/>
      <c r="T440" s="249"/>
      <c r="AT440" s="250" t="s">
        <v>150</v>
      </c>
      <c r="AU440" s="250" t="s">
        <v>82</v>
      </c>
      <c r="AV440" s="12" t="s">
        <v>82</v>
      </c>
      <c r="AW440" s="12" t="s">
        <v>35</v>
      </c>
      <c r="AX440" s="12" t="s">
        <v>72</v>
      </c>
      <c r="AY440" s="250" t="s">
        <v>142</v>
      </c>
    </row>
    <row r="441" s="14" customFormat="1">
      <c r="B441" s="262"/>
      <c r="C441" s="263"/>
      <c r="D441" s="231" t="s">
        <v>150</v>
      </c>
      <c r="E441" s="264" t="s">
        <v>21</v>
      </c>
      <c r="F441" s="265" t="s">
        <v>175</v>
      </c>
      <c r="G441" s="263"/>
      <c r="H441" s="266">
        <v>22.506</v>
      </c>
      <c r="I441" s="267"/>
      <c r="J441" s="263"/>
      <c r="K441" s="263"/>
      <c r="L441" s="268"/>
      <c r="M441" s="269"/>
      <c r="N441" s="270"/>
      <c r="O441" s="270"/>
      <c r="P441" s="270"/>
      <c r="Q441" s="270"/>
      <c r="R441" s="270"/>
      <c r="S441" s="270"/>
      <c r="T441" s="271"/>
      <c r="AT441" s="272" t="s">
        <v>150</v>
      </c>
      <c r="AU441" s="272" t="s">
        <v>82</v>
      </c>
      <c r="AV441" s="14" t="s">
        <v>170</v>
      </c>
      <c r="AW441" s="14" t="s">
        <v>35</v>
      </c>
      <c r="AX441" s="14" t="s">
        <v>72</v>
      </c>
      <c r="AY441" s="272" t="s">
        <v>142</v>
      </c>
    </row>
    <row r="442" s="11" customFormat="1">
      <c r="B442" s="229"/>
      <c r="C442" s="230"/>
      <c r="D442" s="231" t="s">
        <v>150</v>
      </c>
      <c r="E442" s="232" t="s">
        <v>21</v>
      </c>
      <c r="F442" s="233" t="s">
        <v>428</v>
      </c>
      <c r="G442" s="230"/>
      <c r="H442" s="232" t="s">
        <v>21</v>
      </c>
      <c r="I442" s="234"/>
      <c r="J442" s="230"/>
      <c r="K442" s="230"/>
      <c r="L442" s="235"/>
      <c r="M442" s="236"/>
      <c r="N442" s="237"/>
      <c r="O442" s="237"/>
      <c r="P442" s="237"/>
      <c r="Q442" s="237"/>
      <c r="R442" s="237"/>
      <c r="S442" s="237"/>
      <c r="T442" s="238"/>
      <c r="AT442" s="239" t="s">
        <v>150</v>
      </c>
      <c r="AU442" s="239" t="s">
        <v>82</v>
      </c>
      <c r="AV442" s="11" t="s">
        <v>80</v>
      </c>
      <c r="AW442" s="11" t="s">
        <v>35</v>
      </c>
      <c r="AX442" s="11" t="s">
        <v>72</v>
      </c>
      <c r="AY442" s="239" t="s">
        <v>142</v>
      </c>
    </row>
    <row r="443" s="12" customFormat="1">
      <c r="B443" s="240"/>
      <c r="C443" s="241"/>
      <c r="D443" s="231" t="s">
        <v>150</v>
      </c>
      <c r="E443" s="242" t="s">
        <v>21</v>
      </c>
      <c r="F443" s="243" t="s">
        <v>472</v>
      </c>
      <c r="G443" s="241"/>
      <c r="H443" s="244">
        <v>13.302</v>
      </c>
      <c r="I443" s="245"/>
      <c r="J443" s="241"/>
      <c r="K443" s="241"/>
      <c r="L443" s="246"/>
      <c r="M443" s="247"/>
      <c r="N443" s="248"/>
      <c r="O443" s="248"/>
      <c r="P443" s="248"/>
      <c r="Q443" s="248"/>
      <c r="R443" s="248"/>
      <c r="S443" s="248"/>
      <c r="T443" s="249"/>
      <c r="AT443" s="250" t="s">
        <v>150</v>
      </c>
      <c r="AU443" s="250" t="s">
        <v>82</v>
      </c>
      <c r="AV443" s="12" t="s">
        <v>82</v>
      </c>
      <c r="AW443" s="12" t="s">
        <v>35</v>
      </c>
      <c r="AX443" s="12" t="s">
        <v>72</v>
      </c>
      <c r="AY443" s="250" t="s">
        <v>142</v>
      </c>
    </row>
    <row r="444" s="12" customFormat="1">
      <c r="B444" s="240"/>
      <c r="C444" s="241"/>
      <c r="D444" s="231" t="s">
        <v>150</v>
      </c>
      <c r="E444" s="242" t="s">
        <v>21</v>
      </c>
      <c r="F444" s="243" t="s">
        <v>470</v>
      </c>
      <c r="G444" s="241"/>
      <c r="H444" s="244">
        <v>0.26000000000000001</v>
      </c>
      <c r="I444" s="245"/>
      <c r="J444" s="241"/>
      <c r="K444" s="241"/>
      <c r="L444" s="246"/>
      <c r="M444" s="247"/>
      <c r="N444" s="248"/>
      <c r="O444" s="248"/>
      <c r="P444" s="248"/>
      <c r="Q444" s="248"/>
      <c r="R444" s="248"/>
      <c r="S444" s="248"/>
      <c r="T444" s="249"/>
      <c r="AT444" s="250" t="s">
        <v>150</v>
      </c>
      <c r="AU444" s="250" t="s">
        <v>82</v>
      </c>
      <c r="AV444" s="12" t="s">
        <v>82</v>
      </c>
      <c r="AW444" s="12" t="s">
        <v>35</v>
      </c>
      <c r="AX444" s="12" t="s">
        <v>72</v>
      </c>
      <c r="AY444" s="250" t="s">
        <v>142</v>
      </c>
    </row>
    <row r="445" s="12" customFormat="1">
      <c r="B445" s="240"/>
      <c r="C445" s="241"/>
      <c r="D445" s="231" t="s">
        <v>150</v>
      </c>
      <c r="E445" s="242" t="s">
        <v>21</v>
      </c>
      <c r="F445" s="243" t="s">
        <v>471</v>
      </c>
      <c r="G445" s="241"/>
      <c r="H445" s="244">
        <v>-0.20999999999999999</v>
      </c>
      <c r="I445" s="245"/>
      <c r="J445" s="241"/>
      <c r="K445" s="241"/>
      <c r="L445" s="246"/>
      <c r="M445" s="247"/>
      <c r="N445" s="248"/>
      <c r="O445" s="248"/>
      <c r="P445" s="248"/>
      <c r="Q445" s="248"/>
      <c r="R445" s="248"/>
      <c r="S445" s="248"/>
      <c r="T445" s="249"/>
      <c r="AT445" s="250" t="s">
        <v>150</v>
      </c>
      <c r="AU445" s="250" t="s">
        <v>82</v>
      </c>
      <c r="AV445" s="12" t="s">
        <v>82</v>
      </c>
      <c r="AW445" s="12" t="s">
        <v>35</v>
      </c>
      <c r="AX445" s="12" t="s">
        <v>72</v>
      </c>
      <c r="AY445" s="250" t="s">
        <v>142</v>
      </c>
    </row>
    <row r="446" s="14" customFormat="1">
      <c r="B446" s="262"/>
      <c r="C446" s="263"/>
      <c r="D446" s="231" t="s">
        <v>150</v>
      </c>
      <c r="E446" s="264" t="s">
        <v>21</v>
      </c>
      <c r="F446" s="265" t="s">
        <v>175</v>
      </c>
      <c r="G446" s="263"/>
      <c r="H446" s="266">
        <v>13.352</v>
      </c>
      <c r="I446" s="267"/>
      <c r="J446" s="263"/>
      <c r="K446" s="263"/>
      <c r="L446" s="268"/>
      <c r="M446" s="269"/>
      <c r="N446" s="270"/>
      <c r="O446" s="270"/>
      <c r="P446" s="270"/>
      <c r="Q446" s="270"/>
      <c r="R446" s="270"/>
      <c r="S446" s="270"/>
      <c r="T446" s="271"/>
      <c r="AT446" s="272" t="s">
        <v>150</v>
      </c>
      <c r="AU446" s="272" t="s">
        <v>82</v>
      </c>
      <c r="AV446" s="14" t="s">
        <v>170</v>
      </c>
      <c r="AW446" s="14" t="s">
        <v>35</v>
      </c>
      <c r="AX446" s="14" t="s">
        <v>72</v>
      </c>
      <c r="AY446" s="272" t="s">
        <v>142</v>
      </c>
    </row>
    <row r="447" s="11" customFormat="1">
      <c r="B447" s="229"/>
      <c r="C447" s="230"/>
      <c r="D447" s="231" t="s">
        <v>150</v>
      </c>
      <c r="E447" s="232" t="s">
        <v>21</v>
      </c>
      <c r="F447" s="233" t="s">
        <v>473</v>
      </c>
      <c r="G447" s="230"/>
      <c r="H447" s="232" t="s">
        <v>21</v>
      </c>
      <c r="I447" s="234"/>
      <c r="J447" s="230"/>
      <c r="K447" s="230"/>
      <c r="L447" s="235"/>
      <c r="M447" s="236"/>
      <c r="N447" s="237"/>
      <c r="O447" s="237"/>
      <c r="P447" s="237"/>
      <c r="Q447" s="237"/>
      <c r="R447" s="237"/>
      <c r="S447" s="237"/>
      <c r="T447" s="238"/>
      <c r="AT447" s="239" t="s">
        <v>150</v>
      </c>
      <c r="AU447" s="239" t="s">
        <v>82</v>
      </c>
      <c r="AV447" s="11" t="s">
        <v>80</v>
      </c>
      <c r="AW447" s="11" t="s">
        <v>35</v>
      </c>
      <c r="AX447" s="11" t="s">
        <v>72</v>
      </c>
      <c r="AY447" s="239" t="s">
        <v>142</v>
      </c>
    </row>
    <row r="448" s="12" customFormat="1">
      <c r="B448" s="240"/>
      <c r="C448" s="241"/>
      <c r="D448" s="231" t="s">
        <v>150</v>
      </c>
      <c r="E448" s="242" t="s">
        <v>21</v>
      </c>
      <c r="F448" s="243" t="s">
        <v>474</v>
      </c>
      <c r="G448" s="241"/>
      <c r="H448" s="244">
        <v>6.5789999999999997</v>
      </c>
      <c r="I448" s="245"/>
      <c r="J448" s="241"/>
      <c r="K448" s="241"/>
      <c r="L448" s="246"/>
      <c r="M448" s="247"/>
      <c r="N448" s="248"/>
      <c r="O448" s="248"/>
      <c r="P448" s="248"/>
      <c r="Q448" s="248"/>
      <c r="R448" s="248"/>
      <c r="S448" s="248"/>
      <c r="T448" s="249"/>
      <c r="AT448" s="250" t="s">
        <v>150</v>
      </c>
      <c r="AU448" s="250" t="s">
        <v>82</v>
      </c>
      <c r="AV448" s="12" t="s">
        <v>82</v>
      </c>
      <c r="AW448" s="12" t="s">
        <v>35</v>
      </c>
      <c r="AX448" s="12" t="s">
        <v>72</v>
      </c>
      <c r="AY448" s="250" t="s">
        <v>142</v>
      </c>
    </row>
    <row r="449" s="14" customFormat="1">
      <c r="B449" s="262"/>
      <c r="C449" s="263"/>
      <c r="D449" s="231" t="s">
        <v>150</v>
      </c>
      <c r="E449" s="264" t="s">
        <v>21</v>
      </c>
      <c r="F449" s="265" t="s">
        <v>175</v>
      </c>
      <c r="G449" s="263"/>
      <c r="H449" s="266">
        <v>6.5789999999999997</v>
      </c>
      <c r="I449" s="267"/>
      <c r="J449" s="263"/>
      <c r="K449" s="263"/>
      <c r="L449" s="268"/>
      <c r="M449" s="269"/>
      <c r="N449" s="270"/>
      <c r="O449" s="270"/>
      <c r="P449" s="270"/>
      <c r="Q449" s="270"/>
      <c r="R449" s="270"/>
      <c r="S449" s="270"/>
      <c r="T449" s="271"/>
      <c r="AT449" s="272" t="s">
        <v>150</v>
      </c>
      <c r="AU449" s="272" t="s">
        <v>82</v>
      </c>
      <c r="AV449" s="14" t="s">
        <v>170</v>
      </c>
      <c r="AW449" s="14" t="s">
        <v>35</v>
      </c>
      <c r="AX449" s="14" t="s">
        <v>72</v>
      </c>
      <c r="AY449" s="272" t="s">
        <v>142</v>
      </c>
    </row>
    <row r="450" s="11" customFormat="1">
      <c r="B450" s="229"/>
      <c r="C450" s="230"/>
      <c r="D450" s="231" t="s">
        <v>150</v>
      </c>
      <c r="E450" s="232" t="s">
        <v>21</v>
      </c>
      <c r="F450" s="233" t="s">
        <v>431</v>
      </c>
      <c r="G450" s="230"/>
      <c r="H450" s="232" t="s">
        <v>21</v>
      </c>
      <c r="I450" s="234"/>
      <c r="J450" s="230"/>
      <c r="K450" s="230"/>
      <c r="L450" s="235"/>
      <c r="M450" s="236"/>
      <c r="N450" s="237"/>
      <c r="O450" s="237"/>
      <c r="P450" s="237"/>
      <c r="Q450" s="237"/>
      <c r="R450" s="237"/>
      <c r="S450" s="237"/>
      <c r="T450" s="238"/>
      <c r="AT450" s="239" t="s">
        <v>150</v>
      </c>
      <c r="AU450" s="239" t="s">
        <v>82</v>
      </c>
      <c r="AV450" s="11" t="s">
        <v>80</v>
      </c>
      <c r="AW450" s="11" t="s">
        <v>35</v>
      </c>
      <c r="AX450" s="11" t="s">
        <v>72</v>
      </c>
      <c r="AY450" s="239" t="s">
        <v>142</v>
      </c>
    </row>
    <row r="451" s="12" customFormat="1">
      <c r="B451" s="240"/>
      <c r="C451" s="241"/>
      <c r="D451" s="231" t="s">
        <v>150</v>
      </c>
      <c r="E451" s="242" t="s">
        <v>21</v>
      </c>
      <c r="F451" s="243" t="s">
        <v>475</v>
      </c>
      <c r="G451" s="241"/>
      <c r="H451" s="244">
        <v>9.2400000000000002</v>
      </c>
      <c r="I451" s="245"/>
      <c r="J451" s="241"/>
      <c r="K451" s="241"/>
      <c r="L451" s="246"/>
      <c r="M451" s="247"/>
      <c r="N451" s="248"/>
      <c r="O451" s="248"/>
      <c r="P451" s="248"/>
      <c r="Q451" s="248"/>
      <c r="R451" s="248"/>
      <c r="S451" s="248"/>
      <c r="T451" s="249"/>
      <c r="AT451" s="250" t="s">
        <v>150</v>
      </c>
      <c r="AU451" s="250" t="s">
        <v>82</v>
      </c>
      <c r="AV451" s="12" t="s">
        <v>82</v>
      </c>
      <c r="AW451" s="12" t="s">
        <v>35</v>
      </c>
      <c r="AX451" s="12" t="s">
        <v>72</v>
      </c>
      <c r="AY451" s="250" t="s">
        <v>142</v>
      </c>
    </row>
    <row r="452" s="14" customFormat="1">
      <c r="B452" s="262"/>
      <c r="C452" s="263"/>
      <c r="D452" s="231" t="s">
        <v>150</v>
      </c>
      <c r="E452" s="264" t="s">
        <v>21</v>
      </c>
      <c r="F452" s="265" t="s">
        <v>175</v>
      </c>
      <c r="G452" s="263"/>
      <c r="H452" s="266">
        <v>9.2400000000000002</v>
      </c>
      <c r="I452" s="267"/>
      <c r="J452" s="263"/>
      <c r="K452" s="263"/>
      <c r="L452" s="268"/>
      <c r="M452" s="269"/>
      <c r="N452" s="270"/>
      <c r="O452" s="270"/>
      <c r="P452" s="270"/>
      <c r="Q452" s="270"/>
      <c r="R452" s="270"/>
      <c r="S452" s="270"/>
      <c r="T452" s="271"/>
      <c r="AT452" s="272" t="s">
        <v>150</v>
      </c>
      <c r="AU452" s="272" t="s">
        <v>82</v>
      </c>
      <c r="AV452" s="14" t="s">
        <v>170</v>
      </c>
      <c r="AW452" s="14" t="s">
        <v>35</v>
      </c>
      <c r="AX452" s="14" t="s">
        <v>72</v>
      </c>
      <c r="AY452" s="272" t="s">
        <v>142</v>
      </c>
    </row>
    <row r="453" s="13" customFormat="1">
      <c r="B453" s="251"/>
      <c r="C453" s="252"/>
      <c r="D453" s="231" t="s">
        <v>150</v>
      </c>
      <c r="E453" s="253" t="s">
        <v>21</v>
      </c>
      <c r="F453" s="254" t="s">
        <v>160</v>
      </c>
      <c r="G453" s="252"/>
      <c r="H453" s="255">
        <v>51.677</v>
      </c>
      <c r="I453" s="256"/>
      <c r="J453" s="252"/>
      <c r="K453" s="252"/>
      <c r="L453" s="257"/>
      <c r="M453" s="258"/>
      <c r="N453" s="259"/>
      <c r="O453" s="259"/>
      <c r="P453" s="259"/>
      <c r="Q453" s="259"/>
      <c r="R453" s="259"/>
      <c r="S453" s="259"/>
      <c r="T453" s="260"/>
      <c r="AT453" s="261" t="s">
        <v>150</v>
      </c>
      <c r="AU453" s="261" t="s">
        <v>82</v>
      </c>
      <c r="AV453" s="13" t="s">
        <v>148</v>
      </c>
      <c r="AW453" s="13" t="s">
        <v>35</v>
      </c>
      <c r="AX453" s="13" t="s">
        <v>80</v>
      </c>
      <c r="AY453" s="261" t="s">
        <v>142</v>
      </c>
    </row>
    <row r="454" s="1" customFormat="1" ht="25.5" customHeight="1">
      <c r="B454" s="46"/>
      <c r="C454" s="217" t="s">
        <v>476</v>
      </c>
      <c r="D454" s="217" t="s">
        <v>144</v>
      </c>
      <c r="E454" s="218" t="s">
        <v>477</v>
      </c>
      <c r="F454" s="219" t="s">
        <v>478</v>
      </c>
      <c r="G454" s="220" t="s">
        <v>286</v>
      </c>
      <c r="H454" s="221">
        <v>8</v>
      </c>
      <c r="I454" s="222"/>
      <c r="J454" s="223">
        <f>ROUND(I454*H454,2)</f>
        <v>0</v>
      </c>
      <c r="K454" s="219" t="s">
        <v>164</v>
      </c>
      <c r="L454" s="72"/>
      <c r="M454" s="224" t="s">
        <v>21</v>
      </c>
      <c r="N454" s="225" t="s">
        <v>43</v>
      </c>
      <c r="O454" s="47"/>
      <c r="P454" s="226">
        <f>O454*H454</f>
        <v>0</v>
      </c>
      <c r="Q454" s="226">
        <v>0.0015035000000000001</v>
      </c>
      <c r="R454" s="226">
        <f>Q454*H454</f>
        <v>0.012028000000000001</v>
      </c>
      <c r="S454" s="226">
        <v>0</v>
      </c>
      <c r="T454" s="227">
        <f>S454*H454</f>
        <v>0</v>
      </c>
      <c r="AR454" s="24" t="s">
        <v>148</v>
      </c>
      <c r="AT454" s="24" t="s">
        <v>144</v>
      </c>
      <c r="AU454" s="24" t="s">
        <v>82</v>
      </c>
      <c r="AY454" s="24" t="s">
        <v>142</v>
      </c>
      <c r="BE454" s="228">
        <f>IF(N454="základní",J454,0)</f>
        <v>0</v>
      </c>
      <c r="BF454" s="228">
        <f>IF(N454="snížená",J454,0)</f>
        <v>0</v>
      </c>
      <c r="BG454" s="228">
        <f>IF(N454="zákl. přenesená",J454,0)</f>
        <v>0</v>
      </c>
      <c r="BH454" s="228">
        <f>IF(N454="sníž. přenesená",J454,0)</f>
        <v>0</v>
      </c>
      <c r="BI454" s="228">
        <f>IF(N454="nulová",J454,0)</f>
        <v>0</v>
      </c>
      <c r="BJ454" s="24" t="s">
        <v>80</v>
      </c>
      <c r="BK454" s="228">
        <f>ROUND(I454*H454,2)</f>
        <v>0</v>
      </c>
      <c r="BL454" s="24" t="s">
        <v>148</v>
      </c>
      <c r="BM454" s="24" t="s">
        <v>479</v>
      </c>
    </row>
    <row r="455" s="1" customFormat="1" ht="38.25" customHeight="1">
      <c r="B455" s="46"/>
      <c r="C455" s="217" t="s">
        <v>480</v>
      </c>
      <c r="D455" s="217" t="s">
        <v>144</v>
      </c>
      <c r="E455" s="218" t="s">
        <v>481</v>
      </c>
      <c r="F455" s="219" t="s">
        <v>482</v>
      </c>
      <c r="G455" s="220" t="s">
        <v>286</v>
      </c>
      <c r="H455" s="221">
        <v>2</v>
      </c>
      <c r="I455" s="222"/>
      <c r="J455" s="223">
        <f>ROUND(I455*H455,2)</f>
        <v>0</v>
      </c>
      <c r="K455" s="219" t="s">
        <v>164</v>
      </c>
      <c r="L455" s="72"/>
      <c r="M455" s="224" t="s">
        <v>21</v>
      </c>
      <c r="N455" s="225" t="s">
        <v>43</v>
      </c>
      <c r="O455" s="47"/>
      <c r="P455" s="226">
        <f>O455*H455</f>
        <v>0</v>
      </c>
      <c r="Q455" s="226">
        <v>0.0034835999999999999</v>
      </c>
      <c r="R455" s="226">
        <f>Q455*H455</f>
        <v>0.0069671999999999998</v>
      </c>
      <c r="S455" s="226">
        <v>0</v>
      </c>
      <c r="T455" s="227">
        <f>S455*H455</f>
        <v>0</v>
      </c>
      <c r="AR455" s="24" t="s">
        <v>148</v>
      </c>
      <c r="AT455" s="24" t="s">
        <v>144</v>
      </c>
      <c r="AU455" s="24" t="s">
        <v>82</v>
      </c>
      <c r="AY455" s="24" t="s">
        <v>142</v>
      </c>
      <c r="BE455" s="228">
        <f>IF(N455="základní",J455,0)</f>
        <v>0</v>
      </c>
      <c r="BF455" s="228">
        <f>IF(N455="snížená",J455,0)</f>
        <v>0</v>
      </c>
      <c r="BG455" s="228">
        <f>IF(N455="zákl. přenesená",J455,0)</f>
        <v>0</v>
      </c>
      <c r="BH455" s="228">
        <f>IF(N455="sníž. přenesená",J455,0)</f>
        <v>0</v>
      </c>
      <c r="BI455" s="228">
        <f>IF(N455="nulová",J455,0)</f>
        <v>0</v>
      </c>
      <c r="BJ455" s="24" t="s">
        <v>80</v>
      </c>
      <c r="BK455" s="228">
        <f>ROUND(I455*H455,2)</f>
        <v>0</v>
      </c>
      <c r="BL455" s="24" t="s">
        <v>148</v>
      </c>
      <c r="BM455" s="24" t="s">
        <v>483</v>
      </c>
    </row>
    <row r="456" s="1" customFormat="1" ht="38.25" customHeight="1">
      <c r="B456" s="46"/>
      <c r="C456" s="217" t="s">
        <v>484</v>
      </c>
      <c r="D456" s="217" t="s">
        <v>144</v>
      </c>
      <c r="E456" s="218" t="s">
        <v>485</v>
      </c>
      <c r="F456" s="219" t="s">
        <v>486</v>
      </c>
      <c r="G456" s="220" t="s">
        <v>286</v>
      </c>
      <c r="H456" s="221">
        <v>2</v>
      </c>
      <c r="I456" s="222"/>
      <c r="J456" s="223">
        <f>ROUND(I456*H456,2)</f>
        <v>0</v>
      </c>
      <c r="K456" s="219" t="s">
        <v>164</v>
      </c>
      <c r="L456" s="72"/>
      <c r="M456" s="224" t="s">
        <v>21</v>
      </c>
      <c r="N456" s="225" t="s">
        <v>43</v>
      </c>
      <c r="O456" s="47"/>
      <c r="P456" s="226">
        <f>O456*H456</f>
        <v>0</v>
      </c>
      <c r="Q456" s="226">
        <v>0.0063114399999999998</v>
      </c>
      <c r="R456" s="226">
        <f>Q456*H456</f>
        <v>0.01262288</v>
      </c>
      <c r="S456" s="226">
        <v>0</v>
      </c>
      <c r="T456" s="227">
        <f>S456*H456</f>
        <v>0</v>
      </c>
      <c r="AR456" s="24" t="s">
        <v>148</v>
      </c>
      <c r="AT456" s="24" t="s">
        <v>144</v>
      </c>
      <c r="AU456" s="24" t="s">
        <v>82</v>
      </c>
      <c r="AY456" s="24" t="s">
        <v>142</v>
      </c>
      <c r="BE456" s="228">
        <f>IF(N456="základní",J456,0)</f>
        <v>0</v>
      </c>
      <c r="BF456" s="228">
        <f>IF(N456="snížená",J456,0)</f>
        <v>0</v>
      </c>
      <c r="BG456" s="228">
        <f>IF(N456="zákl. přenesená",J456,0)</f>
        <v>0</v>
      </c>
      <c r="BH456" s="228">
        <f>IF(N456="sníž. přenesená",J456,0)</f>
        <v>0</v>
      </c>
      <c r="BI456" s="228">
        <f>IF(N456="nulová",J456,0)</f>
        <v>0</v>
      </c>
      <c r="BJ456" s="24" t="s">
        <v>80</v>
      </c>
      <c r="BK456" s="228">
        <f>ROUND(I456*H456,2)</f>
        <v>0</v>
      </c>
      <c r="BL456" s="24" t="s">
        <v>148</v>
      </c>
      <c r="BM456" s="24" t="s">
        <v>487</v>
      </c>
    </row>
    <row r="457" s="1" customFormat="1" ht="25.5" customHeight="1">
      <c r="B457" s="46"/>
      <c r="C457" s="217" t="s">
        <v>488</v>
      </c>
      <c r="D457" s="217" t="s">
        <v>144</v>
      </c>
      <c r="E457" s="218" t="s">
        <v>489</v>
      </c>
      <c r="F457" s="219" t="s">
        <v>490</v>
      </c>
      <c r="G457" s="220" t="s">
        <v>286</v>
      </c>
      <c r="H457" s="221">
        <v>8</v>
      </c>
      <c r="I457" s="222"/>
      <c r="J457" s="223">
        <f>ROUND(I457*H457,2)</f>
        <v>0</v>
      </c>
      <c r="K457" s="219" t="s">
        <v>164</v>
      </c>
      <c r="L457" s="72"/>
      <c r="M457" s="224" t="s">
        <v>21</v>
      </c>
      <c r="N457" s="225" t="s">
        <v>43</v>
      </c>
      <c r="O457" s="47"/>
      <c r="P457" s="226">
        <f>O457*H457</f>
        <v>0</v>
      </c>
      <c r="Q457" s="226">
        <v>0.00052879999999999995</v>
      </c>
      <c r="R457" s="226">
        <f>Q457*H457</f>
        <v>0.0042303999999999996</v>
      </c>
      <c r="S457" s="226">
        <v>0</v>
      </c>
      <c r="T457" s="227">
        <f>S457*H457</f>
        <v>0</v>
      </c>
      <c r="AR457" s="24" t="s">
        <v>148</v>
      </c>
      <c r="AT457" s="24" t="s">
        <v>144</v>
      </c>
      <c r="AU457" s="24" t="s">
        <v>82</v>
      </c>
      <c r="AY457" s="24" t="s">
        <v>142</v>
      </c>
      <c r="BE457" s="228">
        <f>IF(N457="základní",J457,0)</f>
        <v>0</v>
      </c>
      <c r="BF457" s="228">
        <f>IF(N457="snížená",J457,0)</f>
        <v>0</v>
      </c>
      <c r="BG457" s="228">
        <f>IF(N457="zákl. přenesená",J457,0)</f>
        <v>0</v>
      </c>
      <c r="BH457" s="228">
        <f>IF(N457="sníž. přenesená",J457,0)</f>
        <v>0</v>
      </c>
      <c r="BI457" s="228">
        <f>IF(N457="nulová",J457,0)</f>
        <v>0</v>
      </c>
      <c r="BJ457" s="24" t="s">
        <v>80</v>
      </c>
      <c r="BK457" s="228">
        <f>ROUND(I457*H457,2)</f>
        <v>0</v>
      </c>
      <c r="BL457" s="24" t="s">
        <v>148</v>
      </c>
      <c r="BM457" s="24" t="s">
        <v>491</v>
      </c>
    </row>
    <row r="458" s="1" customFormat="1" ht="25.5" customHeight="1">
      <c r="B458" s="46"/>
      <c r="C458" s="217" t="s">
        <v>492</v>
      </c>
      <c r="D458" s="217" t="s">
        <v>144</v>
      </c>
      <c r="E458" s="218" t="s">
        <v>493</v>
      </c>
      <c r="F458" s="219" t="s">
        <v>494</v>
      </c>
      <c r="G458" s="220" t="s">
        <v>286</v>
      </c>
      <c r="H458" s="221">
        <v>2</v>
      </c>
      <c r="I458" s="222"/>
      <c r="J458" s="223">
        <f>ROUND(I458*H458,2)</f>
        <v>0</v>
      </c>
      <c r="K458" s="219" t="s">
        <v>164</v>
      </c>
      <c r="L458" s="72"/>
      <c r="M458" s="224" t="s">
        <v>21</v>
      </c>
      <c r="N458" s="225" t="s">
        <v>43</v>
      </c>
      <c r="O458" s="47"/>
      <c r="P458" s="226">
        <f>O458*H458</f>
        <v>0</v>
      </c>
      <c r="Q458" s="226">
        <v>0.0011848</v>
      </c>
      <c r="R458" s="226">
        <f>Q458*H458</f>
        <v>0.0023695999999999999</v>
      </c>
      <c r="S458" s="226">
        <v>0</v>
      </c>
      <c r="T458" s="227">
        <f>S458*H458</f>
        <v>0</v>
      </c>
      <c r="AR458" s="24" t="s">
        <v>148</v>
      </c>
      <c r="AT458" s="24" t="s">
        <v>144</v>
      </c>
      <c r="AU458" s="24" t="s">
        <v>82</v>
      </c>
      <c r="AY458" s="24" t="s">
        <v>142</v>
      </c>
      <c r="BE458" s="228">
        <f>IF(N458="základní",J458,0)</f>
        <v>0</v>
      </c>
      <c r="BF458" s="228">
        <f>IF(N458="snížená",J458,0)</f>
        <v>0</v>
      </c>
      <c r="BG458" s="228">
        <f>IF(N458="zákl. přenesená",J458,0)</f>
        <v>0</v>
      </c>
      <c r="BH458" s="228">
        <f>IF(N458="sníž. přenesená",J458,0)</f>
        <v>0</v>
      </c>
      <c r="BI458" s="228">
        <f>IF(N458="nulová",J458,0)</f>
        <v>0</v>
      </c>
      <c r="BJ458" s="24" t="s">
        <v>80</v>
      </c>
      <c r="BK458" s="228">
        <f>ROUND(I458*H458,2)</f>
        <v>0</v>
      </c>
      <c r="BL458" s="24" t="s">
        <v>148</v>
      </c>
      <c r="BM458" s="24" t="s">
        <v>495</v>
      </c>
    </row>
    <row r="459" s="1" customFormat="1" ht="25.5" customHeight="1">
      <c r="B459" s="46"/>
      <c r="C459" s="217" t="s">
        <v>496</v>
      </c>
      <c r="D459" s="217" t="s">
        <v>144</v>
      </c>
      <c r="E459" s="218" t="s">
        <v>497</v>
      </c>
      <c r="F459" s="219" t="s">
        <v>498</v>
      </c>
      <c r="G459" s="220" t="s">
        <v>286</v>
      </c>
      <c r="H459" s="221">
        <v>2</v>
      </c>
      <c r="I459" s="222"/>
      <c r="J459" s="223">
        <f>ROUND(I459*H459,2)</f>
        <v>0</v>
      </c>
      <c r="K459" s="219" t="s">
        <v>164</v>
      </c>
      <c r="L459" s="72"/>
      <c r="M459" s="224" t="s">
        <v>21</v>
      </c>
      <c r="N459" s="225" t="s">
        <v>43</v>
      </c>
      <c r="O459" s="47"/>
      <c r="P459" s="226">
        <f>O459*H459</f>
        <v>0</v>
      </c>
      <c r="Q459" s="226">
        <v>0.0020952000000000002</v>
      </c>
      <c r="R459" s="226">
        <f>Q459*H459</f>
        <v>0.0041904000000000004</v>
      </c>
      <c r="S459" s="226">
        <v>0</v>
      </c>
      <c r="T459" s="227">
        <f>S459*H459</f>
        <v>0</v>
      </c>
      <c r="AR459" s="24" t="s">
        <v>148</v>
      </c>
      <c r="AT459" s="24" t="s">
        <v>144</v>
      </c>
      <c r="AU459" s="24" t="s">
        <v>82</v>
      </c>
      <c r="AY459" s="24" t="s">
        <v>142</v>
      </c>
      <c r="BE459" s="228">
        <f>IF(N459="základní",J459,0)</f>
        <v>0</v>
      </c>
      <c r="BF459" s="228">
        <f>IF(N459="snížená",J459,0)</f>
        <v>0</v>
      </c>
      <c r="BG459" s="228">
        <f>IF(N459="zákl. přenesená",J459,0)</f>
        <v>0</v>
      </c>
      <c r="BH459" s="228">
        <f>IF(N459="sníž. přenesená",J459,0)</f>
        <v>0</v>
      </c>
      <c r="BI459" s="228">
        <f>IF(N459="nulová",J459,0)</f>
        <v>0</v>
      </c>
      <c r="BJ459" s="24" t="s">
        <v>80</v>
      </c>
      <c r="BK459" s="228">
        <f>ROUND(I459*H459,2)</f>
        <v>0</v>
      </c>
      <c r="BL459" s="24" t="s">
        <v>148</v>
      </c>
      <c r="BM459" s="24" t="s">
        <v>499</v>
      </c>
    </row>
    <row r="460" s="1" customFormat="1" ht="25.5" customHeight="1">
      <c r="B460" s="46"/>
      <c r="C460" s="217" t="s">
        <v>500</v>
      </c>
      <c r="D460" s="217" t="s">
        <v>144</v>
      </c>
      <c r="E460" s="218" t="s">
        <v>501</v>
      </c>
      <c r="F460" s="219" t="s">
        <v>502</v>
      </c>
      <c r="G460" s="220" t="s">
        <v>163</v>
      </c>
      <c r="H460" s="221">
        <v>0.12</v>
      </c>
      <c r="I460" s="222"/>
      <c r="J460" s="223">
        <f>ROUND(I460*H460,2)</f>
        <v>0</v>
      </c>
      <c r="K460" s="219" t="s">
        <v>164</v>
      </c>
      <c r="L460" s="72"/>
      <c r="M460" s="224" t="s">
        <v>21</v>
      </c>
      <c r="N460" s="225" t="s">
        <v>43</v>
      </c>
      <c r="O460" s="47"/>
      <c r="P460" s="226">
        <f>O460*H460</f>
        <v>0</v>
      </c>
      <c r="Q460" s="226">
        <v>2.2563399999999998</v>
      </c>
      <c r="R460" s="226">
        <f>Q460*H460</f>
        <v>0.27076079999999997</v>
      </c>
      <c r="S460" s="226">
        <v>0</v>
      </c>
      <c r="T460" s="227">
        <f>S460*H460</f>
        <v>0</v>
      </c>
      <c r="AR460" s="24" t="s">
        <v>148</v>
      </c>
      <c r="AT460" s="24" t="s">
        <v>144</v>
      </c>
      <c r="AU460" s="24" t="s">
        <v>82</v>
      </c>
      <c r="AY460" s="24" t="s">
        <v>142</v>
      </c>
      <c r="BE460" s="228">
        <f>IF(N460="základní",J460,0)</f>
        <v>0</v>
      </c>
      <c r="BF460" s="228">
        <f>IF(N460="snížená",J460,0)</f>
        <v>0</v>
      </c>
      <c r="BG460" s="228">
        <f>IF(N460="zákl. přenesená",J460,0)</f>
        <v>0</v>
      </c>
      <c r="BH460" s="228">
        <f>IF(N460="sníž. přenesená",J460,0)</f>
        <v>0</v>
      </c>
      <c r="BI460" s="228">
        <f>IF(N460="nulová",J460,0)</f>
        <v>0</v>
      </c>
      <c r="BJ460" s="24" t="s">
        <v>80</v>
      </c>
      <c r="BK460" s="228">
        <f>ROUND(I460*H460,2)</f>
        <v>0</v>
      </c>
      <c r="BL460" s="24" t="s">
        <v>148</v>
      </c>
      <c r="BM460" s="24" t="s">
        <v>503</v>
      </c>
    </row>
    <row r="461" s="11" customFormat="1">
      <c r="B461" s="229"/>
      <c r="C461" s="230"/>
      <c r="D461" s="231" t="s">
        <v>150</v>
      </c>
      <c r="E461" s="232" t="s">
        <v>21</v>
      </c>
      <c r="F461" s="233" t="s">
        <v>504</v>
      </c>
      <c r="G461" s="230"/>
      <c r="H461" s="232" t="s">
        <v>21</v>
      </c>
      <c r="I461" s="234"/>
      <c r="J461" s="230"/>
      <c r="K461" s="230"/>
      <c r="L461" s="235"/>
      <c r="M461" s="236"/>
      <c r="N461" s="237"/>
      <c r="O461" s="237"/>
      <c r="P461" s="237"/>
      <c r="Q461" s="237"/>
      <c r="R461" s="237"/>
      <c r="S461" s="237"/>
      <c r="T461" s="238"/>
      <c r="AT461" s="239" t="s">
        <v>150</v>
      </c>
      <c r="AU461" s="239" t="s">
        <v>82</v>
      </c>
      <c r="AV461" s="11" t="s">
        <v>80</v>
      </c>
      <c r="AW461" s="11" t="s">
        <v>35</v>
      </c>
      <c r="AX461" s="11" t="s">
        <v>72</v>
      </c>
      <c r="AY461" s="239" t="s">
        <v>142</v>
      </c>
    </row>
    <row r="462" s="12" customFormat="1">
      <c r="B462" s="240"/>
      <c r="C462" s="241"/>
      <c r="D462" s="231" t="s">
        <v>150</v>
      </c>
      <c r="E462" s="242" t="s">
        <v>21</v>
      </c>
      <c r="F462" s="243" t="s">
        <v>505</v>
      </c>
      <c r="G462" s="241"/>
      <c r="H462" s="244">
        <v>0.074999999999999997</v>
      </c>
      <c r="I462" s="245"/>
      <c r="J462" s="241"/>
      <c r="K462" s="241"/>
      <c r="L462" s="246"/>
      <c r="M462" s="247"/>
      <c r="N462" s="248"/>
      <c r="O462" s="248"/>
      <c r="P462" s="248"/>
      <c r="Q462" s="248"/>
      <c r="R462" s="248"/>
      <c r="S462" s="248"/>
      <c r="T462" s="249"/>
      <c r="AT462" s="250" t="s">
        <v>150</v>
      </c>
      <c r="AU462" s="250" t="s">
        <v>82</v>
      </c>
      <c r="AV462" s="12" t="s">
        <v>82</v>
      </c>
      <c r="AW462" s="12" t="s">
        <v>35</v>
      </c>
      <c r="AX462" s="12" t="s">
        <v>72</v>
      </c>
      <c r="AY462" s="250" t="s">
        <v>142</v>
      </c>
    </row>
    <row r="463" s="11" customFormat="1">
      <c r="B463" s="229"/>
      <c r="C463" s="230"/>
      <c r="D463" s="231" t="s">
        <v>150</v>
      </c>
      <c r="E463" s="232" t="s">
        <v>21</v>
      </c>
      <c r="F463" s="233" t="s">
        <v>151</v>
      </c>
      <c r="G463" s="230"/>
      <c r="H463" s="232" t="s">
        <v>21</v>
      </c>
      <c r="I463" s="234"/>
      <c r="J463" s="230"/>
      <c r="K463" s="230"/>
      <c r="L463" s="235"/>
      <c r="M463" s="236"/>
      <c r="N463" s="237"/>
      <c r="O463" s="237"/>
      <c r="P463" s="237"/>
      <c r="Q463" s="237"/>
      <c r="R463" s="237"/>
      <c r="S463" s="237"/>
      <c r="T463" s="238"/>
      <c r="AT463" s="239" t="s">
        <v>150</v>
      </c>
      <c r="AU463" s="239" t="s">
        <v>82</v>
      </c>
      <c r="AV463" s="11" t="s">
        <v>80</v>
      </c>
      <c r="AW463" s="11" t="s">
        <v>35</v>
      </c>
      <c r="AX463" s="11" t="s">
        <v>72</v>
      </c>
      <c r="AY463" s="239" t="s">
        <v>142</v>
      </c>
    </row>
    <row r="464" s="12" customFormat="1">
      <c r="B464" s="240"/>
      <c r="C464" s="241"/>
      <c r="D464" s="231" t="s">
        <v>150</v>
      </c>
      <c r="E464" s="242" t="s">
        <v>21</v>
      </c>
      <c r="F464" s="243" t="s">
        <v>506</v>
      </c>
      <c r="G464" s="241"/>
      <c r="H464" s="244">
        <v>0.044999999999999998</v>
      </c>
      <c r="I464" s="245"/>
      <c r="J464" s="241"/>
      <c r="K464" s="241"/>
      <c r="L464" s="246"/>
      <c r="M464" s="247"/>
      <c r="N464" s="248"/>
      <c r="O464" s="248"/>
      <c r="P464" s="248"/>
      <c r="Q464" s="248"/>
      <c r="R464" s="248"/>
      <c r="S464" s="248"/>
      <c r="T464" s="249"/>
      <c r="AT464" s="250" t="s">
        <v>150</v>
      </c>
      <c r="AU464" s="250" t="s">
        <v>82</v>
      </c>
      <c r="AV464" s="12" t="s">
        <v>82</v>
      </c>
      <c r="AW464" s="12" t="s">
        <v>35</v>
      </c>
      <c r="AX464" s="12" t="s">
        <v>72</v>
      </c>
      <c r="AY464" s="250" t="s">
        <v>142</v>
      </c>
    </row>
    <row r="465" s="13" customFormat="1">
      <c r="B465" s="251"/>
      <c r="C465" s="252"/>
      <c r="D465" s="231" t="s">
        <v>150</v>
      </c>
      <c r="E465" s="253" t="s">
        <v>21</v>
      </c>
      <c r="F465" s="254" t="s">
        <v>160</v>
      </c>
      <c r="G465" s="252"/>
      <c r="H465" s="255">
        <v>0.12</v>
      </c>
      <c r="I465" s="256"/>
      <c r="J465" s="252"/>
      <c r="K465" s="252"/>
      <c r="L465" s="257"/>
      <c r="M465" s="258"/>
      <c r="N465" s="259"/>
      <c r="O465" s="259"/>
      <c r="P465" s="259"/>
      <c r="Q465" s="259"/>
      <c r="R465" s="259"/>
      <c r="S465" s="259"/>
      <c r="T465" s="260"/>
      <c r="AT465" s="261" t="s">
        <v>150</v>
      </c>
      <c r="AU465" s="261" t="s">
        <v>82</v>
      </c>
      <c r="AV465" s="13" t="s">
        <v>148</v>
      </c>
      <c r="AW465" s="13" t="s">
        <v>35</v>
      </c>
      <c r="AX465" s="13" t="s">
        <v>80</v>
      </c>
      <c r="AY465" s="261" t="s">
        <v>142</v>
      </c>
    </row>
    <row r="466" s="1" customFormat="1" ht="25.5" customHeight="1">
      <c r="B466" s="46"/>
      <c r="C466" s="217" t="s">
        <v>507</v>
      </c>
      <c r="D466" s="217" t="s">
        <v>144</v>
      </c>
      <c r="E466" s="218" t="s">
        <v>508</v>
      </c>
      <c r="F466" s="219" t="s">
        <v>509</v>
      </c>
      <c r="G466" s="220" t="s">
        <v>163</v>
      </c>
      <c r="H466" s="221">
        <v>1.675</v>
      </c>
      <c r="I466" s="222"/>
      <c r="J466" s="223">
        <f>ROUND(I466*H466,2)</f>
        <v>0</v>
      </c>
      <c r="K466" s="219" t="s">
        <v>164</v>
      </c>
      <c r="L466" s="72"/>
      <c r="M466" s="224" t="s">
        <v>21</v>
      </c>
      <c r="N466" s="225" t="s">
        <v>43</v>
      </c>
      <c r="O466" s="47"/>
      <c r="P466" s="226">
        <f>O466*H466</f>
        <v>0</v>
      </c>
      <c r="Q466" s="226">
        <v>1.3999999999999999</v>
      </c>
      <c r="R466" s="226">
        <f>Q466*H466</f>
        <v>2.3449999999999998</v>
      </c>
      <c r="S466" s="226">
        <v>0</v>
      </c>
      <c r="T466" s="227">
        <f>S466*H466</f>
        <v>0</v>
      </c>
      <c r="AR466" s="24" t="s">
        <v>148</v>
      </c>
      <c r="AT466" s="24" t="s">
        <v>144</v>
      </c>
      <c r="AU466" s="24" t="s">
        <v>82</v>
      </c>
      <c r="AY466" s="24" t="s">
        <v>142</v>
      </c>
      <c r="BE466" s="228">
        <f>IF(N466="základní",J466,0)</f>
        <v>0</v>
      </c>
      <c r="BF466" s="228">
        <f>IF(N466="snížená",J466,0)</f>
        <v>0</v>
      </c>
      <c r="BG466" s="228">
        <f>IF(N466="zákl. přenesená",J466,0)</f>
        <v>0</v>
      </c>
      <c r="BH466" s="228">
        <f>IF(N466="sníž. přenesená",J466,0)</f>
        <v>0</v>
      </c>
      <c r="BI466" s="228">
        <f>IF(N466="nulová",J466,0)</f>
        <v>0</v>
      </c>
      <c r="BJ466" s="24" t="s">
        <v>80</v>
      </c>
      <c r="BK466" s="228">
        <f>ROUND(I466*H466,2)</f>
        <v>0</v>
      </c>
      <c r="BL466" s="24" t="s">
        <v>148</v>
      </c>
      <c r="BM466" s="24" t="s">
        <v>510</v>
      </c>
    </row>
    <row r="467" s="11" customFormat="1">
      <c r="B467" s="229"/>
      <c r="C467" s="230"/>
      <c r="D467" s="231" t="s">
        <v>150</v>
      </c>
      <c r="E467" s="232" t="s">
        <v>21</v>
      </c>
      <c r="F467" s="233" t="s">
        <v>511</v>
      </c>
      <c r="G467" s="230"/>
      <c r="H467" s="232" t="s">
        <v>21</v>
      </c>
      <c r="I467" s="234"/>
      <c r="J467" s="230"/>
      <c r="K467" s="230"/>
      <c r="L467" s="235"/>
      <c r="M467" s="236"/>
      <c r="N467" s="237"/>
      <c r="O467" s="237"/>
      <c r="P467" s="237"/>
      <c r="Q467" s="237"/>
      <c r="R467" s="237"/>
      <c r="S467" s="237"/>
      <c r="T467" s="238"/>
      <c r="AT467" s="239" t="s">
        <v>150</v>
      </c>
      <c r="AU467" s="239" t="s">
        <v>82</v>
      </c>
      <c r="AV467" s="11" t="s">
        <v>80</v>
      </c>
      <c r="AW467" s="11" t="s">
        <v>35</v>
      </c>
      <c r="AX467" s="11" t="s">
        <v>72</v>
      </c>
      <c r="AY467" s="239" t="s">
        <v>142</v>
      </c>
    </row>
    <row r="468" s="12" customFormat="1">
      <c r="B468" s="240"/>
      <c r="C468" s="241"/>
      <c r="D468" s="231" t="s">
        <v>150</v>
      </c>
      <c r="E468" s="242" t="s">
        <v>21</v>
      </c>
      <c r="F468" s="243" t="s">
        <v>366</v>
      </c>
      <c r="G468" s="241"/>
      <c r="H468" s="244">
        <v>0.216</v>
      </c>
      <c r="I468" s="245"/>
      <c r="J468" s="241"/>
      <c r="K468" s="241"/>
      <c r="L468" s="246"/>
      <c r="M468" s="247"/>
      <c r="N468" s="248"/>
      <c r="O468" s="248"/>
      <c r="P468" s="248"/>
      <c r="Q468" s="248"/>
      <c r="R468" s="248"/>
      <c r="S468" s="248"/>
      <c r="T468" s="249"/>
      <c r="AT468" s="250" t="s">
        <v>150</v>
      </c>
      <c r="AU468" s="250" t="s">
        <v>82</v>
      </c>
      <c r="AV468" s="12" t="s">
        <v>82</v>
      </c>
      <c r="AW468" s="12" t="s">
        <v>35</v>
      </c>
      <c r="AX468" s="12" t="s">
        <v>72</v>
      </c>
      <c r="AY468" s="250" t="s">
        <v>142</v>
      </c>
    </row>
    <row r="469" s="12" customFormat="1">
      <c r="B469" s="240"/>
      <c r="C469" s="241"/>
      <c r="D469" s="231" t="s">
        <v>150</v>
      </c>
      <c r="E469" s="242" t="s">
        <v>21</v>
      </c>
      <c r="F469" s="243" t="s">
        <v>367</v>
      </c>
      <c r="G469" s="241"/>
      <c r="H469" s="244">
        <v>0.028000000000000001</v>
      </c>
      <c r="I469" s="245"/>
      <c r="J469" s="241"/>
      <c r="K469" s="241"/>
      <c r="L469" s="246"/>
      <c r="M469" s="247"/>
      <c r="N469" s="248"/>
      <c r="O469" s="248"/>
      <c r="P469" s="248"/>
      <c r="Q469" s="248"/>
      <c r="R469" s="248"/>
      <c r="S469" s="248"/>
      <c r="T469" s="249"/>
      <c r="AT469" s="250" t="s">
        <v>150</v>
      </c>
      <c r="AU469" s="250" t="s">
        <v>82</v>
      </c>
      <c r="AV469" s="12" t="s">
        <v>82</v>
      </c>
      <c r="AW469" s="12" t="s">
        <v>35</v>
      </c>
      <c r="AX469" s="12" t="s">
        <v>72</v>
      </c>
      <c r="AY469" s="250" t="s">
        <v>142</v>
      </c>
    </row>
    <row r="470" s="12" customFormat="1">
      <c r="B470" s="240"/>
      <c r="C470" s="241"/>
      <c r="D470" s="231" t="s">
        <v>150</v>
      </c>
      <c r="E470" s="242" t="s">
        <v>21</v>
      </c>
      <c r="F470" s="243" t="s">
        <v>368</v>
      </c>
      <c r="G470" s="241"/>
      <c r="H470" s="244">
        <v>0.30599999999999999</v>
      </c>
      <c r="I470" s="245"/>
      <c r="J470" s="241"/>
      <c r="K470" s="241"/>
      <c r="L470" s="246"/>
      <c r="M470" s="247"/>
      <c r="N470" s="248"/>
      <c r="O470" s="248"/>
      <c r="P470" s="248"/>
      <c r="Q470" s="248"/>
      <c r="R470" s="248"/>
      <c r="S470" s="248"/>
      <c r="T470" s="249"/>
      <c r="AT470" s="250" t="s">
        <v>150</v>
      </c>
      <c r="AU470" s="250" t="s">
        <v>82</v>
      </c>
      <c r="AV470" s="12" t="s">
        <v>82</v>
      </c>
      <c r="AW470" s="12" t="s">
        <v>35</v>
      </c>
      <c r="AX470" s="12" t="s">
        <v>72</v>
      </c>
      <c r="AY470" s="250" t="s">
        <v>142</v>
      </c>
    </row>
    <row r="471" s="12" customFormat="1">
      <c r="B471" s="240"/>
      <c r="C471" s="241"/>
      <c r="D471" s="231" t="s">
        <v>150</v>
      </c>
      <c r="E471" s="242" t="s">
        <v>21</v>
      </c>
      <c r="F471" s="243" t="s">
        <v>369</v>
      </c>
      <c r="G471" s="241"/>
      <c r="H471" s="244">
        <v>0.064000000000000001</v>
      </c>
      <c r="I471" s="245"/>
      <c r="J471" s="241"/>
      <c r="K471" s="241"/>
      <c r="L471" s="246"/>
      <c r="M471" s="247"/>
      <c r="N471" s="248"/>
      <c r="O471" s="248"/>
      <c r="P471" s="248"/>
      <c r="Q471" s="248"/>
      <c r="R471" s="248"/>
      <c r="S471" s="248"/>
      <c r="T471" s="249"/>
      <c r="AT471" s="250" t="s">
        <v>150</v>
      </c>
      <c r="AU471" s="250" t="s">
        <v>82</v>
      </c>
      <c r="AV471" s="12" t="s">
        <v>82</v>
      </c>
      <c r="AW471" s="12" t="s">
        <v>35</v>
      </c>
      <c r="AX471" s="12" t="s">
        <v>72</v>
      </c>
      <c r="AY471" s="250" t="s">
        <v>142</v>
      </c>
    </row>
    <row r="472" s="12" customFormat="1">
      <c r="B472" s="240"/>
      <c r="C472" s="241"/>
      <c r="D472" s="231" t="s">
        <v>150</v>
      </c>
      <c r="E472" s="242" t="s">
        <v>21</v>
      </c>
      <c r="F472" s="243" t="s">
        <v>370</v>
      </c>
      <c r="G472" s="241"/>
      <c r="H472" s="244">
        <v>0.016</v>
      </c>
      <c r="I472" s="245"/>
      <c r="J472" s="241"/>
      <c r="K472" s="241"/>
      <c r="L472" s="246"/>
      <c r="M472" s="247"/>
      <c r="N472" s="248"/>
      <c r="O472" s="248"/>
      <c r="P472" s="248"/>
      <c r="Q472" s="248"/>
      <c r="R472" s="248"/>
      <c r="S472" s="248"/>
      <c r="T472" s="249"/>
      <c r="AT472" s="250" t="s">
        <v>150</v>
      </c>
      <c r="AU472" s="250" t="s">
        <v>82</v>
      </c>
      <c r="AV472" s="12" t="s">
        <v>82</v>
      </c>
      <c r="AW472" s="12" t="s">
        <v>35</v>
      </c>
      <c r="AX472" s="12" t="s">
        <v>72</v>
      </c>
      <c r="AY472" s="250" t="s">
        <v>142</v>
      </c>
    </row>
    <row r="473" s="12" customFormat="1">
      <c r="B473" s="240"/>
      <c r="C473" s="241"/>
      <c r="D473" s="231" t="s">
        <v>150</v>
      </c>
      <c r="E473" s="242" t="s">
        <v>21</v>
      </c>
      <c r="F473" s="243" t="s">
        <v>372</v>
      </c>
      <c r="G473" s="241"/>
      <c r="H473" s="244">
        <v>0.035999999999999997</v>
      </c>
      <c r="I473" s="245"/>
      <c r="J473" s="241"/>
      <c r="K473" s="241"/>
      <c r="L473" s="246"/>
      <c r="M473" s="247"/>
      <c r="N473" s="248"/>
      <c r="O473" s="248"/>
      <c r="P473" s="248"/>
      <c r="Q473" s="248"/>
      <c r="R473" s="248"/>
      <c r="S473" s="248"/>
      <c r="T473" s="249"/>
      <c r="AT473" s="250" t="s">
        <v>150</v>
      </c>
      <c r="AU473" s="250" t="s">
        <v>82</v>
      </c>
      <c r="AV473" s="12" t="s">
        <v>82</v>
      </c>
      <c r="AW473" s="12" t="s">
        <v>35</v>
      </c>
      <c r="AX473" s="12" t="s">
        <v>72</v>
      </c>
      <c r="AY473" s="250" t="s">
        <v>142</v>
      </c>
    </row>
    <row r="474" s="14" customFormat="1">
      <c r="B474" s="262"/>
      <c r="C474" s="263"/>
      <c r="D474" s="231" t="s">
        <v>150</v>
      </c>
      <c r="E474" s="264" t="s">
        <v>21</v>
      </c>
      <c r="F474" s="265" t="s">
        <v>175</v>
      </c>
      <c r="G474" s="263"/>
      <c r="H474" s="266">
        <v>0.66600000000000004</v>
      </c>
      <c r="I474" s="267"/>
      <c r="J474" s="263"/>
      <c r="K474" s="263"/>
      <c r="L474" s="268"/>
      <c r="M474" s="269"/>
      <c r="N474" s="270"/>
      <c r="O474" s="270"/>
      <c r="P474" s="270"/>
      <c r="Q474" s="270"/>
      <c r="R474" s="270"/>
      <c r="S474" s="270"/>
      <c r="T474" s="271"/>
      <c r="AT474" s="272" t="s">
        <v>150</v>
      </c>
      <c r="AU474" s="272" t="s">
        <v>82</v>
      </c>
      <c r="AV474" s="14" t="s">
        <v>170</v>
      </c>
      <c r="AW474" s="14" t="s">
        <v>35</v>
      </c>
      <c r="AX474" s="14" t="s">
        <v>72</v>
      </c>
      <c r="AY474" s="272" t="s">
        <v>142</v>
      </c>
    </row>
    <row r="475" s="11" customFormat="1">
      <c r="B475" s="229"/>
      <c r="C475" s="230"/>
      <c r="D475" s="231" t="s">
        <v>150</v>
      </c>
      <c r="E475" s="232" t="s">
        <v>21</v>
      </c>
      <c r="F475" s="233" t="s">
        <v>512</v>
      </c>
      <c r="G475" s="230"/>
      <c r="H475" s="232" t="s">
        <v>21</v>
      </c>
      <c r="I475" s="234"/>
      <c r="J475" s="230"/>
      <c r="K475" s="230"/>
      <c r="L475" s="235"/>
      <c r="M475" s="236"/>
      <c r="N475" s="237"/>
      <c r="O475" s="237"/>
      <c r="P475" s="237"/>
      <c r="Q475" s="237"/>
      <c r="R475" s="237"/>
      <c r="S475" s="237"/>
      <c r="T475" s="238"/>
      <c r="AT475" s="239" t="s">
        <v>150</v>
      </c>
      <c r="AU475" s="239" t="s">
        <v>82</v>
      </c>
      <c r="AV475" s="11" t="s">
        <v>80</v>
      </c>
      <c r="AW475" s="11" t="s">
        <v>35</v>
      </c>
      <c r="AX475" s="11" t="s">
        <v>72</v>
      </c>
      <c r="AY475" s="239" t="s">
        <v>142</v>
      </c>
    </row>
    <row r="476" s="12" customFormat="1">
      <c r="B476" s="240"/>
      <c r="C476" s="241"/>
      <c r="D476" s="231" t="s">
        <v>150</v>
      </c>
      <c r="E476" s="242" t="s">
        <v>21</v>
      </c>
      <c r="F476" s="243" t="s">
        <v>513</v>
      </c>
      <c r="G476" s="241"/>
      <c r="H476" s="244">
        <v>0.32400000000000001</v>
      </c>
      <c r="I476" s="245"/>
      <c r="J476" s="241"/>
      <c r="K476" s="241"/>
      <c r="L476" s="246"/>
      <c r="M476" s="247"/>
      <c r="N476" s="248"/>
      <c r="O476" s="248"/>
      <c r="P476" s="248"/>
      <c r="Q476" s="248"/>
      <c r="R476" s="248"/>
      <c r="S476" s="248"/>
      <c r="T476" s="249"/>
      <c r="AT476" s="250" t="s">
        <v>150</v>
      </c>
      <c r="AU476" s="250" t="s">
        <v>82</v>
      </c>
      <c r="AV476" s="12" t="s">
        <v>82</v>
      </c>
      <c r="AW476" s="12" t="s">
        <v>35</v>
      </c>
      <c r="AX476" s="12" t="s">
        <v>72</v>
      </c>
      <c r="AY476" s="250" t="s">
        <v>142</v>
      </c>
    </row>
    <row r="477" s="12" customFormat="1">
      <c r="B477" s="240"/>
      <c r="C477" s="241"/>
      <c r="D477" s="231" t="s">
        <v>150</v>
      </c>
      <c r="E477" s="242" t="s">
        <v>21</v>
      </c>
      <c r="F477" s="243" t="s">
        <v>514</v>
      </c>
      <c r="G477" s="241"/>
      <c r="H477" s="244">
        <v>0.042000000000000003</v>
      </c>
      <c r="I477" s="245"/>
      <c r="J477" s="241"/>
      <c r="K477" s="241"/>
      <c r="L477" s="246"/>
      <c r="M477" s="247"/>
      <c r="N477" s="248"/>
      <c r="O477" s="248"/>
      <c r="P477" s="248"/>
      <c r="Q477" s="248"/>
      <c r="R477" s="248"/>
      <c r="S477" s="248"/>
      <c r="T477" s="249"/>
      <c r="AT477" s="250" t="s">
        <v>150</v>
      </c>
      <c r="AU477" s="250" t="s">
        <v>82</v>
      </c>
      <c r="AV477" s="12" t="s">
        <v>82</v>
      </c>
      <c r="AW477" s="12" t="s">
        <v>35</v>
      </c>
      <c r="AX477" s="12" t="s">
        <v>72</v>
      </c>
      <c r="AY477" s="250" t="s">
        <v>142</v>
      </c>
    </row>
    <row r="478" s="12" customFormat="1">
      <c r="B478" s="240"/>
      <c r="C478" s="241"/>
      <c r="D478" s="231" t="s">
        <v>150</v>
      </c>
      <c r="E478" s="242" t="s">
        <v>21</v>
      </c>
      <c r="F478" s="243" t="s">
        <v>515</v>
      </c>
      <c r="G478" s="241"/>
      <c r="H478" s="244">
        <v>0.45900000000000002</v>
      </c>
      <c r="I478" s="245"/>
      <c r="J478" s="241"/>
      <c r="K478" s="241"/>
      <c r="L478" s="246"/>
      <c r="M478" s="247"/>
      <c r="N478" s="248"/>
      <c r="O478" s="248"/>
      <c r="P478" s="248"/>
      <c r="Q478" s="248"/>
      <c r="R478" s="248"/>
      <c r="S478" s="248"/>
      <c r="T478" s="249"/>
      <c r="AT478" s="250" t="s">
        <v>150</v>
      </c>
      <c r="AU478" s="250" t="s">
        <v>82</v>
      </c>
      <c r="AV478" s="12" t="s">
        <v>82</v>
      </c>
      <c r="AW478" s="12" t="s">
        <v>35</v>
      </c>
      <c r="AX478" s="12" t="s">
        <v>72</v>
      </c>
      <c r="AY478" s="250" t="s">
        <v>142</v>
      </c>
    </row>
    <row r="479" s="12" customFormat="1">
      <c r="B479" s="240"/>
      <c r="C479" s="241"/>
      <c r="D479" s="231" t="s">
        <v>150</v>
      </c>
      <c r="E479" s="242" t="s">
        <v>21</v>
      </c>
      <c r="F479" s="243" t="s">
        <v>516</v>
      </c>
      <c r="G479" s="241"/>
      <c r="H479" s="244">
        <v>0.096000000000000002</v>
      </c>
      <c r="I479" s="245"/>
      <c r="J479" s="241"/>
      <c r="K479" s="241"/>
      <c r="L479" s="246"/>
      <c r="M479" s="247"/>
      <c r="N479" s="248"/>
      <c r="O479" s="248"/>
      <c r="P479" s="248"/>
      <c r="Q479" s="248"/>
      <c r="R479" s="248"/>
      <c r="S479" s="248"/>
      <c r="T479" s="249"/>
      <c r="AT479" s="250" t="s">
        <v>150</v>
      </c>
      <c r="AU479" s="250" t="s">
        <v>82</v>
      </c>
      <c r="AV479" s="12" t="s">
        <v>82</v>
      </c>
      <c r="AW479" s="12" t="s">
        <v>35</v>
      </c>
      <c r="AX479" s="12" t="s">
        <v>72</v>
      </c>
      <c r="AY479" s="250" t="s">
        <v>142</v>
      </c>
    </row>
    <row r="480" s="12" customFormat="1">
      <c r="B480" s="240"/>
      <c r="C480" s="241"/>
      <c r="D480" s="231" t="s">
        <v>150</v>
      </c>
      <c r="E480" s="242" t="s">
        <v>21</v>
      </c>
      <c r="F480" s="243" t="s">
        <v>517</v>
      </c>
      <c r="G480" s="241"/>
      <c r="H480" s="244">
        <v>0.024</v>
      </c>
      <c r="I480" s="245"/>
      <c r="J480" s="241"/>
      <c r="K480" s="241"/>
      <c r="L480" s="246"/>
      <c r="M480" s="247"/>
      <c r="N480" s="248"/>
      <c r="O480" s="248"/>
      <c r="P480" s="248"/>
      <c r="Q480" s="248"/>
      <c r="R480" s="248"/>
      <c r="S480" s="248"/>
      <c r="T480" s="249"/>
      <c r="AT480" s="250" t="s">
        <v>150</v>
      </c>
      <c r="AU480" s="250" t="s">
        <v>82</v>
      </c>
      <c r="AV480" s="12" t="s">
        <v>82</v>
      </c>
      <c r="AW480" s="12" t="s">
        <v>35</v>
      </c>
      <c r="AX480" s="12" t="s">
        <v>72</v>
      </c>
      <c r="AY480" s="250" t="s">
        <v>142</v>
      </c>
    </row>
    <row r="481" s="12" customFormat="1">
      <c r="B481" s="240"/>
      <c r="C481" s="241"/>
      <c r="D481" s="231" t="s">
        <v>150</v>
      </c>
      <c r="E481" s="242" t="s">
        <v>21</v>
      </c>
      <c r="F481" s="243" t="s">
        <v>518</v>
      </c>
      <c r="G481" s="241"/>
      <c r="H481" s="244">
        <v>0.064000000000000001</v>
      </c>
      <c r="I481" s="245"/>
      <c r="J481" s="241"/>
      <c r="K481" s="241"/>
      <c r="L481" s="246"/>
      <c r="M481" s="247"/>
      <c r="N481" s="248"/>
      <c r="O481" s="248"/>
      <c r="P481" s="248"/>
      <c r="Q481" s="248"/>
      <c r="R481" s="248"/>
      <c r="S481" s="248"/>
      <c r="T481" s="249"/>
      <c r="AT481" s="250" t="s">
        <v>150</v>
      </c>
      <c r="AU481" s="250" t="s">
        <v>82</v>
      </c>
      <c r="AV481" s="12" t="s">
        <v>82</v>
      </c>
      <c r="AW481" s="12" t="s">
        <v>35</v>
      </c>
      <c r="AX481" s="12" t="s">
        <v>72</v>
      </c>
      <c r="AY481" s="250" t="s">
        <v>142</v>
      </c>
    </row>
    <row r="482" s="14" customFormat="1">
      <c r="B482" s="262"/>
      <c r="C482" s="263"/>
      <c r="D482" s="231" t="s">
        <v>150</v>
      </c>
      <c r="E482" s="264" t="s">
        <v>21</v>
      </c>
      <c r="F482" s="265" t="s">
        <v>175</v>
      </c>
      <c r="G482" s="263"/>
      <c r="H482" s="266">
        <v>1.0089999999999999</v>
      </c>
      <c r="I482" s="267"/>
      <c r="J482" s="263"/>
      <c r="K482" s="263"/>
      <c r="L482" s="268"/>
      <c r="M482" s="269"/>
      <c r="N482" s="270"/>
      <c r="O482" s="270"/>
      <c r="P482" s="270"/>
      <c r="Q482" s="270"/>
      <c r="R482" s="270"/>
      <c r="S482" s="270"/>
      <c r="T482" s="271"/>
      <c r="AT482" s="272" t="s">
        <v>150</v>
      </c>
      <c r="AU482" s="272" t="s">
        <v>82</v>
      </c>
      <c r="AV482" s="14" t="s">
        <v>170</v>
      </c>
      <c r="AW482" s="14" t="s">
        <v>35</v>
      </c>
      <c r="AX482" s="14" t="s">
        <v>72</v>
      </c>
      <c r="AY482" s="272" t="s">
        <v>142</v>
      </c>
    </row>
    <row r="483" s="13" customFormat="1">
      <c r="B483" s="251"/>
      <c r="C483" s="252"/>
      <c r="D483" s="231" t="s">
        <v>150</v>
      </c>
      <c r="E483" s="253" t="s">
        <v>21</v>
      </c>
      <c r="F483" s="254" t="s">
        <v>160</v>
      </c>
      <c r="G483" s="252"/>
      <c r="H483" s="255">
        <v>1.675</v>
      </c>
      <c r="I483" s="256"/>
      <c r="J483" s="252"/>
      <c r="K483" s="252"/>
      <c r="L483" s="257"/>
      <c r="M483" s="258"/>
      <c r="N483" s="259"/>
      <c r="O483" s="259"/>
      <c r="P483" s="259"/>
      <c r="Q483" s="259"/>
      <c r="R483" s="259"/>
      <c r="S483" s="259"/>
      <c r="T483" s="260"/>
      <c r="AT483" s="261" t="s">
        <v>150</v>
      </c>
      <c r="AU483" s="261" t="s">
        <v>82</v>
      </c>
      <c r="AV483" s="13" t="s">
        <v>148</v>
      </c>
      <c r="AW483" s="13" t="s">
        <v>35</v>
      </c>
      <c r="AX483" s="13" t="s">
        <v>80</v>
      </c>
      <c r="AY483" s="261" t="s">
        <v>142</v>
      </c>
    </row>
    <row r="484" s="1" customFormat="1" ht="16.5" customHeight="1">
      <c r="B484" s="46"/>
      <c r="C484" s="217" t="s">
        <v>519</v>
      </c>
      <c r="D484" s="217" t="s">
        <v>144</v>
      </c>
      <c r="E484" s="218" t="s">
        <v>520</v>
      </c>
      <c r="F484" s="219" t="s">
        <v>521</v>
      </c>
      <c r="G484" s="220" t="s">
        <v>286</v>
      </c>
      <c r="H484" s="221">
        <v>4</v>
      </c>
      <c r="I484" s="222"/>
      <c r="J484" s="223">
        <f>ROUND(I484*H484,2)</f>
        <v>0</v>
      </c>
      <c r="K484" s="219" t="s">
        <v>164</v>
      </c>
      <c r="L484" s="72"/>
      <c r="M484" s="224" t="s">
        <v>21</v>
      </c>
      <c r="N484" s="225" t="s">
        <v>43</v>
      </c>
      <c r="O484" s="47"/>
      <c r="P484" s="226">
        <f>O484*H484</f>
        <v>0</v>
      </c>
      <c r="Q484" s="226">
        <v>0</v>
      </c>
      <c r="R484" s="226">
        <f>Q484*H484</f>
        <v>0</v>
      </c>
      <c r="S484" s="226">
        <v>0</v>
      </c>
      <c r="T484" s="227">
        <f>S484*H484</f>
        <v>0</v>
      </c>
      <c r="AR484" s="24" t="s">
        <v>148</v>
      </c>
      <c r="AT484" s="24" t="s">
        <v>144</v>
      </c>
      <c r="AU484" s="24" t="s">
        <v>82</v>
      </c>
      <c r="AY484" s="24" t="s">
        <v>142</v>
      </c>
      <c r="BE484" s="228">
        <f>IF(N484="základní",J484,0)</f>
        <v>0</v>
      </c>
      <c r="BF484" s="228">
        <f>IF(N484="snížená",J484,0)</f>
        <v>0</v>
      </c>
      <c r="BG484" s="228">
        <f>IF(N484="zákl. přenesená",J484,0)</f>
        <v>0</v>
      </c>
      <c r="BH484" s="228">
        <f>IF(N484="sníž. přenesená",J484,0)</f>
        <v>0</v>
      </c>
      <c r="BI484" s="228">
        <f>IF(N484="nulová",J484,0)</f>
        <v>0</v>
      </c>
      <c r="BJ484" s="24" t="s">
        <v>80</v>
      </c>
      <c r="BK484" s="228">
        <f>ROUND(I484*H484,2)</f>
        <v>0</v>
      </c>
      <c r="BL484" s="24" t="s">
        <v>148</v>
      </c>
      <c r="BM484" s="24" t="s">
        <v>522</v>
      </c>
    </row>
    <row r="485" s="1" customFormat="1" ht="16.5" customHeight="1">
      <c r="B485" s="46"/>
      <c r="C485" s="273" t="s">
        <v>523</v>
      </c>
      <c r="D485" s="273" t="s">
        <v>245</v>
      </c>
      <c r="E485" s="274" t="s">
        <v>524</v>
      </c>
      <c r="F485" s="275" t="s">
        <v>525</v>
      </c>
      <c r="G485" s="276" t="s">
        <v>286</v>
      </c>
      <c r="H485" s="277">
        <v>4</v>
      </c>
      <c r="I485" s="278"/>
      <c r="J485" s="279">
        <f>ROUND(I485*H485,2)</f>
        <v>0</v>
      </c>
      <c r="K485" s="275" t="s">
        <v>21</v>
      </c>
      <c r="L485" s="280"/>
      <c r="M485" s="281" t="s">
        <v>21</v>
      </c>
      <c r="N485" s="282" t="s">
        <v>43</v>
      </c>
      <c r="O485" s="47"/>
      <c r="P485" s="226">
        <f>O485*H485</f>
        <v>0</v>
      </c>
      <c r="Q485" s="226">
        <v>0.00098999999999999999</v>
      </c>
      <c r="R485" s="226">
        <f>Q485*H485</f>
        <v>0.00396</v>
      </c>
      <c r="S485" s="226">
        <v>0</v>
      </c>
      <c r="T485" s="227">
        <f>S485*H485</f>
        <v>0</v>
      </c>
      <c r="AR485" s="24" t="s">
        <v>202</v>
      </c>
      <c r="AT485" s="24" t="s">
        <v>245</v>
      </c>
      <c r="AU485" s="24" t="s">
        <v>82</v>
      </c>
      <c r="AY485" s="24" t="s">
        <v>142</v>
      </c>
      <c r="BE485" s="228">
        <f>IF(N485="základní",J485,0)</f>
        <v>0</v>
      </c>
      <c r="BF485" s="228">
        <f>IF(N485="snížená",J485,0)</f>
        <v>0</v>
      </c>
      <c r="BG485" s="228">
        <f>IF(N485="zákl. přenesená",J485,0)</f>
        <v>0</v>
      </c>
      <c r="BH485" s="228">
        <f>IF(N485="sníž. přenesená",J485,0)</f>
        <v>0</v>
      </c>
      <c r="BI485" s="228">
        <f>IF(N485="nulová",J485,0)</f>
        <v>0</v>
      </c>
      <c r="BJ485" s="24" t="s">
        <v>80</v>
      </c>
      <c r="BK485" s="228">
        <f>ROUND(I485*H485,2)</f>
        <v>0</v>
      </c>
      <c r="BL485" s="24" t="s">
        <v>148</v>
      </c>
      <c r="BM485" s="24" t="s">
        <v>526</v>
      </c>
    </row>
    <row r="486" s="10" customFormat="1" ht="29.88" customHeight="1">
      <c r="B486" s="201"/>
      <c r="C486" s="202"/>
      <c r="D486" s="203" t="s">
        <v>71</v>
      </c>
      <c r="E486" s="215" t="s">
        <v>202</v>
      </c>
      <c r="F486" s="215" t="s">
        <v>527</v>
      </c>
      <c r="G486" s="202"/>
      <c r="H486" s="202"/>
      <c r="I486" s="205"/>
      <c r="J486" s="216">
        <f>BK486</f>
        <v>0</v>
      </c>
      <c r="K486" s="202"/>
      <c r="L486" s="207"/>
      <c r="M486" s="208"/>
      <c r="N486" s="209"/>
      <c r="O486" s="209"/>
      <c r="P486" s="210">
        <f>SUM(P487:P490)</f>
        <v>0</v>
      </c>
      <c r="Q486" s="209"/>
      <c r="R486" s="210">
        <f>SUM(R487:R490)</f>
        <v>0.080132497999999996</v>
      </c>
      <c r="S486" s="209"/>
      <c r="T486" s="211">
        <f>SUM(T487:T490)</f>
        <v>0</v>
      </c>
      <c r="AR486" s="212" t="s">
        <v>80</v>
      </c>
      <c r="AT486" s="213" t="s">
        <v>71</v>
      </c>
      <c r="AU486" s="213" t="s">
        <v>80</v>
      </c>
      <c r="AY486" s="212" t="s">
        <v>142</v>
      </c>
      <c r="BK486" s="214">
        <f>SUM(BK487:BK490)</f>
        <v>0</v>
      </c>
    </row>
    <row r="487" s="1" customFormat="1" ht="38.25" customHeight="1">
      <c r="B487" s="46"/>
      <c r="C487" s="217" t="s">
        <v>528</v>
      </c>
      <c r="D487" s="217" t="s">
        <v>144</v>
      </c>
      <c r="E487" s="218" t="s">
        <v>529</v>
      </c>
      <c r="F487" s="219" t="s">
        <v>530</v>
      </c>
      <c r="G487" s="220" t="s">
        <v>286</v>
      </c>
      <c r="H487" s="221">
        <v>1</v>
      </c>
      <c r="I487" s="222"/>
      <c r="J487" s="223">
        <f>ROUND(I487*H487,2)</f>
        <v>0</v>
      </c>
      <c r="K487" s="219" t="s">
        <v>164</v>
      </c>
      <c r="L487" s="72"/>
      <c r="M487" s="224" t="s">
        <v>21</v>
      </c>
      <c r="N487" s="225" t="s">
        <v>43</v>
      </c>
      <c r="O487" s="47"/>
      <c r="P487" s="226">
        <f>O487*H487</f>
        <v>0</v>
      </c>
      <c r="Q487" s="226">
        <v>0.064051250000000004</v>
      </c>
      <c r="R487" s="226">
        <f>Q487*H487</f>
        <v>0.064051250000000004</v>
      </c>
      <c r="S487" s="226">
        <v>0</v>
      </c>
      <c r="T487" s="227">
        <f>S487*H487</f>
        <v>0</v>
      </c>
      <c r="AR487" s="24" t="s">
        <v>148</v>
      </c>
      <c r="AT487" s="24" t="s">
        <v>144</v>
      </c>
      <c r="AU487" s="24" t="s">
        <v>82</v>
      </c>
      <c r="AY487" s="24" t="s">
        <v>142</v>
      </c>
      <c r="BE487" s="228">
        <f>IF(N487="základní",J487,0)</f>
        <v>0</v>
      </c>
      <c r="BF487" s="228">
        <f>IF(N487="snížená",J487,0)</f>
        <v>0</v>
      </c>
      <c r="BG487" s="228">
        <f>IF(N487="zákl. přenesená",J487,0)</f>
        <v>0</v>
      </c>
      <c r="BH487" s="228">
        <f>IF(N487="sníž. přenesená",J487,0)</f>
        <v>0</v>
      </c>
      <c r="BI487" s="228">
        <f>IF(N487="nulová",J487,0)</f>
        <v>0</v>
      </c>
      <c r="BJ487" s="24" t="s">
        <v>80</v>
      </c>
      <c r="BK487" s="228">
        <f>ROUND(I487*H487,2)</f>
        <v>0</v>
      </c>
      <c r="BL487" s="24" t="s">
        <v>148</v>
      </c>
      <c r="BM487" s="24" t="s">
        <v>531</v>
      </c>
    </row>
    <row r="488" s="1" customFormat="1" ht="25.5" customHeight="1">
      <c r="B488" s="46"/>
      <c r="C488" s="217" t="s">
        <v>532</v>
      </c>
      <c r="D488" s="217" t="s">
        <v>144</v>
      </c>
      <c r="E488" s="218" t="s">
        <v>533</v>
      </c>
      <c r="F488" s="219" t="s">
        <v>534</v>
      </c>
      <c r="G488" s="220" t="s">
        <v>286</v>
      </c>
      <c r="H488" s="221">
        <v>1</v>
      </c>
      <c r="I488" s="222"/>
      <c r="J488" s="223">
        <f>ROUND(I488*H488,2)</f>
        <v>0</v>
      </c>
      <c r="K488" s="219" t="s">
        <v>164</v>
      </c>
      <c r="L488" s="72"/>
      <c r="M488" s="224" t="s">
        <v>21</v>
      </c>
      <c r="N488" s="225" t="s">
        <v>43</v>
      </c>
      <c r="O488" s="47"/>
      <c r="P488" s="226">
        <f>O488*H488</f>
        <v>0</v>
      </c>
      <c r="Q488" s="226">
        <v>0.0059812479999999998</v>
      </c>
      <c r="R488" s="226">
        <f>Q488*H488</f>
        <v>0.0059812479999999998</v>
      </c>
      <c r="S488" s="226">
        <v>0</v>
      </c>
      <c r="T488" s="227">
        <f>S488*H488</f>
        <v>0</v>
      </c>
      <c r="AR488" s="24" t="s">
        <v>148</v>
      </c>
      <c r="AT488" s="24" t="s">
        <v>144</v>
      </c>
      <c r="AU488" s="24" t="s">
        <v>82</v>
      </c>
      <c r="AY488" s="24" t="s">
        <v>142</v>
      </c>
      <c r="BE488" s="228">
        <f>IF(N488="základní",J488,0)</f>
        <v>0</v>
      </c>
      <c r="BF488" s="228">
        <f>IF(N488="snížená",J488,0)</f>
        <v>0</v>
      </c>
      <c r="BG488" s="228">
        <f>IF(N488="zákl. přenesená",J488,0)</f>
        <v>0</v>
      </c>
      <c r="BH488" s="228">
        <f>IF(N488="sníž. přenesená",J488,0)</f>
        <v>0</v>
      </c>
      <c r="BI488" s="228">
        <f>IF(N488="nulová",J488,0)</f>
        <v>0</v>
      </c>
      <c r="BJ488" s="24" t="s">
        <v>80</v>
      </c>
      <c r="BK488" s="228">
        <f>ROUND(I488*H488,2)</f>
        <v>0</v>
      </c>
      <c r="BL488" s="24" t="s">
        <v>148</v>
      </c>
      <c r="BM488" s="24" t="s">
        <v>535</v>
      </c>
    </row>
    <row r="489" s="1" customFormat="1" ht="38.25" customHeight="1">
      <c r="B489" s="46"/>
      <c r="C489" s="217" t="s">
        <v>536</v>
      </c>
      <c r="D489" s="217" t="s">
        <v>144</v>
      </c>
      <c r="E489" s="218" t="s">
        <v>537</v>
      </c>
      <c r="F489" s="219" t="s">
        <v>538</v>
      </c>
      <c r="G489" s="220" t="s">
        <v>286</v>
      </c>
      <c r="H489" s="221">
        <v>1</v>
      </c>
      <c r="I489" s="222"/>
      <c r="J489" s="223">
        <f>ROUND(I489*H489,2)</f>
        <v>0</v>
      </c>
      <c r="K489" s="219" t="s">
        <v>164</v>
      </c>
      <c r="L489" s="72"/>
      <c r="M489" s="224" t="s">
        <v>21</v>
      </c>
      <c r="N489" s="225" t="s">
        <v>43</v>
      </c>
      <c r="O489" s="47"/>
      <c r="P489" s="226">
        <f>O489*H489</f>
        <v>0</v>
      </c>
      <c r="Q489" s="226">
        <v>0</v>
      </c>
      <c r="R489" s="226">
        <f>Q489*H489</f>
        <v>0</v>
      </c>
      <c r="S489" s="226">
        <v>0</v>
      </c>
      <c r="T489" s="227">
        <f>S489*H489</f>
        <v>0</v>
      </c>
      <c r="AR489" s="24" t="s">
        <v>148</v>
      </c>
      <c r="AT489" s="24" t="s">
        <v>144</v>
      </c>
      <c r="AU489" s="24" t="s">
        <v>82</v>
      </c>
      <c r="AY489" s="24" t="s">
        <v>142</v>
      </c>
      <c r="BE489" s="228">
        <f>IF(N489="základní",J489,0)</f>
        <v>0</v>
      </c>
      <c r="BF489" s="228">
        <f>IF(N489="snížená",J489,0)</f>
        <v>0</v>
      </c>
      <c r="BG489" s="228">
        <f>IF(N489="zákl. přenesená",J489,0)</f>
        <v>0</v>
      </c>
      <c r="BH489" s="228">
        <f>IF(N489="sníž. přenesená",J489,0)</f>
        <v>0</v>
      </c>
      <c r="BI489" s="228">
        <f>IF(N489="nulová",J489,0)</f>
        <v>0</v>
      </c>
      <c r="BJ489" s="24" t="s">
        <v>80</v>
      </c>
      <c r="BK489" s="228">
        <f>ROUND(I489*H489,2)</f>
        <v>0</v>
      </c>
      <c r="BL489" s="24" t="s">
        <v>148</v>
      </c>
      <c r="BM489" s="24" t="s">
        <v>539</v>
      </c>
    </row>
    <row r="490" s="1" customFormat="1" ht="25.5" customHeight="1">
      <c r="B490" s="46"/>
      <c r="C490" s="217" t="s">
        <v>540</v>
      </c>
      <c r="D490" s="217" t="s">
        <v>144</v>
      </c>
      <c r="E490" s="218" t="s">
        <v>541</v>
      </c>
      <c r="F490" s="219" t="s">
        <v>542</v>
      </c>
      <c r="G490" s="220" t="s">
        <v>286</v>
      </c>
      <c r="H490" s="221">
        <v>1</v>
      </c>
      <c r="I490" s="222"/>
      <c r="J490" s="223">
        <f>ROUND(I490*H490,2)</f>
        <v>0</v>
      </c>
      <c r="K490" s="219" t="s">
        <v>164</v>
      </c>
      <c r="L490" s="72"/>
      <c r="M490" s="224" t="s">
        <v>21</v>
      </c>
      <c r="N490" s="225" t="s">
        <v>43</v>
      </c>
      <c r="O490" s="47"/>
      <c r="P490" s="226">
        <f>O490*H490</f>
        <v>0</v>
      </c>
      <c r="Q490" s="226">
        <v>0.0101</v>
      </c>
      <c r="R490" s="226">
        <f>Q490*H490</f>
        <v>0.0101</v>
      </c>
      <c r="S490" s="226">
        <v>0</v>
      </c>
      <c r="T490" s="227">
        <f>S490*H490</f>
        <v>0</v>
      </c>
      <c r="AR490" s="24" t="s">
        <v>148</v>
      </c>
      <c r="AT490" s="24" t="s">
        <v>144</v>
      </c>
      <c r="AU490" s="24" t="s">
        <v>82</v>
      </c>
      <c r="AY490" s="24" t="s">
        <v>142</v>
      </c>
      <c r="BE490" s="228">
        <f>IF(N490="základní",J490,0)</f>
        <v>0</v>
      </c>
      <c r="BF490" s="228">
        <f>IF(N490="snížená",J490,0)</f>
        <v>0</v>
      </c>
      <c r="BG490" s="228">
        <f>IF(N490="zákl. přenesená",J490,0)</f>
        <v>0</v>
      </c>
      <c r="BH490" s="228">
        <f>IF(N490="sníž. přenesená",J490,0)</f>
        <v>0</v>
      </c>
      <c r="BI490" s="228">
        <f>IF(N490="nulová",J490,0)</f>
        <v>0</v>
      </c>
      <c r="BJ490" s="24" t="s">
        <v>80</v>
      </c>
      <c r="BK490" s="228">
        <f>ROUND(I490*H490,2)</f>
        <v>0</v>
      </c>
      <c r="BL490" s="24" t="s">
        <v>148</v>
      </c>
      <c r="BM490" s="24" t="s">
        <v>543</v>
      </c>
    </row>
    <row r="491" s="10" customFormat="1" ht="29.88" customHeight="1">
      <c r="B491" s="201"/>
      <c r="C491" s="202"/>
      <c r="D491" s="203" t="s">
        <v>71</v>
      </c>
      <c r="E491" s="215" t="s">
        <v>206</v>
      </c>
      <c r="F491" s="215" t="s">
        <v>544</v>
      </c>
      <c r="G491" s="202"/>
      <c r="H491" s="202"/>
      <c r="I491" s="205"/>
      <c r="J491" s="216">
        <f>BK491</f>
        <v>0</v>
      </c>
      <c r="K491" s="202"/>
      <c r="L491" s="207"/>
      <c r="M491" s="208"/>
      <c r="N491" s="209"/>
      <c r="O491" s="209"/>
      <c r="P491" s="210">
        <f>SUM(P492:P705)</f>
        <v>0</v>
      </c>
      <c r="Q491" s="209"/>
      <c r="R491" s="210">
        <f>SUM(R492:R705)</f>
        <v>0.014602864619999998</v>
      </c>
      <c r="S491" s="209"/>
      <c r="T491" s="211">
        <f>SUM(T492:T705)</f>
        <v>15.585645000000003</v>
      </c>
      <c r="AR491" s="212" t="s">
        <v>80</v>
      </c>
      <c r="AT491" s="213" t="s">
        <v>71</v>
      </c>
      <c r="AU491" s="213" t="s">
        <v>80</v>
      </c>
      <c r="AY491" s="212" t="s">
        <v>142</v>
      </c>
      <c r="BK491" s="214">
        <f>SUM(BK492:BK705)</f>
        <v>0</v>
      </c>
    </row>
    <row r="492" s="1" customFormat="1" ht="25.5" customHeight="1">
      <c r="B492" s="46"/>
      <c r="C492" s="217" t="s">
        <v>545</v>
      </c>
      <c r="D492" s="217" t="s">
        <v>144</v>
      </c>
      <c r="E492" s="218" t="s">
        <v>546</v>
      </c>
      <c r="F492" s="219" t="s">
        <v>547</v>
      </c>
      <c r="G492" s="220" t="s">
        <v>147</v>
      </c>
      <c r="H492" s="221">
        <v>88.739999999999995</v>
      </c>
      <c r="I492" s="222"/>
      <c r="J492" s="223">
        <f>ROUND(I492*H492,2)</f>
        <v>0</v>
      </c>
      <c r="K492" s="219" t="s">
        <v>164</v>
      </c>
      <c r="L492" s="72"/>
      <c r="M492" s="224" t="s">
        <v>21</v>
      </c>
      <c r="N492" s="225" t="s">
        <v>43</v>
      </c>
      <c r="O492" s="47"/>
      <c r="P492" s="226">
        <f>O492*H492</f>
        <v>0</v>
      </c>
      <c r="Q492" s="226">
        <v>0.00012999999999999999</v>
      </c>
      <c r="R492" s="226">
        <f>Q492*H492</f>
        <v>0.011536199999999998</v>
      </c>
      <c r="S492" s="226">
        <v>0</v>
      </c>
      <c r="T492" s="227">
        <f>S492*H492</f>
        <v>0</v>
      </c>
      <c r="AR492" s="24" t="s">
        <v>148</v>
      </c>
      <c r="AT492" s="24" t="s">
        <v>144</v>
      </c>
      <c r="AU492" s="24" t="s">
        <v>82</v>
      </c>
      <c r="AY492" s="24" t="s">
        <v>142</v>
      </c>
      <c r="BE492" s="228">
        <f>IF(N492="základní",J492,0)</f>
        <v>0</v>
      </c>
      <c r="BF492" s="228">
        <f>IF(N492="snížená",J492,0)</f>
        <v>0</v>
      </c>
      <c r="BG492" s="228">
        <f>IF(N492="zákl. přenesená",J492,0)</f>
        <v>0</v>
      </c>
      <c r="BH492" s="228">
        <f>IF(N492="sníž. přenesená",J492,0)</f>
        <v>0</v>
      </c>
      <c r="BI492" s="228">
        <f>IF(N492="nulová",J492,0)</f>
        <v>0</v>
      </c>
      <c r="BJ492" s="24" t="s">
        <v>80</v>
      </c>
      <c r="BK492" s="228">
        <f>ROUND(I492*H492,2)</f>
        <v>0</v>
      </c>
      <c r="BL492" s="24" t="s">
        <v>148</v>
      </c>
      <c r="BM492" s="24" t="s">
        <v>548</v>
      </c>
    </row>
    <row r="493" s="12" customFormat="1">
      <c r="B493" s="240"/>
      <c r="C493" s="241"/>
      <c r="D493" s="231" t="s">
        <v>150</v>
      </c>
      <c r="E493" s="242" t="s">
        <v>21</v>
      </c>
      <c r="F493" s="243" t="s">
        <v>549</v>
      </c>
      <c r="G493" s="241"/>
      <c r="H493" s="244">
        <v>66.780000000000001</v>
      </c>
      <c r="I493" s="245"/>
      <c r="J493" s="241"/>
      <c r="K493" s="241"/>
      <c r="L493" s="246"/>
      <c r="M493" s="247"/>
      <c r="N493" s="248"/>
      <c r="O493" s="248"/>
      <c r="P493" s="248"/>
      <c r="Q493" s="248"/>
      <c r="R493" s="248"/>
      <c r="S493" s="248"/>
      <c r="T493" s="249"/>
      <c r="AT493" s="250" t="s">
        <v>150</v>
      </c>
      <c r="AU493" s="250" t="s">
        <v>82</v>
      </c>
      <c r="AV493" s="12" t="s">
        <v>82</v>
      </c>
      <c r="AW493" s="12" t="s">
        <v>35</v>
      </c>
      <c r="AX493" s="12" t="s">
        <v>72</v>
      </c>
      <c r="AY493" s="250" t="s">
        <v>142</v>
      </c>
    </row>
    <row r="494" s="12" customFormat="1">
      <c r="B494" s="240"/>
      <c r="C494" s="241"/>
      <c r="D494" s="231" t="s">
        <v>150</v>
      </c>
      <c r="E494" s="242" t="s">
        <v>21</v>
      </c>
      <c r="F494" s="243" t="s">
        <v>550</v>
      </c>
      <c r="G494" s="241"/>
      <c r="H494" s="244">
        <v>5.04</v>
      </c>
      <c r="I494" s="245"/>
      <c r="J494" s="241"/>
      <c r="K494" s="241"/>
      <c r="L494" s="246"/>
      <c r="M494" s="247"/>
      <c r="N494" s="248"/>
      <c r="O494" s="248"/>
      <c r="P494" s="248"/>
      <c r="Q494" s="248"/>
      <c r="R494" s="248"/>
      <c r="S494" s="248"/>
      <c r="T494" s="249"/>
      <c r="AT494" s="250" t="s">
        <v>150</v>
      </c>
      <c r="AU494" s="250" t="s">
        <v>82</v>
      </c>
      <c r="AV494" s="12" t="s">
        <v>82</v>
      </c>
      <c r="AW494" s="12" t="s">
        <v>35</v>
      </c>
      <c r="AX494" s="12" t="s">
        <v>72</v>
      </c>
      <c r="AY494" s="250" t="s">
        <v>142</v>
      </c>
    </row>
    <row r="495" s="12" customFormat="1">
      <c r="B495" s="240"/>
      <c r="C495" s="241"/>
      <c r="D495" s="231" t="s">
        <v>150</v>
      </c>
      <c r="E495" s="242" t="s">
        <v>21</v>
      </c>
      <c r="F495" s="243" t="s">
        <v>551</v>
      </c>
      <c r="G495" s="241"/>
      <c r="H495" s="244">
        <v>16.920000000000002</v>
      </c>
      <c r="I495" s="245"/>
      <c r="J495" s="241"/>
      <c r="K495" s="241"/>
      <c r="L495" s="246"/>
      <c r="M495" s="247"/>
      <c r="N495" s="248"/>
      <c r="O495" s="248"/>
      <c r="P495" s="248"/>
      <c r="Q495" s="248"/>
      <c r="R495" s="248"/>
      <c r="S495" s="248"/>
      <c r="T495" s="249"/>
      <c r="AT495" s="250" t="s">
        <v>150</v>
      </c>
      <c r="AU495" s="250" t="s">
        <v>82</v>
      </c>
      <c r="AV495" s="12" t="s">
        <v>82</v>
      </c>
      <c r="AW495" s="12" t="s">
        <v>35</v>
      </c>
      <c r="AX495" s="12" t="s">
        <v>72</v>
      </c>
      <c r="AY495" s="250" t="s">
        <v>142</v>
      </c>
    </row>
    <row r="496" s="13" customFormat="1">
      <c r="B496" s="251"/>
      <c r="C496" s="252"/>
      <c r="D496" s="231" t="s">
        <v>150</v>
      </c>
      <c r="E496" s="253" t="s">
        <v>21</v>
      </c>
      <c r="F496" s="254" t="s">
        <v>160</v>
      </c>
      <c r="G496" s="252"/>
      <c r="H496" s="255">
        <v>88.739999999999995</v>
      </c>
      <c r="I496" s="256"/>
      <c r="J496" s="252"/>
      <c r="K496" s="252"/>
      <c r="L496" s="257"/>
      <c r="M496" s="258"/>
      <c r="N496" s="259"/>
      <c r="O496" s="259"/>
      <c r="P496" s="259"/>
      <c r="Q496" s="259"/>
      <c r="R496" s="259"/>
      <c r="S496" s="259"/>
      <c r="T496" s="260"/>
      <c r="AT496" s="261" t="s">
        <v>150</v>
      </c>
      <c r="AU496" s="261" t="s">
        <v>82</v>
      </c>
      <c r="AV496" s="13" t="s">
        <v>148</v>
      </c>
      <c r="AW496" s="13" t="s">
        <v>35</v>
      </c>
      <c r="AX496" s="13" t="s">
        <v>80</v>
      </c>
      <c r="AY496" s="261" t="s">
        <v>142</v>
      </c>
    </row>
    <row r="497" s="1" customFormat="1" ht="25.5" customHeight="1">
      <c r="B497" s="46"/>
      <c r="C497" s="217" t="s">
        <v>552</v>
      </c>
      <c r="D497" s="217" t="s">
        <v>144</v>
      </c>
      <c r="E497" s="218" t="s">
        <v>553</v>
      </c>
      <c r="F497" s="219" t="s">
        <v>554</v>
      </c>
      <c r="G497" s="220" t="s">
        <v>147</v>
      </c>
      <c r="H497" s="221">
        <v>63.945</v>
      </c>
      <c r="I497" s="222"/>
      <c r="J497" s="223">
        <f>ROUND(I497*H497,2)</f>
        <v>0</v>
      </c>
      <c r="K497" s="219" t="s">
        <v>164</v>
      </c>
      <c r="L497" s="72"/>
      <c r="M497" s="224" t="s">
        <v>21</v>
      </c>
      <c r="N497" s="225" t="s">
        <v>43</v>
      </c>
      <c r="O497" s="47"/>
      <c r="P497" s="226">
        <f>O497*H497</f>
        <v>0</v>
      </c>
      <c r="Q497" s="226">
        <v>3.9499999999999998E-05</v>
      </c>
      <c r="R497" s="226">
        <f>Q497*H497</f>
        <v>0.0025258274999999998</v>
      </c>
      <c r="S497" s="226">
        <v>0</v>
      </c>
      <c r="T497" s="227">
        <f>S497*H497</f>
        <v>0</v>
      </c>
      <c r="AR497" s="24" t="s">
        <v>148</v>
      </c>
      <c r="AT497" s="24" t="s">
        <v>144</v>
      </c>
      <c r="AU497" s="24" t="s">
        <v>82</v>
      </c>
      <c r="AY497" s="24" t="s">
        <v>142</v>
      </c>
      <c r="BE497" s="228">
        <f>IF(N497="základní",J497,0)</f>
        <v>0</v>
      </c>
      <c r="BF497" s="228">
        <f>IF(N497="snížená",J497,0)</f>
        <v>0</v>
      </c>
      <c r="BG497" s="228">
        <f>IF(N497="zákl. přenesená",J497,0)</f>
        <v>0</v>
      </c>
      <c r="BH497" s="228">
        <f>IF(N497="sníž. přenesená",J497,0)</f>
        <v>0</v>
      </c>
      <c r="BI497" s="228">
        <f>IF(N497="nulová",J497,0)</f>
        <v>0</v>
      </c>
      <c r="BJ497" s="24" t="s">
        <v>80</v>
      </c>
      <c r="BK497" s="228">
        <f>ROUND(I497*H497,2)</f>
        <v>0</v>
      </c>
      <c r="BL497" s="24" t="s">
        <v>148</v>
      </c>
      <c r="BM497" s="24" t="s">
        <v>555</v>
      </c>
    </row>
    <row r="498" s="12" customFormat="1">
      <c r="B498" s="240"/>
      <c r="C498" s="241"/>
      <c r="D498" s="231" t="s">
        <v>150</v>
      </c>
      <c r="E498" s="242" t="s">
        <v>21</v>
      </c>
      <c r="F498" s="243" t="s">
        <v>556</v>
      </c>
      <c r="G498" s="241"/>
      <c r="H498" s="244">
        <v>63.945</v>
      </c>
      <c r="I498" s="245"/>
      <c r="J498" s="241"/>
      <c r="K498" s="241"/>
      <c r="L498" s="246"/>
      <c r="M498" s="247"/>
      <c r="N498" s="248"/>
      <c r="O498" s="248"/>
      <c r="P498" s="248"/>
      <c r="Q498" s="248"/>
      <c r="R498" s="248"/>
      <c r="S498" s="248"/>
      <c r="T498" s="249"/>
      <c r="AT498" s="250" t="s">
        <v>150</v>
      </c>
      <c r="AU498" s="250" t="s">
        <v>82</v>
      </c>
      <c r="AV498" s="12" t="s">
        <v>82</v>
      </c>
      <c r="AW498" s="12" t="s">
        <v>35</v>
      </c>
      <c r="AX498" s="12" t="s">
        <v>72</v>
      </c>
      <c r="AY498" s="250" t="s">
        <v>142</v>
      </c>
    </row>
    <row r="499" s="13" customFormat="1">
      <c r="B499" s="251"/>
      <c r="C499" s="252"/>
      <c r="D499" s="231" t="s">
        <v>150</v>
      </c>
      <c r="E499" s="253" t="s">
        <v>21</v>
      </c>
      <c r="F499" s="254" t="s">
        <v>160</v>
      </c>
      <c r="G499" s="252"/>
      <c r="H499" s="255">
        <v>63.945</v>
      </c>
      <c r="I499" s="256"/>
      <c r="J499" s="252"/>
      <c r="K499" s="252"/>
      <c r="L499" s="257"/>
      <c r="M499" s="258"/>
      <c r="N499" s="259"/>
      <c r="O499" s="259"/>
      <c r="P499" s="259"/>
      <c r="Q499" s="259"/>
      <c r="R499" s="259"/>
      <c r="S499" s="259"/>
      <c r="T499" s="260"/>
      <c r="AT499" s="261" t="s">
        <v>150</v>
      </c>
      <c r="AU499" s="261" t="s">
        <v>82</v>
      </c>
      <c r="AV499" s="13" t="s">
        <v>148</v>
      </c>
      <c r="AW499" s="13" t="s">
        <v>35</v>
      </c>
      <c r="AX499" s="13" t="s">
        <v>80</v>
      </c>
      <c r="AY499" s="261" t="s">
        <v>142</v>
      </c>
    </row>
    <row r="500" s="1" customFormat="1" ht="25.5" customHeight="1">
      <c r="B500" s="46"/>
      <c r="C500" s="217" t="s">
        <v>557</v>
      </c>
      <c r="D500" s="217" t="s">
        <v>144</v>
      </c>
      <c r="E500" s="218" t="s">
        <v>558</v>
      </c>
      <c r="F500" s="219" t="s">
        <v>559</v>
      </c>
      <c r="G500" s="220" t="s">
        <v>147</v>
      </c>
      <c r="H500" s="221">
        <v>8.4809999999999999</v>
      </c>
      <c r="I500" s="222"/>
      <c r="J500" s="223">
        <f>ROUND(I500*H500,2)</f>
        <v>0</v>
      </c>
      <c r="K500" s="219" t="s">
        <v>164</v>
      </c>
      <c r="L500" s="72"/>
      <c r="M500" s="224" t="s">
        <v>21</v>
      </c>
      <c r="N500" s="225" t="s">
        <v>43</v>
      </c>
      <c r="O500" s="47"/>
      <c r="P500" s="226">
        <f>O500*H500</f>
        <v>0</v>
      </c>
      <c r="Q500" s="226">
        <v>0</v>
      </c>
      <c r="R500" s="226">
        <f>Q500*H500</f>
        <v>0</v>
      </c>
      <c r="S500" s="226">
        <v>0.13100000000000001</v>
      </c>
      <c r="T500" s="227">
        <f>S500*H500</f>
        <v>1.111011</v>
      </c>
      <c r="AR500" s="24" t="s">
        <v>148</v>
      </c>
      <c r="AT500" s="24" t="s">
        <v>144</v>
      </c>
      <c r="AU500" s="24" t="s">
        <v>82</v>
      </c>
      <c r="AY500" s="24" t="s">
        <v>142</v>
      </c>
      <c r="BE500" s="228">
        <f>IF(N500="základní",J500,0)</f>
        <v>0</v>
      </c>
      <c r="BF500" s="228">
        <f>IF(N500="snížená",J500,0)</f>
        <v>0</v>
      </c>
      <c r="BG500" s="228">
        <f>IF(N500="zákl. přenesená",J500,0)</f>
        <v>0</v>
      </c>
      <c r="BH500" s="228">
        <f>IF(N500="sníž. přenesená",J500,0)</f>
        <v>0</v>
      </c>
      <c r="BI500" s="228">
        <f>IF(N500="nulová",J500,0)</f>
        <v>0</v>
      </c>
      <c r="BJ500" s="24" t="s">
        <v>80</v>
      </c>
      <c r="BK500" s="228">
        <f>ROUND(I500*H500,2)</f>
        <v>0</v>
      </c>
      <c r="BL500" s="24" t="s">
        <v>148</v>
      </c>
      <c r="BM500" s="24" t="s">
        <v>560</v>
      </c>
    </row>
    <row r="501" s="12" customFormat="1">
      <c r="B501" s="240"/>
      <c r="C501" s="241"/>
      <c r="D501" s="231" t="s">
        <v>150</v>
      </c>
      <c r="E501" s="242" t="s">
        <v>21</v>
      </c>
      <c r="F501" s="243" t="s">
        <v>561</v>
      </c>
      <c r="G501" s="241"/>
      <c r="H501" s="244">
        <v>13.281000000000001</v>
      </c>
      <c r="I501" s="245"/>
      <c r="J501" s="241"/>
      <c r="K501" s="241"/>
      <c r="L501" s="246"/>
      <c r="M501" s="247"/>
      <c r="N501" s="248"/>
      <c r="O501" s="248"/>
      <c r="P501" s="248"/>
      <c r="Q501" s="248"/>
      <c r="R501" s="248"/>
      <c r="S501" s="248"/>
      <c r="T501" s="249"/>
      <c r="AT501" s="250" t="s">
        <v>150</v>
      </c>
      <c r="AU501" s="250" t="s">
        <v>82</v>
      </c>
      <c r="AV501" s="12" t="s">
        <v>82</v>
      </c>
      <c r="AW501" s="12" t="s">
        <v>35</v>
      </c>
      <c r="AX501" s="12" t="s">
        <v>72</v>
      </c>
      <c r="AY501" s="250" t="s">
        <v>142</v>
      </c>
    </row>
    <row r="502" s="12" customFormat="1">
      <c r="B502" s="240"/>
      <c r="C502" s="241"/>
      <c r="D502" s="231" t="s">
        <v>150</v>
      </c>
      <c r="E502" s="242" t="s">
        <v>21</v>
      </c>
      <c r="F502" s="243" t="s">
        <v>562</v>
      </c>
      <c r="G502" s="241"/>
      <c r="H502" s="244">
        <v>-4.7999999999999998</v>
      </c>
      <c r="I502" s="245"/>
      <c r="J502" s="241"/>
      <c r="K502" s="241"/>
      <c r="L502" s="246"/>
      <c r="M502" s="247"/>
      <c r="N502" s="248"/>
      <c r="O502" s="248"/>
      <c r="P502" s="248"/>
      <c r="Q502" s="248"/>
      <c r="R502" s="248"/>
      <c r="S502" s="248"/>
      <c r="T502" s="249"/>
      <c r="AT502" s="250" t="s">
        <v>150</v>
      </c>
      <c r="AU502" s="250" t="s">
        <v>82</v>
      </c>
      <c r="AV502" s="12" t="s">
        <v>82</v>
      </c>
      <c r="AW502" s="12" t="s">
        <v>35</v>
      </c>
      <c r="AX502" s="12" t="s">
        <v>72</v>
      </c>
      <c r="AY502" s="250" t="s">
        <v>142</v>
      </c>
    </row>
    <row r="503" s="13" customFormat="1">
      <c r="B503" s="251"/>
      <c r="C503" s="252"/>
      <c r="D503" s="231" t="s">
        <v>150</v>
      </c>
      <c r="E503" s="253" t="s">
        <v>21</v>
      </c>
      <c r="F503" s="254" t="s">
        <v>160</v>
      </c>
      <c r="G503" s="252"/>
      <c r="H503" s="255">
        <v>8.4809999999999999</v>
      </c>
      <c r="I503" s="256"/>
      <c r="J503" s="252"/>
      <c r="K503" s="252"/>
      <c r="L503" s="257"/>
      <c r="M503" s="258"/>
      <c r="N503" s="259"/>
      <c r="O503" s="259"/>
      <c r="P503" s="259"/>
      <c r="Q503" s="259"/>
      <c r="R503" s="259"/>
      <c r="S503" s="259"/>
      <c r="T503" s="260"/>
      <c r="AT503" s="261" t="s">
        <v>150</v>
      </c>
      <c r="AU503" s="261" t="s">
        <v>82</v>
      </c>
      <c r="AV503" s="13" t="s">
        <v>148</v>
      </c>
      <c r="AW503" s="13" t="s">
        <v>35</v>
      </c>
      <c r="AX503" s="13" t="s">
        <v>80</v>
      </c>
      <c r="AY503" s="261" t="s">
        <v>142</v>
      </c>
    </row>
    <row r="504" s="1" customFormat="1" ht="25.5" customHeight="1">
      <c r="B504" s="46"/>
      <c r="C504" s="217" t="s">
        <v>563</v>
      </c>
      <c r="D504" s="217" t="s">
        <v>144</v>
      </c>
      <c r="E504" s="218" t="s">
        <v>564</v>
      </c>
      <c r="F504" s="219" t="s">
        <v>565</v>
      </c>
      <c r="G504" s="220" t="s">
        <v>147</v>
      </c>
      <c r="H504" s="221">
        <v>6.4109999999999996</v>
      </c>
      <c r="I504" s="222"/>
      <c r="J504" s="223">
        <f>ROUND(I504*H504,2)</f>
        <v>0</v>
      </c>
      <c r="K504" s="219" t="s">
        <v>164</v>
      </c>
      <c r="L504" s="72"/>
      <c r="M504" s="224" t="s">
        <v>21</v>
      </c>
      <c r="N504" s="225" t="s">
        <v>43</v>
      </c>
      <c r="O504" s="47"/>
      <c r="P504" s="226">
        <f>O504*H504</f>
        <v>0</v>
      </c>
      <c r="Q504" s="226">
        <v>0</v>
      </c>
      <c r="R504" s="226">
        <f>Q504*H504</f>
        <v>0</v>
      </c>
      <c r="S504" s="226">
        <v>0.26100000000000001</v>
      </c>
      <c r="T504" s="227">
        <f>S504*H504</f>
        <v>1.673271</v>
      </c>
      <c r="AR504" s="24" t="s">
        <v>148</v>
      </c>
      <c r="AT504" s="24" t="s">
        <v>144</v>
      </c>
      <c r="AU504" s="24" t="s">
        <v>82</v>
      </c>
      <c r="AY504" s="24" t="s">
        <v>142</v>
      </c>
      <c r="BE504" s="228">
        <f>IF(N504="základní",J504,0)</f>
        <v>0</v>
      </c>
      <c r="BF504" s="228">
        <f>IF(N504="snížená",J504,0)</f>
        <v>0</v>
      </c>
      <c r="BG504" s="228">
        <f>IF(N504="zákl. přenesená",J504,0)</f>
        <v>0</v>
      </c>
      <c r="BH504" s="228">
        <f>IF(N504="sníž. přenesená",J504,0)</f>
        <v>0</v>
      </c>
      <c r="BI504" s="228">
        <f>IF(N504="nulová",J504,0)</f>
        <v>0</v>
      </c>
      <c r="BJ504" s="24" t="s">
        <v>80</v>
      </c>
      <c r="BK504" s="228">
        <f>ROUND(I504*H504,2)</f>
        <v>0</v>
      </c>
      <c r="BL504" s="24" t="s">
        <v>148</v>
      </c>
      <c r="BM504" s="24" t="s">
        <v>566</v>
      </c>
    </row>
    <row r="505" s="12" customFormat="1">
      <c r="B505" s="240"/>
      <c r="C505" s="241"/>
      <c r="D505" s="231" t="s">
        <v>150</v>
      </c>
      <c r="E505" s="242" t="s">
        <v>21</v>
      </c>
      <c r="F505" s="243" t="s">
        <v>567</v>
      </c>
      <c r="G505" s="241"/>
      <c r="H505" s="244">
        <v>6.4109999999999996</v>
      </c>
      <c r="I505" s="245"/>
      <c r="J505" s="241"/>
      <c r="K505" s="241"/>
      <c r="L505" s="246"/>
      <c r="M505" s="247"/>
      <c r="N505" s="248"/>
      <c r="O505" s="248"/>
      <c r="P505" s="248"/>
      <c r="Q505" s="248"/>
      <c r="R505" s="248"/>
      <c r="S505" s="248"/>
      <c r="T505" s="249"/>
      <c r="AT505" s="250" t="s">
        <v>150</v>
      </c>
      <c r="AU505" s="250" t="s">
        <v>82</v>
      </c>
      <c r="AV505" s="12" t="s">
        <v>82</v>
      </c>
      <c r="AW505" s="12" t="s">
        <v>35</v>
      </c>
      <c r="AX505" s="12" t="s">
        <v>72</v>
      </c>
      <c r="AY505" s="250" t="s">
        <v>142</v>
      </c>
    </row>
    <row r="506" s="13" customFormat="1">
      <c r="B506" s="251"/>
      <c r="C506" s="252"/>
      <c r="D506" s="231" t="s">
        <v>150</v>
      </c>
      <c r="E506" s="253" t="s">
        <v>21</v>
      </c>
      <c r="F506" s="254" t="s">
        <v>160</v>
      </c>
      <c r="G506" s="252"/>
      <c r="H506" s="255">
        <v>6.4109999999999996</v>
      </c>
      <c r="I506" s="256"/>
      <c r="J506" s="252"/>
      <c r="K506" s="252"/>
      <c r="L506" s="257"/>
      <c r="M506" s="258"/>
      <c r="N506" s="259"/>
      <c r="O506" s="259"/>
      <c r="P506" s="259"/>
      <c r="Q506" s="259"/>
      <c r="R506" s="259"/>
      <c r="S506" s="259"/>
      <c r="T506" s="260"/>
      <c r="AT506" s="261" t="s">
        <v>150</v>
      </c>
      <c r="AU506" s="261" t="s">
        <v>82</v>
      </c>
      <c r="AV506" s="13" t="s">
        <v>148</v>
      </c>
      <c r="AW506" s="13" t="s">
        <v>35</v>
      </c>
      <c r="AX506" s="13" t="s">
        <v>80</v>
      </c>
      <c r="AY506" s="261" t="s">
        <v>142</v>
      </c>
    </row>
    <row r="507" s="1" customFormat="1" ht="25.5" customHeight="1">
      <c r="B507" s="46"/>
      <c r="C507" s="217" t="s">
        <v>568</v>
      </c>
      <c r="D507" s="217" t="s">
        <v>144</v>
      </c>
      <c r="E507" s="218" t="s">
        <v>569</v>
      </c>
      <c r="F507" s="219" t="s">
        <v>570</v>
      </c>
      <c r="G507" s="220" t="s">
        <v>163</v>
      </c>
      <c r="H507" s="221">
        <v>1.675</v>
      </c>
      <c r="I507" s="222"/>
      <c r="J507" s="223">
        <f>ROUND(I507*H507,2)</f>
        <v>0</v>
      </c>
      <c r="K507" s="219" t="s">
        <v>164</v>
      </c>
      <c r="L507" s="72"/>
      <c r="M507" s="224" t="s">
        <v>21</v>
      </c>
      <c r="N507" s="225" t="s">
        <v>43</v>
      </c>
      <c r="O507" s="47"/>
      <c r="P507" s="226">
        <f>O507*H507</f>
        <v>0</v>
      </c>
      <c r="Q507" s="226">
        <v>0</v>
      </c>
      <c r="R507" s="226">
        <f>Q507*H507</f>
        <v>0</v>
      </c>
      <c r="S507" s="226">
        <v>2.2000000000000002</v>
      </c>
      <c r="T507" s="227">
        <f>S507*H507</f>
        <v>3.6850000000000005</v>
      </c>
      <c r="AR507" s="24" t="s">
        <v>148</v>
      </c>
      <c r="AT507" s="24" t="s">
        <v>144</v>
      </c>
      <c r="AU507" s="24" t="s">
        <v>82</v>
      </c>
      <c r="AY507" s="24" t="s">
        <v>142</v>
      </c>
      <c r="BE507" s="228">
        <f>IF(N507="základní",J507,0)</f>
        <v>0</v>
      </c>
      <c r="BF507" s="228">
        <f>IF(N507="snížená",J507,0)</f>
        <v>0</v>
      </c>
      <c r="BG507" s="228">
        <f>IF(N507="zákl. přenesená",J507,0)</f>
        <v>0</v>
      </c>
      <c r="BH507" s="228">
        <f>IF(N507="sníž. přenesená",J507,0)</f>
        <v>0</v>
      </c>
      <c r="BI507" s="228">
        <f>IF(N507="nulová",J507,0)</f>
        <v>0</v>
      </c>
      <c r="BJ507" s="24" t="s">
        <v>80</v>
      </c>
      <c r="BK507" s="228">
        <f>ROUND(I507*H507,2)</f>
        <v>0</v>
      </c>
      <c r="BL507" s="24" t="s">
        <v>148</v>
      </c>
      <c r="BM507" s="24" t="s">
        <v>571</v>
      </c>
    </row>
    <row r="508" s="11" customFormat="1">
      <c r="B508" s="229"/>
      <c r="C508" s="230"/>
      <c r="D508" s="231" t="s">
        <v>150</v>
      </c>
      <c r="E508" s="232" t="s">
        <v>21</v>
      </c>
      <c r="F508" s="233" t="s">
        <v>511</v>
      </c>
      <c r="G508" s="230"/>
      <c r="H508" s="232" t="s">
        <v>21</v>
      </c>
      <c r="I508" s="234"/>
      <c r="J508" s="230"/>
      <c r="K508" s="230"/>
      <c r="L508" s="235"/>
      <c r="M508" s="236"/>
      <c r="N508" s="237"/>
      <c r="O508" s="237"/>
      <c r="P508" s="237"/>
      <c r="Q508" s="237"/>
      <c r="R508" s="237"/>
      <c r="S508" s="237"/>
      <c r="T508" s="238"/>
      <c r="AT508" s="239" t="s">
        <v>150</v>
      </c>
      <c r="AU508" s="239" t="s">
        <v>82</v>
      </c>
      <c r="AV508" s="11" t="s">
        <v>80</v>
      </c>
      <c r="AW508" s="11" t="s">
        <v>35</v>
      </c>
      <c r="AX508" s="11" t="s">
        <v>72</v>
      </c>
      <c r="AY508" s="239" t="s">
        <v>142</v>
      </c>
    </row>
    <row r="509" s="12" customFormat="1">
      <c r="B509" s="240"/>
      <c r="C509" s="241"/>
      <c r="D509" s="231" t="s">
        <v>150</v>
      </c>
      <c r="E509" s="242" t="s">
        <v>21</v>
      </c>
      <c r="F509" s="243" t="s">
        <v>366</v>
      </c>
      <c r="G509" s="241"/>
      <c r="H509" s="244">
        <v>0.216</v>
      </c>
      <c r="I509" s="245"/>
      <c r="J509" s="241"/>
      <c r="K509" s="241"/>
      <c r="L509" s="246"/>
      <c r="M509" s="247"/>
      <c r="N509" s="248"/>
      <c r="O509" s="248"/>
      <c r="P509" s="248"/>
      <c r="Q509" s="248"/>
      <c r="R509" s="248"/>
      <c r="S509" s="248"/>
      <c r="T509" s="249"/>
      <c r="AT509" s="250" t="s">
        <v>150</v>
      </c>
      <c r="AU509" s="250" t="s">
        <v>82</v>
      </c>
      <c r="AV509" s="12" t="s">
        <v>82</v>
      </c>
      <c r="AW509" s="12" t="s">
        <v>35</v>
      </c>
      <c r="AX509" s="12" t="s">
        <v>72</v>
      </c>
      <c r="AY509" s="250" t="s">
        <v>142</v>
      </c>
    </row>
    <row r="510" s="12" customFormat="1">
      <c r="B510" s="240"/>
      <c r="C510" s="241"/>
      <c r="D510" s="231" t="s">
        <v>150</v>
      </c>
      <c r="E510" s="242" t="s">
        <v>21</v>
      </c>
      <c r="F510" s="243" t="s">
        <v>367</v>
      </c>
      <c r="G510" s="241"/>
      <c r="H510" s="244">
        <v>0.028000000000000001</v>
      </c>
      <c r="I510" s="245"/>
      <c r="J510" s="241"/>
      <c r="K510" s="241"/>
      <c r="L510" s="246"/>
      <c r="M510" s="247"/>
      <c r="N510" s="248"/>
      <c r="O510" s="248"/>
      <c r="P510" s="248"/>
      <c r="Q510" s="248"/>
      <c r="R510" s="248"/>
      <c r="S510" s="248"/>
      <c r="T510" s="249"/>
      <c r="AT510" s="250" t="s">
        <v>150</v>
      </c>
      <c r="AU510" s="250" t="s">
        <v>82</v>
      </c>
      <c r="AV510" s="12" t="s">
        <v>82</v>
      </c>
      <c r="AW510" s="12" t="s">
        <v>35</v>
      </c>
      <c r="AX510" s="12" t="s">
        <v>72</v>
      </c>
      <c r="AY510" s="250" t="s">
        <v>142</v>
      </c>
    </row>
    <row r="511" s="12" customFormat="1">
      <c r="B511" s="240"/>
      <c r="C511" s="241"/>
      <c r="D511" s="231" t="s">
        <v>150</v>
      </c>
      <c r="E511" s="242" t="s">
        <v>21</v>
      </c>
      <c r="F511" s="243" t="s">
        <v>368</v>
      </c>
      <c r="G511" s="241"/>
      <c r="H511" s="244">
        <v>0.30599999999999999</v>
      </c>
      <c r="I511" s="245"/>
      <c r="J511" s="241"/>
      <c r="K511" s="241"/>
      <c r="L511" s="246"/>
      <c r="M511" s="247"/>
      <c r="N511" s="248"/>
      <c r="O511" s="248"/>
      <c r="P511" s="248"/>
      <c r="Q511" s="248"/>
      <c r="R511" s="248"/>
      <c r="S511" s="248"/>
      <c r="T511" s="249"/>
      <c r="AT511" s="250" t="s">
        <v>150</v>
      </c>
      <c r="AU511" s="250" t="s">
        <v>82</v>
      </c>
      <c r="AV511" s="12" t="s">
        <v>82</v>
      </c>
      <c r="AW511" s="12" t="s">
        <v>35</v>
      </c>
      <c r="AX511" s="12" t="s">
        <v>72</v>
      </c>
      <c r="AY511" s="250" t="s">
        <v>142</v>
      </c>
    </row>
    <row r="512" s="12" customFormat="1">
      <c r="B512" s="240"/>
      <c r="C512" s="241"/>
      <c r="D512" s="231" t="s">
        <v>150</v>
      </c>
      <c r="E512" s="242" t="s">
        <v>21</v>
      </c>
      <c r="F512" s="243" t="s">
        <v>369</v>
      </c>
      <c r="G512" s="241"/>
      <c r="H512" s="244">
        <v>0.064000000000000001</v>
      </c>
      <c r="I512" s="245"/>
      <c r="J512" s="241"/>
      <c r="K512" s="241"/>
      <c r="L512" s="246"/>
      <c r="M512" s="247"/>
      <c r="N512" s="248"/>
      <c r="O512" s="248"/>
      <c r="P512" s="248"/>
      <c r="Q512" s="248"/>
      <c r="R512" s="248"/>
      <c r="S512" s="248"/>
      <c r="T512" s="249"/>
      <c r="AT512" s="250" t="s">
        <v>150</v>
      </c>
      <c r="AU512" s="250" t="s">
        <v>82</v>
      </c>
      <c r="AV512" s="12" t="s">
        <v>82</v>
      </c>
      <c r="AW512" s="12" t="s">
        <v>35</v>
      </c>
      <c r="AX512" s="12" t="s">
        <v>72</v>
      </c>
      <c r="AY512" s="250" t="s">
        <v>142</v>
      </c>
    </row>
    <row r="513" s="12" customFormat="1">
      <c r="B513" s="240"/>
      <c r="C513" s="241"/>
      <c r="D513" s="231" t="s">
        <v>150</v>
      </c>
      <c r="E513" s="242" t="s">
        <v>21</v>
      </c>
      <c r="F513" s="243" t="s">
        <v>370</v>
      </c>
      <c r="G513" s="241"/>
      <c r="H513" s="244">
        <v>0.016</v>
      </c>
      <c r="I513" s="245"/>
      <c r="J513" s="241"/>
      <c r="K513" s="241"/>
      <c r="L513" s="246"/>
      <c r="M513" s="247"/>
      <c r="N513" s="248"/>
      <c r="O513" s="248"/>
      <c r="P513" s="248"/>
      <c r="Q513" s="248"/>
      <c r="R513" s="248"/>
      <c r="S513" s="248"/>
      <c r="T513" s="249"/>
      <c r="AT513" s="250" t="s">
        <v>150</v>
      </c>
      <c r="AU513" s="250" t="s">
        <v>82</v>
      </c>
      <c r="AV513" s="12" t="s">
        <v>82</v>
      </c>
      <c r="AW513" s="12" t="s">
        <v>35</v>
      </c>
      <c r="AX513" s="12" t="s">
        <v>72</v>
      </c>
      <c r="AY513" s="250" t="s">
        <v>142</v>
      </c>
    </row>
    <row r="514" s="12" customFormat="1">
      <c r="B514" s="240"/>
      <c r="C514" s="241"/>
      <c r="D514" s="231" t="s">
        <v>150</v>
      </c>
      <c r="E514" s="242" t="s">
        <v>21</v>
      </c>
      <c r="F514" s="243" t="s">
        <v>372</v>
      </c>
      <c r="G514" s="241"/>
      <c r="H514" s="244">
        <v>0.035999999999999997</v>
      </c>
      <c r="I514" s="245"/>
      <c r="J514" s="241"/>
      <c r="K514" s="241"/>
      <c r="L514" s="246"/>
      <c r="M514" s="247"/>
      <c r="N514" s="248"/>
      <c r="O514" s="248"/>
      <c r="P514" s="248"/>
      <c r="Q514" s="248"/>
      <c r="R514" s="248"/>
      <c r="S514" s="248"/>
      <c r="T514" s="249"/>
      <c r="AT514" s="250" t="s">
        <v>150</v>
      </c>
      <c r="AU514" s="250" t="s">
        <v>82</v>
      </c>
      <c r="AV514" s="12" t="s">
        <v>82</v>
      </c>
      <c r="AW514" s="12" t="s">
        <v>35</v>
      </c>
      <c r="AX514" s="12" t="s">
        <v>72</v>
      </c>
      <c r="AY514" s="250" t="s">
        <v>142</v>
      </c>
    </row>
    <row r="515" s="14" customFormat="1">
      <c r="B515" s="262"/>
      <c r="C515" s="263"/>
      <c r="D515" s="231" t="s">
        <v>150</v>
      </c>
      <c r="E515" s="264" t="s">
        <v>21</v>
      </c>
      <c r="F515" s="265" t="s">
        <v>175</v>
      </c>
      <c r="G515" s="263"/>
      <c r="H515" s="266">
        <v>0.66600000000000004</v>
      </c>
      <c r="I515" s="267"/>
      <c r="J515" s="263"/>
      <c r="K515" s="263"/>
      <c r="L515" s="268"/>
      <c r="M515" s="269"/>
      <c r="N515" s="270"/>
      <c r="O515" s="270"/>
      <c r="P515" s="270"/>
      <c r="Q515" s="270"/>
      <c r="R515" s="270"/>
      <c r="S515" s="270"/>
      <c r="T515" s="271"/>
      <c r="AT515" s="272" t="s">
        <v>150</v>
      </c>
      <c r="AU515" s="272" t="s">
        <v>82</v>
      </c>
      <c r="AV515" s="14" t="s">
        <v>170</v>
      </c>
      <c r="AW515" s="14" t="s">
        <v>35</v>
      </c>
      <c r="AX515" s="14" t="s">
        <v>72</v>
      </c>
      <c r="AY515" s="272" t="s">
        <v>142</v>
      </c>
    </row>
    <row r="516" s="11" customFormat="1">
      <c r="B516" s="229"/>
      <c r="C516" s="230"/>
      <c r="D516" s="231" t="s">
        <v>150</v>
      </c>
      <c r="E516" s="232" t="s">
        <v>21</v>
      </c>
      <c r="F516" s="233" t="s">
        <v>512</v>
      </c>
      <c r="G516" s="230"/>
      <c r="H516" s="232" t="s">
        <v>21</v>
      </c>
      <c r="I516" s="234"/>
      <c r="J516" s="230"/>
      <c r="K516" s="230"/>
      <c r="L516" s="235"/>
      <c r="M516" s="236"/>
      <c r="N516" s="237"/>
      <c r="O516" s="237"/>
      <c r="P516" s="237"/>
      <c r="Q516" s="237"/>
      <c r="R516" s="237"/>
      <c r="S516" s="237"/>
      <c r="T516" s="238"/>
      <c r="AT516" s="239" t="s">
        <v>150</v>
      </c>
      <c r="AU516" s="239" t="s">
        <v>82</v>
      </c>
      <c r="AV516" s="11" t="s">
        <v>80</v>
      </c>
      <c r="AW516" s="11" t="s">
        <v>35</v>
      </c>
      <c r="AX516" s="11" t="s">
        <v>72</v>
      </c>
      <c r="AY516" s="239" t="s">
        <v>142</v>
      </c>
    </row>
    <row r="517" s="12" customFormat="1">
      <c r="B517" s="240"/>
      <c r="C517" s="241"/>
      <c r="D517" s="231" t="s">
        <v>150</v>
      </c>
      <c r="E517" s="242" t="s">
        <v>21</v>
      </c>
      <c r="F517" s="243" t="s">
        <v>513</v>
      </c>
      <c r="G517" s="241"/>
      <c r="H517" s="244">
        <v>0.32400000000000001</v>
      </c>
      <c r="I517" s="245"/>
      <c r="J517" s="241"/>
      <c r="K517" s="241"/>
      <c r="L517" s="246"/>
      <c r="M517" s="247"/>
      <c r="N517" s="248"/>
      <c r="O517" s="248"/>
      <c r="P517" s="248"/>
      <c r="Q517" s="248"/>
      <c r="R517" s="248"/>
      <c r="S517" s="248"/>
      <c r="T517" s="249"/>
      <c r="AT517" s="250" t="s">
        <v>150</v>
      </c>
      <c r="AU517" s="250" t="s">
        <v>82</v>
      </c>
      <c r="AV517" s="12" t="s">
        <v>82</v>
      </c>
      <c r="AW517" s="12" t="s">
        <v>35</v>
      </c>
      <c r="AX517" s="12" t="s">
        <v>72</v>
      </c>
      <c r="AY517" s="250" t="s">
        <v>142</v>
      </c>
    </row>
    <row r="518" s="12" customFormat="1">
      <c r="B518" s="240"/>
      <c r="C518" s="241"/>
      <c r="D518" s="231" t="s">
        <v>150</v>
      </c>
      <c r="E518" s="242" t="s">
        <v>21</v>
      </c>
      <c r="F518" s="243" t="s">
        <v>514</v>
      </c>
      <c r="G518" s="241"/>
      <c r="H518" s="244">
        <v>0.042000000000000003</v>
      </c>
      <c r="I518" s="245"/>
      <c r="J518" s="241"/>
      <c r="K518" s="241"/>
      <c r="L518" s="246"/>
      <c r="M518" s="247"/>
      <c r="N518" s="248"/>
      <c r="O518" s="248"/>
      <c r="P518" s="248"/>
      <c r="Q518" s="248"/>
      <c r="R518" s="248"/>
      <c r="S518" s="248"/>
      <c r="T518" s="249"/>
      <c r="AT518" s="250" t="s">
        <v>150</v>
      </c>
      <c r="AU518" s="250" t="s">
        <v>82</v>
      </c>
      <c r="AV518" s="12" t="s">
        <v>82</v>
      </c>
      <c r="AW518" s="12" t="s">
        <v>35</v>
      </c>
      <c r="AX518" s="12" t="s">
        <v>72</v>
      </c>
      <c r="AY518" s="250" t="s">
        <v>142</v>
      </c>
    </row>
    <row r="519" s="12" customFormat="1">
      <c r="B519" s="240"/>
      <c r="C519" s="241"/>
      <c r="D519" s="231" t="s">
        <v>150</v>
      </c>
      <c r="E519" s="242" t="s">
        <v>21</v>
      </c>
      <c r="F519" s="243" t="s">
        <v>515</v>
      </c>
      <c r="G519" s="241"/>
      <c r="H519" s="244">
        <v>0.45900000000000002</v>
      </c>
      <c r="I519" s="245"/>
      <c r="J519" s="241"/>
      <c r="K519" s="241"/>
      <c r="L519" s="246"/>
      <c r="M519" s="247"/>
      <c r="N519" s="248"/>
      <c r="O519" s="248"/>
      <c r="P519" s="248"/>
      <c r="Q519" s="248"/>
      <c r="R519" s="248"/>
      <c r="S519" s="248"/>
      <c r="T519" s="249"/>
      <c r="AT519" s="250" t="s">
        <v>150</v>
      </c>
      <c r="AU519" s="250" t="s">
        <v>82</v>
      </c>
      <c r="AV519" s="12" t="s">
        <v>82</v>
      </c>
      <c r="AW519" s="12" t="s">
        <v>35</v>
      </c>
      <c r="AX519" s="12" t="s">
        <v>72</v>
      </c>
      <c r="AY519" s="250" t="s">
        <v>142</v>
      </c>
    </row>
    <row r="520" s="12" customFormat="1">
      <c r="B520" s="240"/>
      <c r="C520" s="241"/>
      <c r="D520" s="231" t="s">
        <v>150</v>
      </c>
      <c r="E520" s="242" t="s">
        <v>21</v>
      </c>
      <c r="F520" s="243" t="s">
        <v>516</v>
      </c>
      <c r="G520" s="241"/>
      <c r="H520" s="244">
        <v>0.096000000000000002</v>
      </c>
      <c r="I520" s="245"/>
      <c r="J520" s="241"/>
      <c r="K520" s="241"/>
      <c r="L520" s="246"/>
      <c r="M520" s="247"/>
      <c r="N520" s="248"/>
      <c r="O520" s="248"/>
      <c r="P520" s="248"/>
      <c r="Q520" s="248"/>
      <c r="R520" s="248"/>
      <c r="S520" s="248"/>
      <c r="T520" s="249"/>
      <c r="AT520" s="250" t="s">
        <v>150</v>
      </c>
      <c r="AU520" s="250" t="s">
        <v>82</v>
      </c>
      <c r="AV520" s="12" t="s">
        <v>82</v>
      </c>
      <c r="AW520" s="12" t="s">
        <v>35</v>
      </c>
      <c r="AX520" s="12" t="s">
        <v>72</v>
      </c>
      <c r="AY520" s="250" t="s">
        <v>142</v>
      </c>
    </row>
    <row r="521" s="12" customFormat="1">
      <c r="B521" s="240"/>
      <c r="C521" s="241"/>
      <c r="D521" s="231" t="s">
        <v>150</v>
      </c>
      <c r="E521" s="242" t="s">
        <v>21</v>
      </c>
      <c r="F521" s="243" t="s">
        <v>517</v>
      </c>
      <c r="G521" s="241"/>
      <c r="H521" s="244">
        <v>0.024</v>
      </c>
      <c r="I521" s="245"/>
      <c r="J521" s="241"/>
      <c r="K521" s="241"/>
      <c r="L521" s="246"/>
      <c r="M521" s="247"/>
      <c r="N521" s="248"/>
      <c r="O521" s="248"/>
      <c r="P521" s="248"/>
      <c r="Q521" s="248"/>
      <c r="R521" s="248"/>
      <c r="S521" s="248"/>
      <c r="T521" s="249"/>
      <c r="AT521" s="250" t="s">
        <v>150</v>
      </c>
      <c r="AU521" s="250" t="s">
        <v>82</v>
      </c>
      <c r="AV521" s="12" t="s">
        <v>82</v>
      </c>
      <c r="AW521" s="12" t="s">
        <v>35</v>
      </c>
      <c r="AX521" s="12" t="s">
        <v>72</v>
      </c>
      <c r="AY521" s="250" t="s">
        <v>142</v>
      </c>
    </row>
    <row r="522" s="12" customFormat="1">
      <c r="B522" s="240"/>
      <c r="C522" s="241"/>
      <c r="D522" s="231" t="s">
        <v>150</v>
      </c>
      <c r="E522" s="242" t="s">
        <v>21</v>
      </c>
      <c r="F522" s="243" t="s">
        <v>518</v>
      </c>
      <c r="G522" s="241"/>
      <c r="H522" s="244">
        <v>0.064000000000000001</v>
      </c>
      <c r="I522" s="245"/>
      <c r="J522" s="241"/>
      <c r="K522" s="241"/>
      <c r="L522" s="246"/>
      <c r="M522" s="247"/>
      <c r="N522" s="248"/>
      <c r="O522" s="248"/>
      <c r="P522" s="248"/>
      <c r="Q522" s="248"/>
      <c r="R522" s="248"/>
      <c r="S522" s="248"/>
      <c r="T522" s="249"/>
      <c r="AT522" s="250" t="s">
        <v>150</v>
      </c>
      <c r="AU522" s="250" t="s">
        <v>82</v>
      </c>
      <c r="AV522" s="12" t="s">
        <v>82</v>
      </c>
      <c r="AW522" s="12" t="s">
        <v>35</v>
      </c>
      <c r="AX522" s="12" t="s">
        <v>72</v>
      </c>
      <c r="AY522" s="250" t="s">
        <v>142</v>
      </c>
    </row>
    <row r="523" s="14" customFormat="1">
      <c r="B523" s="262"/>
      <c r="C523" s="263"/>
      <c r="D523" s="231" t="s">
        <v>150</v>
      </c>
      <c r="E523" s="264" t="s">
        <v>21</v>
      </c>
      <c r="F523" s="265" t="s">
        <v>175</v>
      </c>
      <c r="G523" s="263"/>
      <c r="H523" s="266">
        <v>1.0089999999999999</v>
      </c>
      <c r="I523" s="267"/>
      <c r="J523" s="263"/>
      <c r="K523" s="263"/>
      <c r="L523" s="268"/>
      <c r="M523" s="269"/>
      <c r="N523" s="270"/>
      <c r="O523" s="270"/>
      <c r="P523" s="270"/>
      <c r="Q523" s="270"/>
      <c r="R523" s="270"/>
      <c r="S523" s="270"/>
      <c r="T523" s="271"/>
      <c r="AT523" s="272" t="s">
        <v>150</v>
      </c>
      <c r="AU523" s="272" t="s">
        <v>82</v>
      </c>
      <c r="AV523" s="14" t="s">
        <v>170</v>
      </c>
      <c r="AW523" s="14" t="s">
        <v>35</v>
      </c>
      <c r="AX523" s="14" t="s">
        <v>72</v>
      </c>
      <c r="AY523" s="272" t="s">
        <v>142</v>
      </c>
    </row>
    <row r="524" s="13" customFormat="1">
      <c r="B524" s="251"/>
      <c r="C524" s="252"/>
      <c r="D524" s="231" t="s">
        <v>150</v>
      </c>
      <c r="E524" s="253" t="s">
        <v>21</v>
      </c>
      <c r="F524" s="254" t="s">
        <v>160</v>
      </c>
      <c r="G524" s="252"/>
      <c r="H524" s="255">
        <v>1.675</v>
      </c>
      <c r="I524" s="256"/>
      <c r="J524" s="252"/>
      <c r="K524" s="252"/>
      <c r="L524" s="257"/>
      <c r="M524" s="258"/>
      <c r="N524" s="259"/>
      <c r="O524" s="259"/>
      <c r="P524" s="259"/>
      <c r="Q524" s="259"/>
      <c r="R524" s="259"/>
      <c r="S524" s="259"/>
      <c r="T524" s="260"/>
      <c r="AT524" s="261" t="s">
        <v>150</v>
      </c>
      <c r="AU524" s="261" t="s">
        <v>82</v>
      </c>
      <c r="AV524" s="13" t="s">
        <v>148</v>
      </c>
      <c r="AW524" s="13" t="s">
        <v>35</v>
      </c>
      <c r="AX524" s="13" t="s">
        <v>80</v>
      </c>
      <c r="AY524" s="261" t="s">
        <v>142</v>
      </c>
    </row>
    <row r="525" s="1" customFormat="1" ht="16.5" customHeight="1">
      <c r="B525" s="46"/>
      <c r="C525" s="217" t="s">
        <v>572</v>
      </c>
      <c r="D525" s="217" t="s">
        <v>144</v>
      </c>
      <c r="E525" s="218" t="s">
        <v>573</v>
      </c>
      <c r="F525" s="219" t="s">
        <v>574</v>
      </c>
      <c r="G525" s="220" t="s">
        <v>147</v>
      </c>
      <c r="H525" s="221">
        <v>32.960000000000001</v>
      </c>
      <c r="I525" s="222"/>
      <c r="J525" s="223">
        <f>ROUND(I525*H525,2)</f>
        <v>0</v>
      </c>
      <c r="K525" s="219" t="s">
        <v>164</v>
      </c>
      <c r="L525" s="72"/>
      <c r="M525" s="224" t="s">
        <v>21</v>
      </c>
      <c r="N525" s="225" t="s">
        <v>43</v>
      </c>
      <c r="O525" s="47"/>
      <c r="P525" s="226">
        <f>O525*H525</f>
        <v>0</v>
      </c>
      <c r="Q525" s="226">
        <v>3.472E-06</v>
      </c>
      <c r="R525" s="226">
        <f>Q525*H525</f>
        <v>0.00011443712</v>
      </c>
      <c r="S525" s="226">
        <v>0</v>
      </c>
      <c r="T525" s="227">
        <f>S525*H525</f>
        <v>0</v>
      </c>
      <c r="AR525" s="24" t="s">
        <v>148</v>
      </c>
      <c r="AT525" s="24" t="s">
        <v>144</v>
      </c>
      <c r="AU525" s="24" t="s">
        <v>82</v>
      </c>
      <c r="AY525" s="24" t="s">
        <v>142</v>
      </c>
      <c r="BE525" s="228">
        <f>IF(N525="základní",J525,0)</f>
        <v>0</v>
      </c>
      <c r="BF525" s="228">
        <f>IF(N525="snížená",J525,0)</f>
        <v>0</v>
      </c>
      <c r="BG525" s="228">
        <f>IF(N525="zákl. přenesená",J525,0)</f>
        <v>0</v>
      </c>
      <c r="BH525" s="228">
        <f>IF(N525="sníž. přenesená",J525,0)</f>
        <v>0</v>
      </c>
      <c r="BI525" s="228">
        <f>IF(N525="nulová",J525,0)</f>
        <v>0</v>
      </c>
      <c r="BJ525" s="24" t="s">
        <v>80</v>
      </c>
      <c r="BK525" s="228">
        <f>ROUND(I525*H525,2)</f>
        <v>0</v>
      </c>
      <c r="BL525" s="24" t="s">
        <v>148</v>
      </c>
      <c r="BM525" s="24" t="s">
        <v>575</v>
      </c>
    </row>
    <row r="526" s="11" customFormat="1">
      <c r="B526" s="229"/>
      <c r="C526" s="230"/>
      <c r="D526" s="231" t="s">
        <v>150</v>
      </c>
      <c r="E526" s="232" t="s">
        <v>21</v>
      </c>
      <c r="F526" s="233" t="s">
        <v>418</v>
      </c>
      <c r="G526" s="230"/>
      <c r="H526" s="232" t="s">
        <v>21</v>
      </c>
      <c r="I526" s="234"/>
      <c r="J526" s="230"/>
      <c r="K526" s="230"/>
      <c r="L526" s="235"/>
      <c r="M526" s="236"/>
      <c r="N526" s="237"/>
      <c r="O526" s="237"/>
      <c r="P526" s="237"/>
      <c r="Q526" s="237"/>
      <c r="R526" s="237"/>
      <c r="S526" s="237"/>
      <c r="T526" s="238"/>
      <c r="AT526" s="239" t="s">
        <v>150</v>
      </c>
      <c r="AU526" s="239" t="s">
        <v>82</v>
      </c>
      <c r="AV526" s="11" t="s">
        <v>80</v>
      </c>
      <c r="AW526" s="11" t="s">
        <v>35</v>
      </c>
      <c r="AX526" s="11" t="s">
        <v>72</v>
      </c>
      <c r="AY526" s="239" t="s">
        <v>142</v>
      </c>
    </row>
    <row r="527" s="12" customFormat="1">
      <c r="B527" s="240"/>
      <c r="C527" s="241"/>
      <c r="D527" s="231" t="s">
        <v>150</v>
      </c>
      <c r="E527" s="242" t="s">
        <v>21</v>
      </c>
      <c r="F527" s="243" t="s">
        <v>576</v>
      </c>
      <c r="G527" s="241"/>
      <c r="H527" s="244">
        <v>16.5</v>
      </c>
      <c r="I527" s="245"/>
      <c r="J527" s="241"/>
      <c r="K527" s="241"/>
      <c r="L527" s="246"/>
      <c r="M527" s="247"/>
      <c r="N527" s="248"/>
      <c r="O527" s="248"/>
      <c r="P527" s="248"/>
      <c r="Q527" s="248"/>
      <c r="R527" s="248"/>
      <c r="S527" s="248"/>
      <c r="T527" s="249"/>
      <c r="AT527" s="250" t="s">
        <v>150</v>
      </c>
      <c r="AU527" s="250" t="s">
        <v>82</v>
      </c>
      <c r="AV527" s="12" t="s">
        <v>82</v>
      </c>
      <c r="AW527" s="12" t="s">
        <v>35</v>
      </c>
      <c r="AX527" s="12" t="s">
        <v>72</v>
      </c>
      <c r="AY527" s="250" t="s">
        <v>142</v>
      </c>
    </row>
    <row r="528" s="12" customFormat="1">
      <c r="B528" s="240"/>
      <c r="C528" s="241"/>
      <c r="D528" s="231" t="s">
        <v>150</v>
      </c>
      <c r="E528" s="242" t="s">
        <v>21</v>
      </c>
      <c r="F528" s="243" t="s">
        <v>577</v>
      </c>
      <c r="G528" s="241"/>
      <c r="H528" s="244">
        <v>3.3180000000000001</v>
      </c>
      <c r="I528" s="245"/>
      <c r="J528" s="241"/>
      <c r="K528" s="241"/>
      <c r="L528" s="246"/>
      <c r="M528" s="247"/>
      <c r="N528" s="248"/>
      <c r="O528" s="248"/>
      <c r="P528" s="248"/>
      <c r="Q528" s="248"/>
      <c r="R528" s="248"/>
      <c r="S528" s="248"/>
      <c r="T528" s="249"/>
      <c r="AT528" s="250" t="s">
        <v>150</v>
      </c>
      <c r="AU528" s="250" t="s">
        <v>82</v>
      </c>
      <c r="AV528" s="12" t="s">
        <v>82</v>
      </c>
      <c r="AW528" s="12" t="s">
        <v>35</v>
      </c>
      <c r="AX528" s="12" t="s">
        <v>72</v>
      </c>
      <c r="AY528" s="250" t="s">
        <v>142</v>
      </c>
    </row>
    <row r="529" s="12" customFormat="1">
      <c r="B529" s="240"/>
      <c r="C529" s="241"/>
      <c r="D529" s="231" t="s">
        <v>150</v>
      </c>
      <c r="E529" s="242" t="s">
        <v>21</v>
      </c>
      <c r="F529" s="243" t="s">
        <v>578</v>
      </c>
      <c r="G529" s="241"/>
      <c r="H529" s="244">
        <v>0.22</v>
      </c>
      <c r="I529" s="245"/>
      <c r="J529" s="241"/>
      <c r="K529" s="241"/>
      <c r="L529" s="246"/>
      <c r="M529" s="247"/>
      <c r="N529" s="248"/>
      <c r="O529" s="248"/>
      <c r="P529" s="248"/>
      <c r="Q529" s="248"/>
      <c r="R529" s="248"/>
      <c r="S529" s="248"/>
      <c r="T529" s="249"/>
      <c r="AT529" s="250" t="s">
        <v>150</v>
      </c>
      <c r="AU529" s="250" t="s">
        <v>82</v>
      </c>
      <c r="AV529" s="12" t="s">
        <v>82</v>
      </c>
      <c r="AW529" s="12" t="s">
        <v>35</v>
      </c>
      <c r="AX529" s="12" t="s">
        <v>72</v>
      </c>
      <c r="AY529" s="250" t="s">
        <v>142</v>
      </c>
    </row>
    <row r="530" s="12" customFormat="1">
      <c r="B530" s="240"/>
      <c r="C530" s="241"/>
      <c r="D530" s="231" t="s">
        <v>150</v>
      </c>
      <c r="E530" s="242" t="s">
        <v>21</v>
      </c>
      <c r="F530" s="243" t="s">
        <v>579</v>
      </c>
      <c r="G530" s="241"/>
      <c r="H530" s="244">
        <v>0.123</v>
      </c>
      <c r="I530" s="245"/>
      <c r="J530" s="241"/>
      <c r="K530" s="241"/>
      <c r="L530" s="246"/>
      <c r="M530" s="247"/>
      <c r="N530" s="248"/>
      <c r="O530" s="248"/>
      <c r="P530" s="248"/>
      <c r="Q530" s="248"/>
      <c r="R530" s="248"/>
      <c r="S530" s="248"/>
      <c r="T530" s="249"/>
      <c r="AT530" s="250" t="s">
        <v>150</v>
      </c>
      <c r="AU530" s="250" t="s">
        <v>82</v>
      </c>
      <c r="AV530" s="12" t="s">
        <v>82</v>
      </c>
      <c r="AW530" s="12" t="s">
        <v>35</v>
      </c>
      <c r="AX530" s="12" t="s">
        <v>72</v>
      </c>
      <c r="AY530" s="250" t="s">
        <v>142</v>
      </c>
    </row>
    <row r="531" s="14" customFormat="1">
      <c r="B531" s="262"/>
      <c r="C531" s="263"/>
      <c r="D531" s="231" t="s">
        <v>150</v>
      </c>
      <c r="E531" s="264" t="s">
        <v>21</v>
      </c>
      <c r="F531" s="265" t="s">
        <v>175</v>
      </c>
      <c r="G531" s="263"/>
      <c r="H531" s="266">
        <v>20.161000000000001</v>
      </c>
      <c r="I531" s="267"/>
      <c r="J531" s="263"/>
      <c r="K531" s="263"/>
      <c r="L531" s="268"/>
      <c r="M531" s="269"/>
      <c r="N531" s="270"/>
      <c r="O531" s="270"/>
      <c r="P531" s="270"/>
      <c r="Q531" s="270"/>
      <c r="R531" s="270"/>
      <c r="S531" s="270"/>
      <c r="T531" s="271"/>
      <c r="AT531" s="272" t="s">
        <v>150</v>
      </c>
      <c r="AU531" s="272" t="s">
        <v>82</v>
      </c>
      <c r="AV531" s="14" t="s">
        <v>170</v>
      </c>
      <c r="AW531" s="14" t="s">
        <v>35</v>
      </c>
      <c r="AX531" s="14" t="s">
        <v>72</v>
      </c>
      <c r="AY531" s="272" t="s">
        <v>142</v>
      </c>
    </row>
    <row r="532" s="11" customFormat="1">
      <c r="B532" s="229"/>
      <c r="C532" s="230"/>
      <c r="D532" s="231" t="s">
        <v>150</v>
      </c>
      <c r="E532" s="232" t="s">
        <v>21</v>
      </c>
      <c r="F532" s="233" t="s">
        <v>428</v>
      </c>
      <c r="G532" s="230"/>
      <c r="H532" s="232" t="s">
        <v>21</v>
      </c>
      <c r="I532" s="234"/>
      <c r="J532" s="230"/>
      <c r="K532" s="230"/>
      <c r="L532" s="235"/>
      <c r="M532" s="236"/>
      <c r="N532" s="237"/>
      <c r="O532" s="237"/>
      <c r="P532" s="237"/>
      <c r="Q532" s="237"/>
      <c r="R532" s="237"/>
      <c r="S532" s="237"/>
      <c r="T532" s="238"/>
      <c r="AT532" s="239" t="s">
        <v>150</v>
      </c>
      <c r="AU532" s="239" t="s">
        <v>82</v>
      </c>
      <c r="AV532" s="11" t="s">
        <v>80</v>
      </c>
      <c r="AW532" s="11" t="s">
        <v>35</v>
      </c>
      <c r="AX532" s="11" t="s">
        <v>72</v>
      </c>
      <c r="AY532" s="239" t="s">
        <v>142</v>
      </c>
    </row>
    <row r="533" s="12" customFormat="1">
      <c r="B533" s="240"/>
      <c r="C533" s="241"/>
      <c r="D533" s="231" t="s">
        <v>150</v>
      </c>
      <c r="E533" s="242" t="s">
        <v>21</v>
      </c>
      <c r="F533" s="243" t="s">
        <v>580</v>
      </c>
      <c r="G533" s="241"/>
      <c r="H533" s="244">
        <v>3.1349999999999998</v>
      </c>
      <c r="I533" s="245"/>
      <c r="J533" s="241"/>
      <c r="K533" s="241"/>
      <c r="L533" s="246"/>
      <c r="M533" s="247"/>
      <c r="N533" s="248"/>
      <c r="O533" s="248"/>
      <c r="P533" s="248"/>
      <c r="Q533" s="248"/>
      <c r="R533" s="248"/>
      <c r="S533" s="248"/>
      <c r="T533" s="249"/>
      <c r="AT533" s="250" t="s">
        <v>150</v>
      </c>
      <c r="AU533" s="250" t="s">
        <v>82</v>
      </c>
      <c r="AV533" s="12" t="s">
        <v>82</v>
      </c>
      <c r="AW533" s="12" t="s">
        <v>35</v>
      </c>
      <c r="AX533" s="12" t="s">
        <v>72</v>
      </c>
      <c r="AY533" s="250" t="s">
        <v>142</v>
      </c>
    </row>
    <row r="534" s="14" customFormat="1">
      <c r="B534" s="262"/>
      <c r="C534" s="263"/>
      <c r="D534" s="231" t="s">
        <v>150</v>
      </c>
      <c r="E534" s="264" t="s">
        <v>21</v>
      </c>
      <c r="F534" s="265" t="s">
        <v>175</v>
      </c>
      <c r="G534" s="263"/>
      <c r="H534" s="266">
        <v>3.1349999999999998</v>
      </c>
      <c r="I534" s="267"/>
      <c r="J534" s="263"/>
      <c r="K534" s="263"/>
      <c r="L534" s="268"/>
      <c r="M534" s="269"/>
      <c r="N534" s="270"/>
      <c r="O534" s="270"/>
      <c r="P534" s="270"/>
      <c r="Q534" s="270"/>
      <c r="R534" s="270"/>
      <c r="S534" s="270"/>
      <c r="T534" s="271"/>
      <c r="AT534" s="272" t="s">
        <v>150</v>
      </c>
      <c r="AU534" s="272" t="s">
        <v>82</v>
      </c>
      <c r="AV534" s="14" t="s">
        <v>170</v>
      </c>
      <c r="AW534" s="14" t="s">
        <v>35</v>
      </c>
      <c r="AX534" s="14" t="s">
        <v>72</v>
      </c>
      <c r="AY534" s="272" t="s">
        <v>142</v>
      </c>
    </row>
    <row r="535" s="11" customFormat="1">
      <c r="B535" s="229"/>
      <c r="C535" s="230"/>
      <c r="D535" s="231" t="s">
        <v>150</v>
      </c>
      <c r="E535" s="232" t="s">
        <v>21</v>
      </c>
      <c r="F535" s="233" t="s">
        <v>431</v>
      </c>
      <c r="G535" s="230"/>
      <c r="H535" s="232" t="s">
        <v>21</v>
      </c>
      <c r="I535" s="234"/>
      <c r="J535" s="230"/>
      <c r="K535" s="230"/>
      <c r="L535" s="235"/>
      <c r="M535" s="236"/>
      <c r="N535" s="237"/>
      <c r="O535" s="237"/>
      <c r="P535" s="237"/>
      <c r="Q535" s="237"/>
      <c r="R535" s="237"/>
      <c r="S535" s="237"/>
      <c r="T535" s="238"/>
      <c r="AT535" s="239" t="s">
        <v>150</v>
      </c>
      <c r="AU535" s="239" t="s">
        <v>82</v>
      </c>
      <c r="AV535" s="11" t="s">
        <v>80</v>
      </c>
      <c r="AW535" s="11" t="s">
        <v>35</v>
      </c>
      <c r="AX535" s="11" t="s">
        <v>72</v>
      </c>
      <c r="AY535" s="239" t="s">
        <v>142</v>
      </c>
    </row>
    <row r="536" s="12" customFormat="1">
      <c r="B536" s="240"/>
      <c r="C536" s="241"/>
      <c r="D536" s="231" t="s">
        <v>150</v>
      </c>
      <c r="E536" s="242" t="s">
        <v>21</v>
      </c>
      <c r="F536" s="243" t="s">
        <v>581</v>
      </c>
      <c r="G536" s="241"/>
      <c r="H536" s="244">
        <v>9.4800000000000004</v>
      </c>
      <c r="I536" s="245"/>
      <c r="J536" s="241"/>
      <c r="K536" s="241"/>
      <c r="L536" s="246"/>
      <c r="M536" s="247"/>
      <c r="N536" s="248"/>
      <c r="O536" s="248"/>
      <c r="P536" s="248"/>
      <c r="Q536" s="248"/>
      <c r="R536" s="248"/>
      <c r="S536" s="248"/>
      <c r="T536" s="249"/>
      <c r="AT536" s="250" t="s">
        <v>150</v>
      </c>
      <c r="AU536" s="250" t="s">
        <v>82</v>
      </c>
      <c r="AV536" s="12" t="s">
        <v>82</v>
      </c>
      <c r="AW536" s="12" t="s">
        <v>35</v>
      </c>
      <c r="AX536" s="12" t="s">
        <v>72</v>
      </c>
      <c r="AY536" s="250" t="s">
        <v>142</v>
      </c>
    </row>
    <row r="537" s="12" customFormat="1">
      <c r="B537" s="240"/>
      <c r="C537" s="241"/>
      <c r="D537" s="231" t="s">
        <v>150</v>
      </c>
      <c r="E537" s="242" t="s">
        <v>21</v>
      </c>
      <c r="F537" s="243" t="s">
        <v>582</v>
      </c>
      <c r="G537" s="241"/>
      <c r="H537" s="244">
        <v>0.184</v>
      </c>
      <c r="I537" s="245"/>
      <c r="J537" s="241"/>
      <c r="K537" s="241"/>
      <c r="L537" s="246"/>
      <c r="M537" s="247"/>
      <c r="N537" s="248"/>
      <c r="O537" s="248"/>
      <c r="P537" s="248"/>
      <c r="Q537" s="248"/>
      <c r="R537" s="248"/>
      <c r="S537" s="248"/>
      <c r="T537" s="249"/>
      <c r="AT537" s="250" t="s">
        <v>150</v>
      </c>
      <c r="AU537" s="250" t="s">
        <v>82</v>
      </c>
      <c r="AV537" s="12" t="s">
        <v>82</v>
      </c>
      <c r="AW537" s="12" t="s">
        <v>35</v>
      </c>
      <c r="AX537" s="12" t="s">
        <v>72</v>
      </c>
      <c r="AY537" s="250" t="s">
        <v>142</v>
      </c>
    </row>
    <row r="538" s="14" customFormat="1">
      <c r="B538" s="262"/>
      <c r="C538" s="263"/>
      <c r="D538" s="231" t="s">
        <v>150</v>
      </c>
      <c r="E538" s="264" t="s">
        <v>21</v>
      </c>
      <c r="F538" s="265" t="s">
        <v>175</v>
      </c>
      <c r="G538" s="263"/>
      <c r="H538" s="266">
        <v>9.6639999999999997</v>
      </c>
      <c r="I538" s="267"/>
      <c r="J538" s="263"/>
      <c r="K538" s="263"/>
      <c r="L538" s="268"/>
      <c r="M538" s="269"/>
      <c r="N538" s="270"/>
      <c r="O538" s="270"/>
      <c r="P538" s="270"/>
      <c r="Q538" s="270"/>
      <c r="R538" s="270"/>
      <c r="S538" s="270"/>
      <c r="T538" s="271"/>
      <c r="AT538" s="272" t="s">
        <v>150</v>
      </c>
      <c r="AU538" s="272" t="s">
        <v>82</v>
      </c>
      <c r="AV538" s="14" t="s">
        <v>170</v>
      </c>
      <c r="AW538" s="14" t="s">
        <v>35</v>
      </c>
      <c r="AX538" s="14" t="s">
        <v>72</v>
      </c>
      <c r="AY538" s="272" t="s">
        <v>142</v>
      </c>
    </row>
    <row r="539" s="13" customFormat="1">
      <c r="B539" s="251"/>
      <c r="C539" s="252"/>
      <c r="D539" s="231" t="s">
        <v>150</v>
      </c>
      <c r="E539" s="253" t="s">
        <v>21</v>
      </c>
      <c r="F539" s="254" t="s">
        <v>160</v>
      </c>
      <c r="G539" s="252"/>
      <c r="H539" s="255">
        <v>32.960000000000001</v>
      </c>
      <c r="I539" s="256"/>
      <c r="J539" s="252"/>
      <c r="K539" s="252"/>
      <c r="L539" s="257"/>
      <c r="M539" s="258"/>
      <c r="N539" s="259"/>
      <c r="O539" s="259"/>
      <c r="P539" s="259"/>
      <c r="Q539" s="259"/>
      <c r="R539" s="259"/>
      <c r="S539" s="259"/>
      <c r="T539" s="260"/>
      <c r="AT539" s="261" t="s">
        <v>150</v>
      </c>
      <c r="AU539" s="261" t="s">
        <v>82</v>
      </c>
      <c r="AV539" s="13" t="s">
        <v>148</v>
      </c>
      <c r="AW539" s="13" t="s">
        <v>35</v>
      </c>
      <c r="AX539" s="13" t="s">
        <v>80</v>
      </c>
      <c r="AY539" s="261" t="s">
        <v>142</v>
      </c>
    </row>
    <row r="540" s="1" customFormat="1" ht="25.5" customHeight="1">
      <c r="B540" s="46"/>
      <c r="C540" s="217" t="s">
        <v>583</v>
      </c>
      <c r="D540" s="217" t="s">
        <v>144</v>
      </c>
      <c r="E540" s="218" t="s">
        <v>584</v>
      </c>
      <c r="F540" s="219" t="s">
        <v>585</v>
      </c>
      <c r="G540" s="220" t="s">
        <v>147</v>
      </c>
      <c r="H540" s="221">
        <v>32.521999999999998</v>
      </c>
      <c r="I540" s="222"/>
      <c r="J540" s="223">
        <f>ROUND(I540*H540,2)</f>
        <v>0</v>
      </c>
      <c r="K540" s="219" t="s">
        <v>164</v>
      </c>
      <c r="L540" s="72"/>
      <c r="M540" s="224" t="s">
        <v>21</v>
      </c>
      <c r="N540" s="225" t="s">
        <v>43</v>
      </c>
      <c r="O540" s="47"/>
      <c r="P540" s="226">
        <f>O540*H540</f>
        <v>0</v>
      </c>
      <c r="Q540" s="226">
        <v>0</v>
      </c>
      <c r="R540" s="226">
        <f>Q540*H540</f>
        <v>0</v>
      </c>
      <c r="S540" s="226">
        <v>0.035000000000000003</v>
      </c>
      <c r="T540" s="227">
        <f>S540*H540</f>
        <v>1.1382700000000001</v>
      </c>
      <c r="AR540" s="24" t="s">
        <v>148</v>
      </c>
      <c r="AT540" s="24" t="s">
        <v>144</v>
      </c>
      <c r="AU540" s="24" t="s">
        <v>82</v>
      </c>
      <c r="AY540" s="24" t="s">
        <v>142</v>
      </c>
      <c r="BE540" s="228">
        <f>IF(N540="základní",J540,0)</f>
        <v>0</v>
      </c>
      <c r="BF540" s="228">
        <f>IF(N540="snížená",J540,0)</f>
        <v>0</v>
      </c>
      <c r="BG540" s="228">
        <f>IF(N540="zákl. přenesená",J540,0)</f>
        <v>0</v>
      </c>
      <c r="BH540" s="228">
        <f>IF(N540="sníž. přenesená",J540,0)</f>
        <v>0</v>
      </c>
      <c r="BI540" s="228">
        <f>IF(N540="nulová",J540,0)</f>
        <v>0</v>
      </c>
      <c r="BJ540" s="24" t="s">
        <v>80</v>
      </c>
      <c r="BK540" s="228">
        <f>ROUND(I540*H540,2)</f>
        <v>0</v>
      </c>
      <c r="BL540" s="24" t="s">
        <v>148</v>
      </c>
      <c r="BM540" s="24" t="s">
        <v>586</v>
      </c>
    </row>
    <row r="541" s="12" customFormat="1">
      <c r="B541" s="240"/>
      <c r="C541" s="241"/>
      <c r="D541" s="231" t="s">
        <v>150</v>
      </c>
      <c r="E541" s="242" t="s">
        <v>21</v>
      </c>
      <c r="F541" s="243" t="s">
        <v>576</v>
      </c>
      <c r="G541" s="241"/>
      <c r="H541" s="244">
        <v>16.5</v>
      </c>
      <c r="I541" s="245"/>
      <c r="J541" s="241"/>
      <c r="K541" s="241"/>
      <c r="L541" s="246"/>
      <c r="M541" s="247"/>
      <c r="N541" s="248"/>
      <c r="O541" s="248"/>
      <c r="P541" s="248"/>
      <c r="Q541" s="248"/>
      <c r="R541" s="248"/>
      <c r="S541" s="248"/>
      <c r="T541" s="249"/>
      <c r="AT541" s="250" t="s">
        <v>150</v>
      </c>
      <c r="AU541" s="250" t="s">
        <v>82</v>
      </c>
      <c r="AV541" s="12" t="s">
        <v>82</v>
      </c>
      <c r="AW541" s="12" t="s">
        <v>35</v>
      </c>
      <c r="AX541" s="12" t="s">
        <v>72</v>
      </c>
      <c r="AY541" s="250" t="s">
        <v>142</v>
      </c>
    </row>
    <row r="542" s="12" customFormat="1">
      <c r="B542" s="240"/>
      <c r="C542" s="241"/>
      <c r="D542" s="231" t="s">
        <v>150</v>
      </c>
      <c r="E542" s="242" t="s">
        <v>21</v>
      </c>
      <c r="F542" s="243" t="s">
        <v>587</v>
      </c>
      <c r="G542" s="241"/>
      <c r="H542" s="244">
        <v>0.13800000000000001</v>
      </c>
      <c r="I542" s="245"/>
      <c r="J542" s="241"/>
      <c r="K542" s="241"/>
      <c r="L542" s="246"/>
      <c r="M542" s="247"/>
      <c r="N542" s="248"/>
      <c r="O542" s="248"/>
      <c r="P542" s="248"/>
      <c r="Q542" s="248"/>
      <c r="R542" s="248"/>
      <c r="S542" s="248"/>
      <c r="T542" s="249"/>
      <c r="AT542" s="250" t="s">
        <v>150</v>
      </c>
      <c r="AU542" s="250" t="s">
        <v>82</v>
      </c>
      <c r="AV542" s="12" t="s">
        <v>82</v>
      </c>
      <c r="AW542" s="12" t="s">
        <v>35</v>
      </c>
      <c r="AX542" s="12" t="s">
        <v>72</v>
      </c>
      <c r="AY542" s="250" t="s">
        <v>142</v>
      </c>
    </row>
    <row r="543" s="12" customFormat="1">
      <c r="B543" s="240"/>
      <c r="C543" s="241"/>
      <c r="D543" s="231" t="s">
        <v>150</v>
      </c>
      <c r="E543" s="242" t="s">
        <v>21</v>
      </c>
      <c r="F543" s="243" t="s">
        <v>588</v>
      </c>
      <c r="G543" s="241"/>
      <c r="H543" s="244">
        <v>4.0469999999999997</v>
      </c>
      <c r="I543" s="245"/>
      <c r="J543" s="241"/>
      <c r="K543" s="241"/>
      <c r="L543" s="246"/>
      <c r="M543" s="247"/>
      <c r="N543" s="248"/>
      <c r="O543" s="248"/>
      <c r="P543" s="248"/>
      <c r="Q543" s="248"/>
      <c r="R543" s="248"/>
      <c r="S543" s="248"/>
      <c r="T543" s="249"/>
      <c r="AT543" s="250" t="s">
        <v>150</v>
      </c>
      <c r="AU543" s="250" t="s">
        <v>82</v>
      </c>
      <c r="AV543" s="12" t="s">
        <v>82</v>
      </c>
      <c r="AW543" s="12" t="s">
        <v>35</v>
      </c>
      <c r="AX543" s="12" t="s">
        <v>72</v>
      </c>
      <c r="AY543" s="250" t="s">
        <v>142</v>
      </c>
    </row>
    <row r="544" s="12" customFormat="1">
      <c r="B544" s="240"/>
      <c r="C544" s="241"/>
      <c r="D544" s="231" t="s">
        <v>150</v>
      </c>
      <c r="E544" s="242" t="s">
        <v>21</v>
      </c>
      <c r="F544" s="243" t="s">
        <v>589</v>
      </c>
      <c r="G544" s="241"/>
      <c r="H544" s="244">
        <v>3.9620000000000002</v>
      </c>
      <c r="I544" s="245"/>
      <c r="J544" s="241"/>
      <c r="K544" s="241"/>
      <c r="L544" s="246"/>
      <c r="M544" s="247"/>
      <c r="N544" s="248"/>
      <c r="O544" s="248"/>
      <c r="P544" s="248"/>
      <c r="Q544" s="248"/>
      <c r="R544" s="248"/>
      <c r="S544" s="248"/>
      <c r="T544" s="249"/>
      <c r="AT544" s="250" t="s">
        <v>150</v>
      </c>
      <c r="AU544" s="250" t="s">
        <v>82</v>
      </c>
      <c r="AV544" s="12" t="s">
        <v>82</v>
      </c>
      <c r="AW544" s="12" t="s">
        <v>35</v>
      </c>
      <c r="AX544" s="12" t="s">
        <v>72</v>
      </c>
      <c r="AY544" s="250" t="s">
        <v>142</v>
      </c>
    </row>
    <row r="545" s="12" customFormat="1">
      <c r="B545" s="240"/>
      <c r="C545" s="241"/>
      <c r="D545" s="231" t="s">
        <v>150</v>
      </c>
      <c r="E545" s="242" t="s">
        <v>21</v>
      </c>
      <c r="F545" s="243" t="s">
        <v>590</v>
      </c>
      <c r="G545" s="241"/>
      <c r="H545" s="244">
        <v>7.4699999999999998</v>
      </c>
      <c r="I545" s="245"/>
      <c r="J545" s="241"/>
      <c r="K545" s="241"/>
      <c r="L545" s="246"/>
      <c r="M545" s="247"/>
      <c r="N545" s="248"/>
      <c r="O545" s="248"/>
      <c r="P545" s="248"/>
      <c r="Q545" s="248"/>
      <c r="R545" s="248"/>
      <c r="S545" s="248"/>
      <c r="T545" s="249"/>
      <c r="AT545" s="250" t="s">
        <v>150</v>
      </c>
      <c r="AU545" s="250" t="s">
        <v>82</v>
      </c>
      <c r="AV545" s="12" t="s">
        <v>82</v>
      </c>
      <c r="AW545" s="12" t="s">
        <v>35</v>
      </c>
      <c r="AX545" s="12" t="s">
        <v>72</v>
      </c>
      <c r="AY545" s="250" t="s">
        <v>142</v>
      </c>
    </row>
    <row r="546" s="12" customFormat="1">
      <c r="B546" s="240"/>
      <c r="C546" s="241"/>
      <c r="D546" s="231" t="s">
        <v>150</v>
      </c>
      <c r="E546" s="242" t="s">
        <v>21</v>
      </c>
      <c r="F546" s="243" t="s">
        <v>591</v>
      </c>
      <c r="G546" s="241"/>
      <c r="H546" s="244">
        <v>0.16500000000000001</v>
      </c>
      <c r="I546" s="245"/>
      <c r="J546" s="241"/>
      <c r="K546" s="241"/>
      <c r="L546" s="246"/>
      <c r="M546" s="247"/>
      <c r="N546" s="248"/>
      <c r="O546" s="248"/>
      <c r="P546" s="248"/>
      <c r="Q546" s="248"/>
      <c r="R546" s="248"/>
      <c r="S546" s="248"/>
      <c r="T546" s="249"/>
      <c r="AT546" s="250" t="s">
        <v>150</v>
      </c>
      <c r="AU546" s="250" t="s">
        <v>82</v>
      </c>
      <c r="AV546" s="12" t="s">
        <v>82</v>
      </c>
      <c r="AW546" s="12" t="s">
        <v>35</v>
      </c>
      <c r="AX546" s="12" t="s">
        <v>72</v>
      </c>
      <c r="AY546" s="250" t="s">
        <v>142</v>
      </c>
    </row>
    <row r="547" s="12" customFormat="1">
      <c r="B547" s="240"/>
      <c r="C547" s="241"/>
      <c r="D547" s="231" t="s">
        <v>150</v>
      </c>
      <c r="E547" s="242" t="s">
        <v>21</v>
      </c>
      <c r="F547" s="243" t="s">
        <v>592</v>
      </c>
      <c r="G547" s="241"/>
      <c r="H547" s="244">
        <v>0.23999999999999999</v>
      </c>
      <c r="I547" s="245"/>
      <c r="J547" s="241"/>
      <c r="K547" s="241"/>
      <c r="L547" s="246"/>
      <c r="M547" s="247"/>
      <c r="N547" s="248"/>
      <c r="O547" s="248"/>
      <c r="P547" s="248"/>
      <c r="Q547" s="248"/>
      <c r="R547" s="248"/>
      <c r="S547" s="248"/>
      <c r="T547" s="249"/>
      <c r="AT547" s="250" t="s">
        <v>150</v>
      </c>
      <c r="AU547" s="250" t="s">
        <v>82</v>
      </c>
      <c r="AV547" s="12" t="s">
        <v>82</v>
      </c>
      <c r="AW547" s="12" t="s">
        <v>35</v>
      </c>
      <c r="AX547" s="12" t="s">
        <v>72</v>
      </c>
      <c r="AY547" s="250" t="s">
        <v>142</v>
      </c>
    </row>
    <row r="548" s="13" customFormat="1">
      <c r="B548" s="251"/>
      <c r="C548" s="252"/>
      <c r="D548" s="231" t="s">
        <v>150</v>
      </c>
      <c r="E548" s="253" t="s">
        <v>21</v>
      </c>
      <c r="F548" s="254" t="s">
        <v>160</v>
      </c>
      <c r="G548" s="252"/>
      <c r="H548" s="255">
        <v>32.521999999999998</v>
      </c>
      <c r="I548" s="256"/>
      <c r="J548" s="252"/>
      <c r="K548" s="252"/>
      <c r="L548" s="257"/>
      <c r="M548" s="258"/>
      <c r="N548" s="259"/>
      <c r="O548" s="259"/>
      <c r="P548" s="259"/>
      <c r="Q548" s="259"/>
      <c r="R548" s="259"/>
      <c r="S548" s="259"/>
      <c r="T548" s="260"/>
      <c r="AT548" s="261" t="s">
        <v>150</v>
      </c>
      <c r="AU548" s="261" t="s">
        <v>82</v>
      </c>
      <c r="AV548" s="13" t="s">
        <v>148</v>
      </c>
      <c r="AW548" s="13" t="s">
        <v>35</v>
      </c>
      <c r="AX548" s="13" t="s">
        <v>80</v>
      </c>
      <c r="AY548" s="261" t="s">
        <v>142</v>
      </c>
    </row>
    <row r="549" s="1" customFormat="1" ht="16.5" customHeight="1">
      <c r="B549" s="46"/>
      <c r="C549" s="217" t="s">
        <v>593</v>
      </c>
      <c r="D549" s="217" t="s">
        <v>144</v>
      </c>
      <c r="E549" s="218" t="s">
        <v>594</v>
      </c>
      <c r="F549" s="219" t="s">
        <v>595</v>
      </c>
      <c r="G549" s="220" t="s">
        <v>296</v>
      </c>
      <c r="H549" s="221">
        <v>23.859999999999999</v>
      </c>
      <c r="I549" s="222"/>
      <c r="J549" s="223">
        <f>ROUND(I549*H549,2)</f>
        <v>0</v>
      </c>
      <c r="K549" s="219" t="s">
        <v>164</v>
      </c>
      <c r="L549" s="72"/>
      <c r="M549" s="224" t="s">
        <v>21</v>
      </c>
      <c r="N549" s="225" t="s">
        <v>43</v>
      </c>
      <c r="O549" s="47"/>
      <c r="P549" s="226">
        <f>O549*H549</f>
        <v>0</v>
      </c>
      <c r="Q549" s="226">
        <v>0</v>
      </c>
      <c r="R549" s="226">
        <f>Q549*H549</f>
        <v>0</v>
      </c>
      <c r="S549" s="226">
        <v>0.0089999999999999993</v>
      </c>
      <c r="T549" s="227">
        <f>S549*H549</f>
        <v>0.21473999999999999</v>
      </c>
      <c r="AR549" s="24" t="s">
        <v>148</v>
      </c>
      <c r="AT549" s="24" t="s">
        <v>144</v>
      </c>
      <c r="AU549" s="24" t="s">
        <v>82</v>
      </c>
      <c r="AY549" s="24" t="s">
        <v>142</v>
      </c>
      <c r="BE549" s="228">
        <f>IF(N549="základní",J549,0)</f>
        <v>0</v>
      </c>
      <c r="BF549" s="228">
        <f>IF(N549="snížená",J549,0)</f>
        <v>0</v>
      </c>
      <c r="BG549" s="228">
        <f>IF(N549="zákl. přenesená",J549,0)</f>
        <v>0</v>
      </c>
      <c r="BH549" s="228">
        <f>IF(N549="sníž. přenesená",J549,0)</f>
        <v>0</v>
      </c>
      <c r="BI549" s="228">
        <f>IF(N549="nulová",J549,0)</f>
        <v>0</v>
      </c>
      <c r="BJ549" s="24" t="s">
        <v>80</v>
      </c>
      <c r="BK549" s="228">
        <f>ROUND(I549*H549,2)</f>
        <v>0</v>
      </c>
      <c r="BL549" s="24" t="s">
        <v>148</v>
      </c>
      <c r="BM549" s="24" t="s">
        <v>596</v>
      </c>
    </row>
    <row r="550" s="12" customFormat="1">
      <c r="B550" s="240"/>
      <c r="C550" s="241"/>
      <c r="D550" s="231" t="s">
        <v>150</v>
      </c>
      <c r="E550" s="242" t="s">
        <v>21</v>
      </c>
      <c r="F550" s="243" t="s">
        <v>597</v>
      </c>
      <c r="G550" s="241"/>
      <c r="H550" s="244">
        <v>16.379999999999999</v>
      </c>
      <c r="I550" s="245"/>
      <c r="J550" s="241"/>
      <c r="K550" s="241"/>
      <c r="L550" s="246"/>
      <c r="M550" s="247"/>
      <c r="N550" s="248"/>
      <c r="O550" s="248"/>
      <c r="P550" s="248"/>
      <c r="Q550" s="248"/>
      <c r="R550" s="248"/>
      <c r="S550" s="248"/>
      <c r="T550" s="249"/>
      <c r="AT550" s="250" t="s">
        <v>150</v>
      </c>
      <c r="AU550" s="250" t="s">
        <v>82</v>
      </c>
      <c r="AV550" s="12" t="s">
        <v>82</v>
      </c>
      <c r="AW550" s="12" t="s">
        <v>35</v>
      </c>
      <c r="AX550" s="12" t="s">
        <v>72</v>
      </c>
      <c r="AY550" s="250" t="s">
        <v>142</v>
      </c>
    </row>
    <row r="551" s="12" customFormat="1">
      <c r="B551" s="240"/>
      <c r="C551" s="241"/>
      <c r="D551" s="231" t="s">
        <v>150</v>
      </c>
      <c r="E551" s="242" t="s">
        <v>21</v>
      </c>
      <c r="F551" s="243" t="s">
        <v>598</v>
      </c>
      <c r="G551" s="241"/>
      <c r="H551" s="244">
        <v>7.4800000000000004</v>
      </c>
      <c r="I551" s="245"/>
      <c r="J551" s="241"/>
      <c r="K551" s="241"/>
      <c r="L551" s="246"/>
      <c r="M551" s="247"/>
      <c r="N551" s="248"/>
      <c r="O551" s="248"/>
      <c r="P551" s="248"/>
      <c r="Q551" s="248"/>
      <c r="R551" s="248"/>
      <c r="S551" s="248"/>
      <c r="T551" s="249"/>
      <c r="AT551" s="250" t="s">
        <v>150</v>
      </c>
      <c r="AU551" s="250" t="s">
        <v>82</v>
      </c>
      <c r="AV551" s="12" t="s">
        <v>82</v>
      </c>
      <c r="AW551" s="12" t="s">
        <v>35</v>
      </c>
      <c r="AX551" s="12" t="s">
        <v>72</v>
      </c>
      <c r="AY551" s="250" t="s">
        <v>142</v>
      </c>
    </row>
    <row r="552" s="13" customFormat="1">
      <c r="B552" s="251"/>
      <c r="C552" s="252"/>
      <c r="D552" s="231" t="s">
        <v>150</v>
      </c>
      <c r="E552" s="253" t="s">
        <v>21</v>
      </c>
      <c r="F552" s="254" t="s">
        <v>160</v>
      </c>
      <c r="G552" s="252"/>
      <c r="H552" s="255">
        <v>23.859999999999999</v>
      </c>
      <c r="I552" s="256"/>
      <c r="J552" s="252"/>
      <c r="K552" s="252"/>
      <c r="L552" s="257"/>
      <c r="M552" s="258"/>
      <c r="N552" s="259"/>
      <c r="O552" s="259"/>
      <c r="P552" s="259"/>
      <c r="Q552" s="259"/>
      <c r="R552" s="259"/>
      <c r="S552" s="259"/>
      <c r="T552" s="260"/>
      <c r="AT552" s="261" t="s">
        <v>150</v>
      </c>
      <c r="AU552" s="261" t="s">
        <v>82</v>
      </c>
      <c r="AV552" s="13" t="s">
        <v>148</v>
      </c>
      <c r="AW552" s="13" t="s">
        <v>35</v>
      </c>
      <c r="AX552" s="13" t="s">
        <v>80</v>
      </c>
      <c r="AY552" s="261" t="s">
        <v>142</v>
      </c>
    </row>
    <row r="553" s="1" customFormat="1" ht="38.25" customHeight="1">
      <c r="B553" s="46"/>
      <c r="C553" s="217" t="s">
        <v>599</v>
      </c>
      <c r="D553" s="217" t="s">
        <v>144</v>
      </c>
      <c r="E553" s="218" t="s">
        <v>600</v>
      </c>
      <c r="F553" s="219" t="s">
        <v>601</v>
      </c>
      <c r="G553" s="220" t="s">
        <v>286</v>
      </c>
      <c r="H553" s="221">
        <v>4</v>
      </c>
      <c r="I553" s="222"/>
      <c r="J553" s="223">
        <f>ROUND(I553*H553,2)</f>
        <v>0</v>
      </c>
      <c r="K553" s="219" t="s">
        <v>164</v>
      </c>
      <c r="L553" s="72"/>
      <c r="M553" s="224" t="s">
        <v>21</v>
      </c>
      <c r="N553" s="225" t="s">
        <v>43</v>
      </c>
      <c r="O553" s="47"/>
      <c r="P553" s="226">
        <f>O553*H553</f>
        <v>0</v>
      </c>
      <c r="Q553" s="226">
        <v>0</v>
      </c>
      <c r="R553" s="226">
        <f>Q553*H553</f>
        <v>0</v>
      </c>
      <c r="S553" s="226">
        <v>0</v>
      </c>
      <c r="T553" s="227">
        <f>S553*H553</f>
        <v>0</v>
      </c>
      <c r="AR553" s="24" t="s">
        <v>148</v>
      </c>
      <c r="AT553" s="24" t="s">
        <v>144</v>
      </c>
      <c r="AU553" s="24" t="s">
        <v>82</v>
      </c>
      <c r="AY553" s="24" t="s">
        <v>142</v>
      </c>
      <c r="BE553" s="228">
        <f>IF(N553="základní",J553,0)</f>
        <v>0</v>
      </c>
      <c r="BF553" s="228">
        <f>IF(N553="snížená",J553,0)</f>
        <v>0</v>
      </c>
      <c r="BG553" s="228">
        <f>IF(N553="zákl. přenesená",J553,0)</f>
        <v>0</v>
      </c>
      <c r="BH553" s="228">
        <f>IF(N553="sníž. přenesená",J553,0)</f>
        <v>0</v>
      </c>
      <c r="BI553" s="228">
        <f>IF(N553="nulová",J553,0)</f>
        <v>0</v>
      </c>
      <c r="BJ553" s="24" t="s">
        <v>80</v>
      </c>
      <c r="BK553" s="228">
        <f>ROUND(I553*H553,2)</f>
        <v>0</v>
      </c>
      <c r="BL553" s="24" t="s">
        <v>148</v>
      </c>
      <c r="BM553" s="24" t="s">
        <v>602</v>
      </c>
    </row>
    <row r="554" s="1" customFormat="1" ht="38.25" customHeight="1">
      <c r="B554" s="46"/>
      <c r="C554" s="217" t="s">
        <v>603</v>
      </c>
      <c r="D554" s="217" t="s">
        <v>144</v>
      </c>
      <c r="E554" s="218" t="s">
        <v>604</v>
      </c>
      <c r="F554" s="219" t="s">
        <v>605</v>
      </c>
      <c r="G554" s="220" t="s">
        <v>147</v>
      </c>
      <c r="H554" s="221">
        <v>3.859</v>
      </c>
      <c r="I554" s="222"/>
      <c r="J554" s="223">
        <f>ROUND(I554*H554,2)</f>
        <v>0</v>
      </c>
      <c r="K554" s="219" t="s">
        <v>164</v>
      </c>
      <c r="L554" s="72"/>
      <c r="M554" s="224" t="s">
        <v>21</v>
      </c>
      <c r="N554" s="225" t="s">
        <v>43</v>
      </c>
      <c r="O554" s="47"/>
      <c r="P554" s="226">
        <f>O554*H554</f>
        <v>0</v>
      </c>
      <c r="Q554" s="226">
        <v>0</v>
      </c>
      <c r="R554" s="226">
        <f>Q554*H554</f>
        <v>0</v>
      </c>
      <c r="S554" s="226">
        <v>0.055</v>
      </c>
      <c r="T554" s="227">
        <f>S554*H554</f>
        <v>0.21224499999999999</v>
      </c>
      <c r="AR554" s="24" t="s">
        <v>148</v>
      </c>
      <c r="AT554" s="24" t="s">
        <v>144</v>
      </c>
      <c r="AU554" s="24" t="s">
        <v>82</v>
      </c>
      <c r="AY554" s="24" t="s">
        <v>142</v>
      </c>
      <c r="BE554" s="228">
        <f>IF(N554="základní",J554,0)</f>
        <v>0</v>
      </c>
      <c r="BF554" s="228">
        <f>IF(N554="snížená",J554,0)</f>
        <v>0</v>
      </c>
      <c r="BG554" s="228">
        <f>IF(N554="zákl. přenesená",J554,0)</f>
        <v>0</v>
      </c>
      <c r="BH554" s="228">
        <f>IF(N554="sníž. přenesená",J554,0)</f>
        <v>0</v>
      </c>
      <c r="BI554" s="228">
        <f>IF(N554="nulová",J554,0)</f>
        <v>0</v>
      </c>
      <c r="BJ554" s="24" t="s">
        <v>80</v>
      </c>
      <c r="BK554" s="228">
        <f>ROUND(I554*H554,2)</f>
        <v>0</v>
      </c>
      <c r="BL554" s="24" t="s">
        <v>148</v>
      </c>
      <c r="BM554" s="24" t="s">
        <v>606</v>
      </c>
    </row>
    <row r="555" s="12" customFormat="1">
      <c r="B555" s="240"/>
      <c r="C555" s="241"/>
      <c r="D555" s="231" t="s">
        <v>150</v>
      </c>
      <c r="E555" s="242" t="s">
        <v>21</v>
      </c>
      <c r="F555" s="243" t="s">
        <v>607</v>
      </c>
      <c r="G555" s="241"/>
      <c r="H555" s="244">
        <v>1.44</v>
      </c>
      <c r="I555" s="245"/>
      <c r="J555" s="241"/>
      <c r="K555" s="241"/>
      <c r="L555" s="246"/>
      <c r="M555" s="247"/>
      <c r="N555" s="248"/>
      <c r="O555" s="248"/>
      <c r="P555" s="248"/>
      <c r="Q555" s="248"/>
      <c r="R555" s="248"/>
      <c r="S555" s="248"/>
      <c r="T555" s="249"/>
      <c r="AT555" s="250" t="s">
        <v>150</v>
      </c>
      <c r="AU555" s="250" t="s">
        <v>82</v>
      </c>
      <c r="AV555" s="12" t="s">
        <v>82</v>
      </c>
      <c r="AW555" s="12" t="s">
        <v>35</v>
      </c>
      <c r="AX555" s="12" t="s">
        <v>72</v>
      </c>
      <c r="AY555" s="250" t="s">
        <v>142</v>
      </c>
    </row>
    <row r="556" s="12" customFormat="1">
      <c r="B556" s="240"/>
      <c r="C556" s="241"/>
      <c r="D556" s="231" t="s">
        <v>150</v>
      </c>
      <c r="E556" s="242" t="s">
        <v>21</v>
      </c>
      <c r="F556" s="243" t="s">
        <v>608</v>
      </c>
      <c r="G556" s="241"/>
      <c r="H556" s="244">
        <v>1.3999999999999999</v>
      </c>
      <c r="I556" s="245"/>
      <c r="J556" s="241"/>
      <c r="K556" s="241"/>
      <c r="L556" s="246"/>
      <c r="M556" s="247"/>
      <c r="N556" s="248"/>
      <c r="O556" s="248"/>
      <c r="P556" s="248"/>
      <c r="Q556" s="248"/>
      <c r="R556" s="248"/>
      <c r="S556" s="248"/>
      <c r="T556" s="249"/>
      <c r="AT556" s="250" t="s">
        <v>150</v>
      </c>
      <c r="AU556" s="250" t="s">
        <v>82</v>
      </c>
      <c r="AV556" s="12" t="s">
        <v>82</v>
      </c>
      <c r="AW556" s="12" t="s">
        <v>35</v>
      </c>
      <c r="AX556" s="12" t="s">
        <v>72</v>
      </c>
      <c r="AY556" s="250" t="s">
        <v>142</v>
      </c>
    </row>
    <row r="557" s="12" customFormat="1">
      <c r="B557" s="240"/>
      <c r="C557" s="241"/>
      <c r="D557" s="231" t="s">
        <v>150</v>
      </c>
      <c r="E557" s="242" t="s">
        <v>21</v>
      </c>
      <c r="F557" s="243" t="s">
        <v>609</v>
      </c>
      <c r="G557" s="241"/>
      <c r="H557" s="244">
        <v>0.32000000000000001</v>
      </c>
      <c r="I557" s="245"/>
      <c r="J557" s="241"/>
      <c r="K557" s="241"/>
      <c r="L557" s="246"/>
      <c r="M557" s="247"/>
      <c r="N557" s="248"/>
      <c r="O557" s="248"/>
      <c r="P557" s="248"/>
      <c r="Q557" s="248"/>
      <c r="R557" s="248"/>
      <c r="S557" s="248"/>
      <c r="T557" s="249"/>
      <c r="AT557" s="250" t="s">
        <v>150</v>
      </c>
      <c r="AU557" s="250" t="s">
        <v>82</v>
      </c>
      <c r="AV557" s="12" t="s">
        <v>82</v>
      </c>
      <c r="AW557" s="12" t="s">
        <v>35</v>
      </c>
      <c r="AX557" s="12" t="s">
        <v>72</v>
      </c>
      <c r="AY557" s="250" t="s">
        <v>142</v>
      </c>
    </row>
    <row r="558" s="12" customFormat="1">
      <c r="B558" s="240"/>
      <c r="C558" s="241"/>
      <c r="D558" s="231" t="s">
        <v>150</v>
      </c>
      <c r="E558" s="242" t="s">
        <v>21</v>
      </c>
      <c r="F558" s="243" t="s">
        <v>610</v>
      </c>
      <c r="G558" s="241"/>
      <c r="H558" s="244">
        <v>0.69899999999999995</v>
      </c>
      <c r="I558" s="245"/>
      <c r="J558" s="241"/>
      <c r="K558" s="241"/>
      <c r="L558" s="246"/>
      <c r="M558" s="247"/>
      <c r="N558" s="248"/>
      <c r="O558" s="248"/>
      <c r="P558" s="248"/>
      <c r="Q558" s="248"/>
      <c r="R558" s="248"/>
      <c r="S558" s="248"/>
      <c r="T558" s="249"/>
      <c r="AT558" s="250" t="s">
        <v>150</v>
      </c>
      <c r="AU558" s="250" t="s">
        <v>82</v>
      </c>
      <c r="AV558" s="12" t="s">
        <v>82</v>
      </c>
      <c r="AW558" s="12" t="s">
        <v>35</v>
      </c>
      <c r="AX558" s="12" t="s">
        <v>72</v>
      </c>
      <c r="AY558" s="250" t="s">
        <v>142</v>
      </c>
    </row>
    <row r="559" s="13" customFormat="1">
      <c r="B559" s="251"/>
      <c r="C559" s="252"/>
      <c r="D559" s="231" t="s">
        <v>150</v>
      </c>
      <c r="E559" s="253" t="s">
        <v>21</v>
      </c>
      <c r="F559" s="254" t="s">
        <v>160</v>
      </c>
      <c r="G559" s="252"/>
      <c r="H559" s="255">
        <v>3.859</v>
      </c>
      <c r="I559" s="256"/>
      <c r="J559" s="252"/>
      <c r="K559" s="252"/>
      <c r="L559" s="257"/>
      <c r="M559" s="258"/>
      <c r="N559" s="259"/>
      <c r="O559" s="259"/>
      <c r="P559" s="259"/>
      <c r="Q559" s="259"/>
      <c r="R559" s="259"/>
      <c r="S559" s="259"/>
      <c r="T559" s="260"/>
      <c r="AT559" s="261" t="s">
        <v>150</v>
      </c>
      <c r="AU559" s="261" t="s">
        <v>82</v>
      </c>
      <c r="AV559" s="13" t="s">
        <v>148</v>
      </c>
      <c r="AW559" s="13" t="s">
        <v>35</v>
      </c>
      <c r="AX559" s="13" t="s">
        <v>80</v>
      </c>
      <c r="AY559" s="261" t="s">
        <v>142</v>
      </c>
    </row>
    <row r="560" s="1" customFormat="1" ht="25.5" customHeight="1">
      <c r="B560" s="46"/>
      <c r="C560" s="217" t="s">
        <v>611</v>
      </c>
      <c r="D560" s="217" t="s">
        <v>144</v>
      </c>
      <c r="E560" s="218" t="s">
        <v>612</v>
      </c>
      <c r="F560" s="219" t="s">
        <v>613</v>
      </c>
      <c r="G560" s="220" t="s">
        <v>147</v>
      </c>
      <c r="H560" s="221">
        <v>4.7999999999999998</v>
      </c>
      <c r="I560" s="222"/>
      <c r="J560" s="223">
        <f>ROUND(I560*H560,2)</f>
        <v>0</v>
      </c>
      <c r="K560" s="219" t="s">
        <v>164</v>
      </c>
      <c r="L560" s="72"/>
      <c r="M560" s="224" t="s">
        <v>21</v>
      </c>
      <c r="N560" s="225" t="s">
        <v>43</v>
      </c>
      <c r="O560" s="47"/>
      <c r="P560" s="226">
        <f>O560*H560</f>
        <v>0</v>
      </c>
      <c r="Q560" s="226">
        <v>0</v>
      </c>
      <c r="R560" s="226">
        <f>Q560*H560</f>
        <v>0</v>
      </c>
      <c r="S560" s="226">
        <v>0.075999999999999998</v>
      </c>
      <c r="T560" s="227">
        <f>S560*H560</f>
        <v>0.36479999999999996</v>
      </c>
      <c r="AR560" s="24" t="s">
        <v>148</v>
      </c>
      <c r="AT560" s="24" t="s">
        <v>144</v>
      </c>
      <c r="AU560" s="24" t="s">
        <v>82</v>
      </c>
      <c r="AY560" s="24" t="s">
        <v>142</v>
      </c>
      <c r="BE560" s="228">
        <f>IF(N560="základní",J560,0)</f>
        <v>0</v>
      </c>
      <c r="BF560" s="228">
        <f>IF(N560="snížená",J560,0)</f>
        <v>0</v>
      </c>
      <c r="BG560" s="228">
        <f>IF(N560="zákl. přenesená",J560,0)</f>
        <v>0</v>
      </c>
      <c r="BH560" s="228">
        <f>IF(N560="sníž. přenesená",J560,0)</f>
        <v>0</v>
      </c>
      <c r="BI560" s="228">
        <f>IF(N560="nulová",J560,0)</f>
        <v>0</v>
      </c>
      <c r="BJ560" s="24" t="s">
        <v>80</v>
      </c>
      <c r="BK560" s="228">
        <f>ROUND(I560*H560,2)</f>
        <v>0</v>
      </c>
      <c r="BL560" s="24" t="s">
        <v>148</v>
      </c>
      <c r="BM560" s="24" t="s">
        <v>614</v>
      </c>
    </row>
    <row r="561" s="12" customFormat="1">
      <c r="B561" s="240"/>
      <c r="C561" s="241"/>
      <c r="D561" s="231" t="s">
        <v>150</v>
      </c>
      <c r="E561" s="242" t="s">
        <v>21</v>
      </c>
      <c r="F561" s="243" t="s">
        <v>615</v>
      </c>
      <c r="G561" s="241"/>
      <c r="H561" s="244">
        <v>4.7999999999999998</v>
      </c>
      <c r="I561" s="245"/>
      <c r="J561" s="241"/>
      <c r="K561" s="241"/>
      <c r="L561" s="246"/>
      <c r="M561" s="247"/>
      <c r="N561" s="248"/>
      <c r="O561" s="248"/>
      <c r="P561" s="248"/>
      <c r="Q561" s="248"/>
      <c r="R561" s="248"/>
      <c r="S561" s="248"/>
      <c r="T561" s="249"/>
      <c r="AT561" s="250" t="s">
        <v>150</v>
      </c>
      <c r="AU561" s="250" t="s">
        <v>82</v>
      </c>
      <c r="AV561" s="12" t="s">
        <v>82</v>
      </c>
      <c r="AW561" s="12" t="s">
        <v>35</v>
      </c>
      <c r="AX561" s="12" t="s">
        <v>72</v>
      </c>
      <c r="AY561" s="250" t="s">
        <v>142</v>
      </c>
    </row>
    <row r="562" s="13" customFormat="1">
      <c r="B562" s="251"/>
      <c r="C562" s="252"/>
      <c r="D562" s="231" t="s">
        <v>150</v>
      </c>
      <c r="E562" s="253" t="s">
        <v>21</v>
      </c>
      <c r="F562" s="254" t="s">
        <v>160</v>
      </c>
      <c r="G562" s="252"/>
      <c r="H562" s="255">
        <v>4.7999999999999998</v>
      </c>
      <c r="I562" s="256"/>
      <c r="J562" s="252"/>
      <c r="K562" s="252"/>
      <c r="L562" s="257"/>
      <c r="M562" s="258"/>
      <c r="N562" s="259"/>
      <c r="O562" s="259"/>
      <c r="P562" s="259"/>
      <c r="Q562" s="259"/>
      <c r="R562" s="259"/>
      <c r="S562" s="259"/>
      <c r="T562" s="260"/>
      <c r="AT562" s="261" t="s">
        <v>150</v>
      </c>
      <c r="AU562" s="261" t="s">
        <v>82</v>
      </c>
      <c r="AV562" s="13" t="s">
        <v>148</v>
      </c>
      <c r="AW562" s="13" t="s">
        <v>35</v>
      </c>
      <c r="AX562" s="13" t="s">
        <v>80</v>
      </c>
      <c r="AY562" s="261" t="s">
        <v>142</v>
      </c>
    </row>
    <row r="563" s="1" customFormat="1" ht="16.5" customHeight="1">
      <c r="B563" s="46"/>
      <c r="C563" s="217" t="s">
        <v>616</v>
      </c>
      <c r="D563" s="217" t="s">
        <v>144</v>
      </c>
      <c r="E563" s="218" t="s">
        <v>617</v>
      </c>
      <c r="F563" s="219" t="s">
        <v>618</v>
      </c>
      <c r="G563" s="220" t="s">
        <v>286</v>
      </c>
      <c r="H563" s="221">
        <v>4</v>
      </c>
      <c r="I563" s="222"/>
      <c r="J563" s="223">
        <f>ROUND(I563*H563,2)</f>
        <v>0</v>
      </c>
      <c r="K563" s="219" t="s">
        <v>21</v>
      </c>
      <c r="L563" s="72"/>
      <c r="M563" s="224" t="s">
        <v>21</v>
      </c>
      <c r="N563" s="225" t="s">
        <v>43</v>
      </c>
      <c r="O563" s="47"/>
      <c r="P563" s="226">
        <f>O563*H563</f>
        <v>0</v>
      </c>
      <c r="Q563" s="226">
        <v>0</v>
      </c>
      <c r="R563" s="226">
        <f>Q563*H563</f>
        <v>0</v>
      </c>
      <c r="S563" s="226">
        <v>0.024</v>
      </c>
      <c r="T563" s="227">
        <f>S563*H563</f>
        <v>0.096000000000000002</v>
      </c>
      <c r="AR563" s="24" t="s">
        <v>148</v>
      </c>
      <c r="AT563" s="24" t="s">
        <v>144</v>
      </c>
      <c r="AU563" s="24" t="s">
        <v>82</v>
      </c>
      <c r="AY563" s="24" t="s">
        <v>142</v>
      </c>
      <c r="BE563" s="228">
        <f>IF(N563="základní",J563,0)</f>
        <v>0</v>
      </c>
      <c r="BF563" s="228">
        <f>IF(N563="snížená",J563,0)</f>
        <v>0</v>
      </c>
      <c r="BG563" s="228">
        <f>IF(N563="zákl. přenesená",J563,0)</f>
        <v>0</v>
      </c>
      <c r="BH563" s="228">
        <f>IF(N563="sníž. přenesená",J563,0)</f>
        <v>0</v>
      </c>
      <c r="BI563" s="228">
        <f>IF(N563="nulová",J563,0)</f>
        <v>0</v>
      </c>
      <c r="BJ563" s="24" t="s">
        <v>80</v>
      </c>
      <c r="BK563" s="228">
        <f>ROUND(I563*H563,2)</f>
        <v>0</v>
      </c>
      <c r="BL563" s="24" t="s">
        <v>148</v>
      </c>
      <c r="BM563" s="24" t="s">
        <v>619</v>
      </c>
    </row>
    <row r="564" s="1" customFormat="1" ht="38.25" customHeight="1">
      <c r="B564" s="46"/>
      <c r="C564" s="217" t="s">
        <v>620</v>
      </c>
      <c r="D564" s="217" t="s">
        <v>144</v>
      </c>
      <c r="E564" s="218" t="s">
        <v>621</v>
      </c>
      <c r="F564" s="219" t="s">
        <v>622</v>
      </c>
      <c r="G564" s="220" t="s">
        <v>286</v>
      </c>
      <c r="H564" s="221">
        <v>5</v>
      </c>
      <c r="I564" s="222"/>
      <c r="J564" s="223">
        <f>ROUND(I564*H564,2)</f>
        <v>0</v>
      </c>
      <c r="K564" s="219" t="s">
        <v>164</v>
      </c>
      <c r="L564" s="72"/>
      <c r="M564" s="224" t="s">
        <v>21</v>
      </c>
      <c r="N564" s="225" t="s">
        <v>43</v>
      </c>
      <c r="O564" s="47"/>
      <c r="P564" s="226">
        <f>O564*H564</f>
        <v>0</v>
      </c>
      <c r="Q564" s="226">
        <v>0</v>
      </c>
      <c r="R564" s="226">
        <f>Q564*H564</f>
        <v>0</v>
      </c>
      <c r="S564" s="226">
        <v>0.001</v>
      </c>
      <c r="T564" s="227">
        <f>S564*H564</f>
        <v>0.0050000000000000001</v>
      </c>
      <c r="AR564" s="24" t="s">
        <v>148</v>
      </c>
      <c r="AT564" s="24" t="s">
        <v>144</v>
      </c>
      <c r="AU564" s="24" t="s">
        <v>82</v>
      </c>
      <c r="AY564" s="24" t="s">
        <v>142</v>
      </c>
      <c r="BE564" s="228">
        <f>IF(N564="základní",J564,0)</f>
        <v>0</v>
      </c>
      <c r="BF564" s="228">
        <f>IF(N564="snížená",J564,0)</f>
        <v>0</v>
      </c>
      <c r="BG564" s="228">
        <f>IF(N564="zákl. přenesená",J564,0)</f>
        <v>0</v>
      </c>
      <c r="BH564" s="228">
        <f>IF(N564="sníž. přenesená",J564,0)</f>
        <v>0</v>
      </c>
      <c r="BI564" s="228">
        <f>IF(N564="nulová",J564,0)</f>
        <v>0</v>
      </c>
      <c r="BJ564" s="24" t="s">
        <v>80</v>
      </c>
      <c r="BK564" s="228">
        <f>ROUND(I564*H564,2)</f>
        <v>0</v>
      </c>
      <c r="BL564" s="24" t="s">
        <v>148</v>
      </c>
      <c r="BM564" s="24" t="s">
        <v>623</v>
      </c>
    </row>
    <row r="565" s="1" customFormat="1" ht="38.25" customHeight="1">
      <c r="B565" s="46"/>
      <c r="C565" s="217" t="s">
        <v>624</v>
      </c>
      <c r="D565" s="217" t="s">
        <v>144</v>
      </c>
      <c r="E565" s="218" t="s">
        <v>625</v>
      </c>
      <c r="F565" s="219" t="s">
        <v>626</v>
      </c>
      <c r="G565" s="220" t="s">
        <v>286</v>
      </c>
      <c r="H565" s="221">
        <v>10</v>
      </c>
      <c r="I565" s="222"/>
      <c r="J565" s="223">
        <f>ROUND(I565*H565,2)</f>
        <v>0</v>
      </c>
      <c r="K565" s="219" t="s">
        <v>164</v>
      </c>
      <c r="L565" s="72"/>
      <c r="M565" s="224" t="s">
        <v>21</v>
      </c>
      <c r="N565" s="225" t="s">
        <v>43</v>
      </c>
      <c r="O565" s="47"/>
      <c r="P565" s="226">
        <f>O565*H565</f>
        <v>0</v>
      </c>
      <c r="Q565" s="226">
        <v>0</v>
      </c>
      <c r="R565" s="226">
        <f>Q565*H565</f>
        <v>0</v>
      </c>
      <c r="S565" s="226">
        <v>0.001</v>
      </c>
      <c r="T565" s="227">
        <f>S565*H565</f>
        <v>0.01</v>
      </c>
      <c r="AR565" s="24" t="s">
        <v>148</v>
      </c>
      <c r="AT565" s="24" t="s">
        <v>144</v>
      </c>
      <c r="AU565" s="24" t="s">
        <v>82</v>
      </c>
      <c r="AY565" s="24" t="s">
        <v>142</v>
      </c>
      <c r="BE565" s="228">
        <f>IF(N565="základní",J565,0)</f>
        <v>0</v>
      </c>
      <c r="BF565" s="228">
        <f>IF(N565="snížená",J565,0)</f>
        <v>0</v>
      </c>
      <c r="BG565" s="228">
        <f>IF(N565="zákl. přenesená",J565,0)</f>
        <v>0</v>
      </c>
      <c r="BH565" s="228">
        <f>IF(N565="sníž. přenesená",J565,0)</f>
        <v>0</v>
      </c>
      <c r="BI565" s="228">
        <f>IF(N565="nulová",J565,0)</f>
        <v>0</v>
      </c>
      <c r="BJ565" s="24" t="s">
        <v>80</v>
      </c>
      <c r="BK565" s="228">
        <f>ROUND(I565*H565,2)</f>
        <v>0</v>
      </c>
      <c r="BL565" s="24" t="s">
        <v>148</v>
      </c>
      <c r="BM565" s="24" t="s">
        <v>627</v>
      </c>
    </row>
    <row r="566" s="1" customFormat="1" ht="38.25" customHeight="1">
      <c r="B566" s="46"/>
      <c r="C566" s="217" t="s">
        <v>628</v>
      </c>
      <c r="D566" s="217" t="s">
        <v>144</v>
      </c>
      <c r="E566" s="218" t="s">
        <v>629</v>
      </c>
      <c r="F566" s="219" t="s">
        <v>630</v>
      </c>
      <c r="G566" s="220" t="s">
        <v>286</v>
      </c>
      <c r="H566" s="221">
        <v>14</v>
      </c>
      <c r="I566" s="222"/>
      <c r="J566" s="223">
        <f>ROUND(I566*H566,2)</f>
        <v>0</v>
      </c>
      <c r="K566" s="219" t="s">
        <v>164</v>
      </c>
      <c r="L566" s="72"/>
      <c r="M566" s="224" t="s">
        <v>21</v>
      </c>
      <c r="N566" s="225" t="s">
        <v>43</v>
      </c>
      <c r="O566" s="47"/>
      <c r="P566" s="226">
        <f>O566*H566</f>
        <v>0</v>
      </c>
      <c r="Q566" s="226">
        <v>0</v>
      </c>
      <c r="R566" s="226">
        <f>Q566*H566</f>
        <v>0</v>
      </c>
      <c r="S566" s="226">
        <v>0.002</v>
      </c>
      <c r="T566" s="227">
        <f>S566*H566</f>
        <v>0.028000000000000001</v>
      </c>
      <c r="AR566" s="24" t="s">
        <v>148</v>
      </c>
      <c r="AT566" s="24" t="s">
        <v>144</v>
      </c>
      <c r="AU566" s="24" t="s">
        <v>82</v>
      </c>
      <c r="AY566" s="24" t="s">
        <v>142</v>
      </c>
      <c r="BE566" s="228">
        <f>IF(N566="základní",J566,0)</f>
        <v>0</v>
      </c>
      <c r="BF566" s="228">
        <f>IF(N566="snížená",J566,0)</f>
        <v>0</v>
      </c>
      <c r="BG566" s="228">
        <f>IF(N566="zákl. přenesená",J566,0)</f>
        <v>0</v>
      </c>
      <c r="BH566" s="228">
        <f>IF(N566="sníž. přenesená",J566,0)</f>
        <v>0</v>
      </c>
      <c r="BI566" s="228">
        <f>IF(N566="nulová",J566,0)</f>
        <v>0</v>
      </c>
      <c r="BJ566" s="24" t="s">
        <v>80</v>
      </c>
      <c r="BK566" s="228">
        <f>ROUND(I566*H566,2)</f>
        <v>0</v>
      </c>
      <c r="BL566" s="24" t="s">
        <v>148</v>
      </c>
      <c r="BM566" s="24" t="s">
        <v>631</v>
      </c>
    </row>
    <row r="567" s="1" customFormat="1" ht="38.25" customHeight="1">
      <c r="B567" s="46"/>
      <c r="C567" s="217" t="s">
        <v>632</v>
      </c>
      <c r="D567" s="217" t="s">
        <v>144</v>
      </c>
      <c r="E567" s="218" t="s">
        <v>633</v>
      </c>
      <c r="F567" s="219" t="s">
        <v>634</v>
      </c>
      <c r="G567" s="220" t="s">
        <v>286</v>
      </c>
      <c r="H567" s="221">
        <v>4</v>
      </c>
      <c r="I567" s="222"/>
      <c r="J567" s="223">
        <f>ROUND(I567*H567,2)</f>
        <v>0</v>
      </c>
      <c r="K567" s="219" t="s">
        <v>164</v>
      </c>
      <c r="L567" s="72"/>
      <c r="M567" s="224" t="s">
        <v>21</v>
      </c>
      <c r="N567" s="225" t="s">
        <v>43</v>
      </c>
      <c r="O567" s="47"/>
      <c r="P567" s="226">
        <f>O567*H567</f>
        <v>0</v>
      </c>
      <c r="Q567" s="226">
        <v>0</v>
      </c>
      <c r="R567" s="226">
        <f>Q567*H567</f>
        <v>0</v>
      </c>
      <c r="S567" s="226">
        <v>0.0040000000000000001</v>
      </c>
      <c r="T567" s="227">
        <f>S567*H567</f>
        <v>0.016</v>
      </c>
      <c r="AR567" s="24" t="s">
        <v>148</v>
      </c>
      <c r="AT567" s="24" t="s">
        <v>144</v>
      </c>
      <c r="AU567" s="24" t="s">
        <v>82</v>
      </c>
      <c r="AY567" s="24" t="s">
        <v>142</v>
      </c>
      <c r="BE567" s="228">
        <f>IF(N567="základní",J567,0)</f>
        <v>0</v>
      </c>
      <c r="BF567" s="228">
        <f>IF(N567="snížená",J567,0)</f>
        <v>0</v>
      </c>
      <c r="BG567" s="228">
        <f>IF(N567="zákl. přenesená",J567,0)</f>
        <v>0</v>
      </c>
      <c r="BH567" s="228">
        <f>IF(N567="sníž. přenesená",J567,0)</f>
        <v>0</v>
      </c>
      <c r="BI567" s="228">
        <f>IF(N567="nulová",J567,0)</f>
        <v>0</v>
      </c>
      <c r="BJ567" s="24" t="s">
        <v>80</v>
      </c>
      <c r="BK567" s="228">
        <f>ROUND(I567*H567,2)</f>
        <v>0</v>
      </c>
      <c r="BL567" s="24" t="s">
        <v>148</v>
      </c>
      <c r="BM567" s="24" t="s">
        <v>635</v>
      </c>
    </row>
    <row r="568" s="11" customFormat="1">
      <c r="B568" s="229"/>
      <c r="C568" s="230"/>
      <c r="D568" s="231" t="s">
        <v>150</v>
      </c>
      <c r="E568" s="232" t="s">
        <v>21</v>
      </c>
      <c r="F568" s="233" t="s">
        <v>151</v>
      </c>
      <c r="G568" s="230"/>
      <c r="H568" s="232" t="s">
        <v>21</v>
      </c>
      <c r="I568" s="234"/>
      <c r="J568" s="230"/>
      <c r="K568" s="230"/>
      <c r="L568" s="235"/>
      <c r="M568" s="236"/>
      <c r="N568" s="237"/>
      <c r="O568" s="237"/>
      <c r="P568" s="237"/>
      <c r="Q568" s="237"/>
      <c r="R568" s="237"/>
      <c r="S568" s="237"/>
      <c r="T568" s="238"/>
      <c r="AT568" s="239" t="s">
        <v>150</v>
      </c>
      <c r="AU568" s="239" t="s">
        <v>82</v>
      </c>
      <c r="AV568" s="11" t="s">
        <v>80</v>
      </c>
      <c r="AW568" s="11" t="s">
        <v>35</v>
      </c>
      <c r="AX568" s="11" t="s">
        <v>72</v>
      </c>
      <c r="AY568" s="239" t="s">
        <v>142</v>
      </c>
    </row>
    <row r="569" s="12" customFormat="1">
      <c r="B569" s="240"/>
      <c r="C569" s="241"/>
      <c r="D569" s="231" t="s">
        <v>150</v>
      </c>
      <c r="E569" s="242" t="s">
        <v>21</v>
      </c>
      <c r="F569" s="243" t="s">
        <v>170</v>
      </c>
      <c r="G569" s="241"/>
      <c r="H569" s="244">
        <v>3</v>
      </c>
      <c r="I569" s="245"/>
      <c r="J569" s="241"/>
      <c r="K569" s="241"/>
      <c r="L569" s="246"/>
      <c r="M569" s="247"/>
      <c r="N569" s="248"/>
      <c r="O569" s="248"/>
      <c r="P569" s="248"/>
      <c r="Q569" s="248"/>
      <c r="R569" s="248"/>
      <c r="S569" s="248"/>
      <c r="T569" s="249"/>
      <c r="AT569" s="250" t="s">
        <v>150</v>
      </c>
      <c r="AU569" s="250" t="s">
        <v>82</v>
      </c>
      <c r="AV569" s="12" t="s">
        <v>82</v>
      </c>
      <c r="AW569" s="12" t="s">
        <v>35</v>
      </c>
      <c r="AX569" s="12" t="s">
        <v>72</v>
      </c>
      <c r="AY569" s="250" t="s">
        <v>142</v>
      </c>
    </row>
    <row r="570" s="11" customFormat="1">
      <c r="B570" s="229"/>
      <c r="C570" s="230"/>
      <c r="D570" s="231" t="s">
        <v>150</v>
      </c>
      <c r="E570" s="232" t="s">
        <v>21</v>
      </c>
      <c r="F570" s="233" t="s">
        <v>153</v>
      </c>
      <c r="G570" s="230"/>
      <c r="H570" s="232" t="s">
        <v>21</v>
      </c>
      <c r="I570" s="234"/>
      <c r="J570" s="230"/>
      <c r="K570" s="230"/>
      <c r="L570" s="235"/>
      <c r="M570" s="236"/>
      <c r="N570" s="237"/>
      <c r="O570" s="237"/>
      <c r="P570" s="237"/>
      <c r="Q570" s="237"/>
      <c r="R570" s="237"/>
      <c r="S570" s="237"/>
      <c r="T570" s="238"/>
      <c r="AT570" s="239" t="s">
        <v>150</v>
      </c>
      <c r="AU570" s="239" t="s">
        <v>82</v>
      </c>
      <c r="AV570" s="11" t="s">
        <v>80</v>
      </c>
      <c r="AW570" s="11" t="s">
        <v>35</v>
      </c>
      <c r="AX570" s="11" t="s">
        <v>72</v>
      </c>
      <c r="AY570" s="239" t="s">
        <v>142</v>
      </c>
    </row>
    <row r="571" s="12" customFormat="1">
      <c r="B571" s="240"/>
      <c r="C571" s="241"/>
      <c r="D571" s="231" t="s">
        <v>150</v>
      </c>
      <c r="E571" s="242" t="s">
        <v>21</v>
      </c>
      <c r="F571" s="243" t="s">
        <v>80</v>
      </c>
      <c r="G571" s="241"/>
      <c r="H571" s="244">
        <v>1</v>
      </c>
      <c r="I571" s="245"/>
      <c r="J571" s="241"/>
      <c r="K571" s="241"/>
      <c r="L571" s="246"/>
      <c r="M571" s="247"/>
      <c r="N571" s="248"/>
      <c r="O571" s="248"/>
      <c r="P571" s="248"/>
      <c r="Q571" s="248"/>
      <c r="R571" s="248"/>
      <c r="S571" s="248"/>
      <c r="T571" s="249"/>
      <c r="AT571" s="250" t="s">
        <v>150</v>
      </c>
      <c r="AU571" s="250" t="s">
        <v>82</v>
      </c>
      <c r="AV571" s="12" t="s">
        <v>82</v>
      </c>
      <c r="AW571" s="12" t="s">
        <v>35</v>
      </c>
      <c r="AX571" s="12" t="s">
        <v>72</v>
      </c>
      <c r="AY571" s="250" t="s">
        <v>142</v>
      </c>
    </row>
    <row r="572" s="13" customFormat="1">
      <c r="B572" s="251"/>
      <c r="C572" s="252"/>
      <c r="D572" s="231" t="s">
        <v>150</v>
      </c>
      <c r="E572" s="253" t="s">
        <v>21</v>
      </c>
      <c r="F572" s="254" t="s">
        <v>160</v>
      </c>
      <c r="G572" s="252"/>
      <c r="H572" s="255">
        <v>4</v>
      </c>
      <c r="I572" s="256"/>
      <c r="J572" s="252"/>
      <c r="K572" s="252"/>
      <c r="L572" s="257"/>
      <c r="M572" s="258"/>
      <c r="N572" s="259"/>
      <c r="O572" s="259"/>
      <c r="P572" s="259"/>
      <c r="Q572" s="259"/>
      <c r="R572" s="259"/>
      <c r="S572" s="259"/>
      <c r="T572" s="260"/>
      <c r="AT572" s="261" t="s">
        <v>150</v>
      </c>
      <c r="AU572" s="261" t="s">
        <v>82</v>
      </c>
      <c r="AV572" s="13" t="s">
        <v>148</v>
      </c>
      <c r="AW572" s="13" t="s">
        <v>35</v>
      </c>
      <c r="AX572" s="13" t="s">
        <v>80</v>
      </c>
      <c r="AY572" s="261" t="s">
        <v>142</v>
      </c>
    </row>
    <row r="573" s="1" customFormat="1" ht="38.25" customHeight="1">
      <c r="B573" s="46"/>
      <c r="C573" s="217" t="s">
        <v>636</v>
      </c>
      <c r="D573" s="217" t="s">
        <v>144</v>
      </c>
      <c r="E573" s="218" t="s">
        <v>637</v>
      </c>
      <c r="F573" s="219" t="s">
        <v>638</v>
      </c>
      <c r="G573" s="220" t="s">
        <v>286</v>
      </c>
      <c r="H573" s="221">
        <v>9</v>
      </c>
      <c r="I573" s="222"/>
      <c r="J573" s="223">
        <f>ROUND(I573*H573,2)</f>
        <v>0</v>
      </c>
      <c r="K573" s="219" t="s">
        <v>164</v>
      </c>
      <c r="L573" s="72"/>
      <c r="M573" s="224" t="s">
        <v>21</v>
      </c>
      <c r="N573" s="225" t="s">
        <v>43</v>
      </c>
      <c r="O573" s="47"/>
      <c r="P573" s="226">
        <f>O573*H573</f>
        <v>0</v>
      </c>
      <c r="Q573" s="226">
        <v>0</v>
      </c>
      <c r="R573" s="226">
        <f>Q573*H573</f>
        <v>0</v>
      </c>
      <c r="S573" s="226">
        <v>0.0080000000000000002</v>
      </c>
      <c r="T573" s="227">
        <f>S573*H573</f>
        <v>0.072000000000000008</v>
      </c>
      <c r="AR573" s="24" t="s">
        <v>148</v>
      </c>
      <c r="AT573" s="24" t="s">
        <v>144</v>
      </c>
      <c r="AU573" s="24" t="s">
        <v>82</v>
      </c>
      <c r="AY573" s="24" t="s">
        <v>142</v>
      </c>
      <c r="BE573" s="228">
        <f>IF(N573="základní",J573,0)</f>
        <v>0</v>
      </c>
      <c r="BF573" s="228">
        <f>IF(N573="snížená",J573,0)</f>
        <v>0</v>
      </c>
      <c r="BG573" s="228">
        <f>IF(N573="zákl. přenesená",J573,0)</f>
        <v>0</v>
      </c>
      <c r="BH573" s="228">
        <f>IF(N573="sníž. přenesená",J573,0)</f>
        <v>0</v>
      </c>
      <c r="BI573" s="228">
        <f>IF(N573="nulová",J573,0)</f>
        <v>0</v>
      </c>
      <c r="BJ573" s="24" t="s">
        <v>80</v>
      </c>
      <c r="BK573" s="228">
        <f>ROUND(I573*H573,2)</f>
        <v>0</v>
      </c>
      <c r="BL573" s="24" t="s">
        <v>148</v>
      </c>
      <c r="BM573" s="24" t="s">
        <v>639</v>
      </c>
    </row>
    <row r="574" s="11" customFormat="1">
      <c r="B574" s="229"/>
      <c r="C574" s="230"/>
      <c r="D574" s="231" t="s">
        <v>150</v>
      </c>
      <c r="E574" s="232" t="s">
        <v>21</v>
      </c>
      <c r="F574" s="233" t="s">
        <v>151</v>
      </c>
      <c r="G574" s="230"/>
      <c r="H574" s="232" t="s">
        <v>21</v>
      </c>
      <c r="I574" s="234"/>
      <c r="J574" s="230"/>
      <c r="K574" s="230"/>
      <c r="L574" s="235"/>
      <c r="M574" s="236"/>
      <c r="N574" s="237"/>
      <c r="O574" s="237"/>
      <c r="P574" s="237"/>
      <c r="Q574" s="237"/>
      <c r="R574" s="237"/>
      <c r="S574" s="237"/>
      <c r="T574" s="238"/>
      <c r="AT574" s="239" t="s">
        <v>150</v>
      </c>
      <c r="AU574" s="239" t="s">
        <v>82</v>
      </c>
      <c r="AV574" s="11" t="s">
        <v>80</v>
      </c>
      <c r="AW574" s="11" t="s">
        <v>35</v>
      </c>
      <c r="AX574" s="11" t="s">
        <v>72</v>
      </c>
      <c r="AY574" s="239" t="s">
        <v>142</v>
      </c>
    </row>
    <row r="575" s="12" customFormat="1">
      <c r="B575" s="240"/>
      <c r="C575" s="241"/>
      <c r="D575" s="231" t="s">
        <v>150</v>
      </c>
      <c r="E575" s="242" t="s">
        <v>21</v>
      </c>
      <c r="F575" s="243" t="s">
        <v>185</v>
      </c>
      <c r="G575" s="241"/>
      <c r="H575" s="244">
        <v>6</v>
      </c>
      <c r="I575" s="245"/>
      <c r="J575" s="241"/>
      <c r="K575" s="241"/>
      <c r="L575" s="246"/>
      <c r="M575" s="247"/>
      <c r="N575" s="248"/>
      <c r="O575" s="248"/>
      <c r="P575" s="248"/>
      <c r="Q575" s="248"/>
      <c r="R575" s="248"/>
      <c r="S575" s="248"/>
      <c r="T575" s="249"/>
      <c r="AT575" s="250" t="s">
        <v>150</v>
      </c>
      <c r="AU575" s="250" t="s">
        <v>82</v>
      </c>
      <c r="AV575" s="12" t="s">
        <v>82</v>
      </c>
      <c r="AW575" s="12" t="s">
        <v>35</v>
      </c>
      <c r="AX575" s="12" t="s">
        <v>72</v>
      </c>
      <c r="AY575" s="250" t="s">
        <v>142</v>
      </c>
    </row>
    <row r="576" s="11" customFormat="1">
      <c r="B576" s="229"/>
      <c r="C576" s="230"/>
      <c r="D576" s="231" t="s">
        <v>150</v>
      </c>
      <c r="E576" s="232" t="s">
        <v>21</v>
      </c>
      <c r="F576" s="233" t="s">
        <v>153</v>
      </c>
      <c r="G576" s="230"/>
      <c r="H576" s="232" t="s">
        <v>21</v>
      </c>
      <c r="I576" s="234"/>
      <c r="J576" s="230"/>
      <c r="K576" s="230"/>
      <c r="L576" s="235"/>
      <c r="M576" s="236"/>
      <c r="N576" s="237"/>
      <c r="O576" s="237"/>
      <c r="P576" s="237"/>
      <c r="Q576" s="237"/>
      <c r="R576" s="237"/>
      <c r="S576" s="237"/>
      <c r="T576" s="238"/>
      <c r="AT576" s="239" t="s">
        <v>150</v>
      </c>
      <c r="AU576" s="239" t="s">
        <v>82</v>
      </c>
      <c r="AV576" s="11" t="s">
        <v>80</v>
      </c>
      <c r="AW576" s="11" t="s">
        <v>35</v>
      </c>
      <c r="AX576" s="11" t="s">
        <v>72</v>
      </c>
      <c r="AY576" s="239" t="s">
        <v>142</v>
      </c>
    </row>
    <row r="577" s="12" customFormat="1">
      <c r="B577" s="240"/>
      <c r="C577" s="241"/>
      <c r="D577" s="231" t="s">
        <v>150</v>
      </c>
      <c r="E577" s="242" t="s">
        <v>21</v>
      </c>
      <c r="F577" s="243" t="s">
        <v>170</v>
      </c>
      <c r="G577" s="241"/>
      <c r="H577" s="244">
        <v>3</v>
      </c>
      <c r="I577" s="245"/>
      <c r="J577" s="241"/>
      <c r="K577" s="241"/>
      <c r="L577" s="246"/>
      <c r="M577" s="247"/>
      <c r="N577" s="248"/>
      <c r="O577" s="248"/>
      <c r="P577" s="248"/>
      <c r="Q577" s="248"/>
      <c r="R577" s="248"/>
      <c r="S577" s="248"/>
      <c r="T577" s="249"/>
      <c r="AT577" s="250" t="s">
        <v>150</v>
      </c>
      <c r="AU577" s="250" t="s">
        <v>82</v>
      </c>
      <c r="AV577" s="12" t="s">
        <v>82</v>
      </c>
      <c r="AW577" s="12" t="s">
        <v>35</v>
      </c>
      <c r="AX577" s="12" t="s">
        <v>72</v>
      </c>
      <c r="AY577" s="250" t="s">
        <v>142</v>
      </c>
    </row>
    <row r="578" s="13" customFormat="1">
      <c r="B578" s="251"/>
      <c r="C578" s="252"/>
      <c r="D578" s="231" t="s">
        <v>150</v>
      </c>
      <c r="E578" s="253" t="s">
        <v>21</v>
      </c>
      <c r="F578" s="254" t="s">
        <v>160</v>
      </c>
      <c r="G578" s="252"/>
      <c r="H578" s="255">
        <v>9</v>
      </c>
      <c r="I578" s="256"/>
      <c r="J578" s="252"/>
      <c r="K578" s="252"/>
      <c r="L578" s="257"/>
      <c r="M578" s="258"/>
      <c r="N578" s="259"/>
      <c r="O578" s="259"/>
      <c r="P578" s="259"/>
      <c r="Q578" s="259"/>
      <c r="R578" s="259"/>
      <c r="S578" s="259"/>
      <c r="T578" s="260"/>
      <c r="AT578" s="261" t="s">
        <v>150</v>
      </c>
      <c r="AU578" s="261" t="s">
        <v>82</v>
      </c>
      <c r="AV578" s="13" t="s">
        <v>148</v>
      </c>
      <c r="AW578" s="13" t="s">
        <v>35</v>
      </c>
      <c r="AX578" s="13" t="s">
        <v>80</v>
      </c>
      <c r="AY578" s="261" t="s">
        <v>142</v>
      </c>
    </row>
    <row r="579" s="1" customFormat="1" ht="38.25" customHeight="1">
      <c r="B579" s="46"/>
      <c r="C579" s="217" t="s">
        <v>640</v>
      </c>
      <c r="D579" s="217" t="s">
        <v>144</v>
      </c>
      <c r="E579" s="218" t="s">
        <v>641</v>
      </c>
      <c r="F579" s="219" t="s">
        <v>642</v>
      </c>
      <c r="G579" s="220" t="s">
        <v>163</v>
      </c>
      <c r="H579" s="221">
        <v>0.64800000000000002</v>
      </c>
      <c r="I579" s="222"/>
      <c r="J579" s="223">
        <f>ROUND(I579*H579,2)</f>
        <v>0</v>
      </c>
      <c r="K579" s="219" t="s">
        <v>164</v>
      </c>
      <c r="L579" s="72"/>
      <c r="M579" s="224" t="s">
        <v>21</v>
      </c>
      <c r="N579" s="225" t="s">
        <v>43</v>
      </c>
      <c r="O579" s="47"/>
      <c r="P579" s="226">
        <f>O579*H579</f>
        <v>0</v>
      </c>
      <c r="Q579" s="226">
        <v>0</v>
      </c>
      <c r="R579" s="226">
        <f>Q579*H579</f>
        <v>0</v>
      </c>
      <c r="S579" s="226">
        <v>1.8</v>
      </c>
      <c r="T579" s="227">
        <f>S579*H579</f>
        <v>1.1664000000000001</v>
      </c>
      <c r="AR579" s="24" t="s">
        <v>148</v>
      </c>
      <c r="AT579" s="24" t="s">
        <v>144</v>
      </c>
      <c r="AU579" s="24" t="s">
        <v>82</v>
      </c>
      <c r="AY579" s="24" t="s">
        <v>142</v>
      </c>
      <c r="BE579" s="228">
        <f>IF(N579="základní",J579,0)</f>
        <v>0</v>
      </c>
      <c r="BF579" s="228">
        <f>IF(N579="snížená",J579,0)</f>
        <v>0</v>
      </c>
      <c r="BG579" s="228">
        <f>IF(N579="zákl. přenesená",J579,0)</f>
        <v>0</v>
      </c>
      <c r="BH579" s="228">
        <f>IF(N579="sníž. přenesená",J579,0)</f>
        <v>0</v>
      </c>
      <c r="BI579" s="228">
        <f>IF(N579="nulová",J579,0)</f>
        <v>0</v>
      </c>
      <c r="BJ579" s="24" t="s">
        <v>80</v>
      </c>
      <c r="BK579" s="228">
        <f>ROUND(I579*H579,2)</f>
        <v>0</v>
      </c>
      <c r="BL579" s="24" t="s">
        <v>148</v>
      </c>
      <c r="BM579" s="24" t="s">
        <v>643</v>
      </c>
    </row>
    <row r="580" s="12" customFormat="1">
      <c r="B580" s="240"/>
      <c r="C580" s="241"/>
      <c r="D580" s="231" t="s">
        <v>150</v>
      </c>
      <c r="E580" s="242" t="s">
        <v>21</v>
      </c>
      <c r="F580" s="243" t="s">
        <v>644</v>
      </c>
      <c r="G580" s="241"/>
      <c r="H580" s="244">
        <v>0.28000000000000003</v>
      </c>
      <c r="I580" s="245"/>
      <c r="J580" s="241"/>
      <c r="K580" s="241"/>
      <c r="L580" s="246"/>
      <c r="M580" s="247"/>
      <c r="N580" s="248"/>
      <c r="O580" s="248"/>
      <c r="P580" s="248"/>
      <c r="Q580" s="248"/>
      <c r="R580" s="248"/>
      <c r="S580" s="248"/>
      <c r="T580" s="249"/>
      <c r="AT580" s="250" t="s">
        <v>150</v>
      </c>
      <c r="AU580" s="250" t="s">
        <v>82</v>
      </c>
      <c r="AV580" s="12" t="s">
        <v>82</v>
      </c>
      <c r="AW580" s="12" t="s">
        <v>35</v>
      </c>
      <c r="AX580" s="12" t="s">
        <v>72</v>
      </c>
      <c r="AY580" s="250" t="s">
        <v>142</v>
      </c>
    </row>
    <row r="581" s="12" customFormat="1">
      <c r="B581" s="240"/>
      <c r="C581" s="241"/>
      <c r="D581" s="231" t="s">
        <v>150</v>
      </c>
      <c r="E581" s="242" t="s">
        <v>21</v>
      </c>
      <c r="F581" s="243" t="s">
        <v>645</v>
      </c>
      <c r="G581" s="241"/>
      <c r="H581" s="244">
        <v>0.36799999999999999</v>
      </c>
      <c r="I581" s="245"/>
      <c r="J581" s="241"/>
      <c r="K581" s="241"/>
      <c r="L581" s="246"/>
      <c r="M581" s="247"/>
      <c r="N581" s="248"/>
      <c r="O581" s="248"/>
      <c r="P581" s="248"/>
      <c r="Q581" s="248"/>
      <c r="R581" s="248"/>
      <c r="S581" s="248"/>
      <c r="T581" s="249"/>
      <c r="AT581" s="250" t="s">
        <v>150</v>
      </c>
      <c r="AU581" s="250" t="s">
        <v>82</v>
      </c>
      <c r="AV581" s="12" t="s">
        <v>82</v>
      </c>
      <c r="AW581" s="12" t="s">
        <v>35</v>
      </c>
      <c r="AX581" s="12" t="s">
        <v>72</v>
      </c>
      <c r="AY581" s="250" t="s">
        <v>142</v>
      </c>
    </row>
    <row r="582" s="13" customFormat="1">
      <c r="B582" s="251"/>
      <c r="C582" s="252"/>
      <c r="D582" s="231" t="s">
        <v>150</v>
      </c>
      <c r="E582" s="253" t="s">
        <v>21</v>
      </c>
      <c r="F582" s="254" t="s">
        <v>160</v>
      </c>
      <c r="G582" s="252"/>
      <c r="H582" s="255">
        <v>0.64800000000000002</v>
      </c>
      <c r="I582" s="256"/>
      <c r="J582" s="252"/>
      <c r="K582" s="252"/>
      <c r="L582" s="257"/>
      <c r="M582" s="258"/>
      <c r="N582" s="259"/>
      <c r="O582" s="259"/>
      <c r="P582" s="259"/>
      <c r="Q582" s="259"/>
      <c r="R582" s="259"/>
      <c r="S582" s="259"/>
      <c r="T582" s="260"/>
      <c r="AT582" s="261" t="s">
        <v>150</v>
      </c>
      <c r="AU582" s="261" t="s">
        <v>82</v>
      </c>
      <c r="AV582" s="13" t="s">
        <v>148</v>
      </c>
      <c r="AW582" s="13" t="s">
        <v>35</v>
      </c>
      <c r="AX582" s="13" t="s">
        <v>80</v>
      </c>
      <c r="AY582" s="261" t="s">
        <v>142</v>
      </c>
    </row>
    <row r="583" s="1" customFormat="1" ht="38.25" customHeight="1">
      <c r="B583" s="46"/>
      <c r="C583" s="217" t="s">
        <v>646</v>
      </c>
      <c r="D583" s="217" t="s">
        <v>144</v>
      </c>
      <c r="E583" s="218" t="s">
        <v>647</v>
      </c>
      <c r="F583" s="219" t="s">
        <v>648</v>
      </c>
      <c r="G583" s="220" t="s">
        <v>286</v>
      </c>
      <c r="H583" s="221">
        <v>2</v>
      </c>
      <c r="I583" s="222"/>
      <c r="J583" s="223">
        <f>ROUND(I583*H583,2)</f>
        <v>0</v>
      </c>
      <c r="K583" s="219" t="s">
        <v>164</v>
      </c>
      <c r="L583" s="72"/>
      <c r="M583" s="224" t="s">
        <v>21</v>
      </c>
      <c r="N583" s="225" t="s">
        <v>43</v>
      </c>
      <c r="O583" s="47"/>
      <c r="P583" s="226">
        <f>O583*H583</f>
        <v>0</v>
      </c>
      <c r="Q583" s="226">
        <v>0</v>
      </c>
      <c r="R583" s="226">
        <f>Q583*H583</f>
        <v>0</v>
      </c>
      <c r="S583" s="226">
        <v>0.047</v>
      </c>
      <c r="T583" s="227">
        <f>S583*H583</f>
        <v>0.094</v>
      </c>
      <c r="AR583" s="24" t="s">
        <v>148</v>
      </c>
      <c r="AT583" s="24" t="s">
        <v>144</v>
      </c>
      <c r="AU583" s="24" t="s">
        <v>82</v>
      </c>
      <c r="AY583" s="24" t="s">
        <v>142</v>
      </c>
      <c r="BE583" s="228">
        <f>IF(N583="základní",J583,0)</f>
        <v>0</v>
      </c>
      <c r="BF583" s="228">
        <f>IF(N583="snížená",J583,0)</f>
        <v>0</v>
      </c>
      <c r="BG583" s="228">
        <f>IF(N583="zákl. přenesená",J583,0)</f>
        <v>0</v>
      </c>
      <c r="BH583" s="228">
        <f>IF(N583="sníž. přenesená",J583,0)</f>
        <v>0</v>
      </c>
      <c r="BI583" s="228">
        <f>IF(N583="nulová",J583,0)</f>
        <v>0</v>
      </c>
      <c r="BJ583" s="24" t="s">
        <v>80</v>
      </c>
      <c r="BK583" s="228">
        <f>ROUND(I583*H583,2)</f>
        <v>0</v>
      </c>
      <c r="BL583" s="24" t="s">
        <v>148</v>
      </c>
      <c r="BM583" s="24" t="s">
        <v>649</v>
      </c>
    </row>
    <row r="584" s="1" customFormat="1" ht="38.25" customHeight="1">
      <c r="B584" s="46"/>
      <c r="C584" s="217" t="s">
        <v>650</v>
      </c>
      <c r="D584" s="217" t="s">
        <v>144</v>
      </c>
      <c r="E584" s="218" t="s">
        <v>651</v>
      </c>
      <c r="F584" s="219" t="s">
        <v>652</v>
      </c>
      <c r="G584" s="220" t="s">
        <v>163</v>
      </c>
      <c r="H584" s="221">
        <v>0.28799999999999998</v>
      </c>
      <c r="I584" s="222"/>
      <c r="J584" s="223">
        <f>ROUND(I584*H584,2)</f>
        <v>0</v>
      </c>
      <c r="K584" s="219" t="s">
        <v>164</v>
      </c>
      <c r="L584" s="72"/>
      <c r="M584" s="224" t="s">
        <v>21</v>
      </c>
      <c r="N584" s="225" t="s">
        <v>43</v>
      </c>
      <c r="O584" s="47"/>
      <c r="P584" s="226">
        <f>O584*H584</f>
        <v>0</v>
      </c>
      <c r="Q584" s="226">
        <v>0</v>
      </c>
      <c r="R584" s="226">
        <f>Q584*H584</f>
        <v>0</v>
      </c>
      <c r="S584" s="226">
        <v>1.5</v>
      </c>
      <c r="T584" s="227">
        <f>S584*H584</f>
        <v>0.43199999999999994</v>
      </c>
      <c r="AR584" s="24" t="s">
        <v>148</v>
      </c>
      <c r="AT584" s="24" t="s">
        <v>144</v>
      </c>
      <c r="AU584" s="24" t="s">
        <v>82</v>
      </c>
      <c r="AY584" s="24" t="s">
        <v>142</v>
      </c>
      <c r="BE584" s="228">
        <f>IF(N584="základní",J584,0)</f>
        <v>0</v>
      </c>
      <c r="BF584" s="228">
        <f>IF(N584="snížená",J584,0)</f>
        <v>0</v>
      </c>
      <c r="BG584" s="228">
        <f>IF(N584="zákl. přenesená",J584,0)</f>
        <v>0</v>
      </c>
      <c r="BH584" s="228">
        <f>IF(N584="sníž. přenesená",J584,0)</f>
        <v>0</v>
      </c>
      <c r="BI584" s="228">
        <f>IF(N584="nulová",J584,0)</f>
        <v>0</v>
      </c>
      <c r="BJ584" s="24" t="s">
        <v>80</v>
      </c>
      <c r="BK584" s="228">
        <f>ROUND(I584*H584,2)</f>
        <v>0</v>
      </c>
      <c r="BL584" s="24" t="s">
        <v>148</v>
      </c>
      <c r="BM584" s="24" t="s">
        <v>653</v>
      </c>
    </row>
    <row r="585" s="12" customFormat="1">
      <c r="B585" s="240"/>
      <c r="C585" s="241"/>
      <c r="D585" s="231" t="s">
        <v>150</v>
      </c>
      <c r="E585" s="242" t="s">
        <v>21</v>
      </c>
      <c r="F585" s="243" t="s">
        <v>654</v>
      </c>
      <c r="G585" s="241"/>
      <c r="H585" s="244">
        <v>0.28799999999999998</v>
      </c>
      <c r="I585" s="245"/>
      <c r="J585" s="241"/>
      <c r="K585" s="241"/>
      <c r="L585" s="246"/>
      <c r="M585" s="247"/>
      <c r="N585" s="248"/>
      <c r="O585" s="248"/>
      <c r="P585" s="248"/>
      <c r="Q585" s="248"/>
      <c r="R585" s="248"/>
      <c r="S585" s="248"/>
      <c r="T585" s="249"/>
      <c r="AT585" s="250" t="s">
        <v>150</v>
      </c>
      <c r="AU585" s="250" t="s">
        <v>82</v>
      </c>
      <c r="AV585" s="12" t="s">
        <v>82</v>
      </c>
      <c r="AW585" s="12" t="s">
        <v>35</v>
      </c>
      <c r="AX585" s="12" t="s">
        <v>72</v>
      </c>
      <c r="AY585" s="250" t="s">
        <v>142</v>
      </c>
    </row>
    <row r="586" s="13" customFormat="1">
      <c r="B586" s="251"/>
      <c r="C586" s="252"/>
      <c r="D586" s="231" t="s">
        <v>150</v>
      </c>
      <c r="E586" s="253" t="s">
        <v>21</v>
      </c>
      <c r="F586" s="254" t="s">
        <v>160</v>
      </c>
      <c r="G586" s="252"/>
      <c r="H586" s="255">
        <v>0.28799999999999998</v>
      </c>
      <c r="I586" s="256"/>
      <c r="J586" s="252"/>
      <c r="K586" s="252"/>
      <c r="L586" s="257"/>
      <c r="M586" s="258"/>
      <c r="N586" s="259"/>
      <c r="O586" s="259"/>
      <c r="P586" s="259"/>
      <c r="Q586" s="259"/>
      <c r="R586" s="259"/>
      <c r="S586" s="259"/>
      <c r="T586" s="260"/>
      <c r="AT586" s="261" t="s">
        <v>150</v>
      </c>
      <c r="AU586" s="261" t="s">
        <v>82</v>
      </c>
      <c r="AV586" s="13" t="s">
        <v>148</v>
      </c>
      <c r="AW586" s="13" t="s">
        <v>35</v>
      </c>
      <c r="AX586" s="13" t="s">
        <v>80</v>
      </c>
      <c r="AY586" s="261" t="s">
        <v>142</v>
      </c>
    </row>
    <row r="587" s="1" customFormat="1" ht="25.5" customHeight="1">
      <c r="B587" s="46"/>
      <c r="C587" s="217" t="s">
        <v>655</v>
      </c>
      <c r="D587" s="217" t="s">
        <v>144</v>
      </c>
      <c r="E587" s="218" t="s">
        <v>656</v>
      </c>
      <c r="F587" s="219" t="s">
        <v>657</v>
      </c>
      <c r="G587" s="220" t="s">
        <v>163</v>
      </c>
      <c r="H587" s="221">
        <v>0.089999999999999997</v>
      </c>
      <c r="I587" s="222"/>
      <c r="J587" s="223">
        <f>ROUND(I587*H587,2)</f>
        <v>0</v>
      </c>
      <c r="K587" s="219" t="s">
        <v>164</v>
      </c>
      <c r="L587" s="72"/>
      <c r="M587" s="224" t="s">
        <v>21</v>
      </c>
      <c r="N587" s="225" t="s">
        <v>43</v>
      </c>
      <c r="O587" s="47"/>
      <c r="P587" s="226">
        <f>O587*H587</f>
        <v>0</v>
      </c>
      <c r="Q587" s="226">
        <v>0</v>
      </c>
      <c r="R587" s="226">
        <f>Q587*H587</f>
        <v>0</v>
      </c>
      <c r="S587" s="226">
        <v>1.8</v>
      </c>
      <c r="T587" s="227">
        <f>S587*H587</f>
        <v>0.16200000000000001</v>
      </c>
      <c r="AR587" s="24" t="s">
        <v>148</v>
      </c>
      <c r="AT587" s="24" t="s">
        <v>144</v>
      </c>
      <c r="AU587" s="24" t="s">
        <v>82</v>
      </c>
      <c r="AY587" s="24" t="s">
        <v>142</v>
      </c>
      <c r="BE587" s="228">
        <f>IF(N587="základní",J587,0)</f>
        <v>0</v>
      </c>
      <c r="BF587" s="228">
        <f>IF(N587="snížená",J587,0)</f>
        <v>0</v>
      </c>
      <c r="BG587" s="228">
        <f>IF(N587="zákl. přenesená",J587,0)</f>
        <v>0</v>
      </c>
      <c r="BH587" s="228">
        <f>IF(N587="sníž. přenesená",J587,0)</f>
        <v>0</v>
      </c>
      <c r="BI587" s="228">
        <f>IF(N587="nulová",J587,0)</f>
        <v>0</v>
      </c>
      <c r="BJ587" s="24" t="s">
        <v>80</v>
      </c>
      <c r="BK587" s="228">
        <f>ROUND(I587*H587,2)</f>
        <v>0</v>
      </c>
      <c r="BL587" s="24" t="s">
        <v>148</v>
      </c>
      <c r="BM587" s="24" t="s">
        <v>658</v>
      </c>
    </row>
    <row r="588" s="12" customFormat="1">
      <c r="B588" s="240"/>
      <c r="C588" s="241"/>
      <c r="D588" s="231" t="s">
        <v>150</v>
      </c>
      <c r="E588" s="242" t="s">
        <v>21</v>
      </c>
      <c r="F588" s="243" t="s">
        <v>659</v>
      </c>
      <c r="G588" s="241"/>
      <c r="H588" s="244">
        <v>0.089999999999999997</v>
      </c>
      <c r="I588" s="245"/>
      <c r="J588" s="241"/>
      <c r="K588" s="241"/>
      <c r="L588" s="246"/>
      <c r="M588" s="247"/>
      <c r="N588" s="248"/>
      <c r="O588" s="248"/>
      <c r="P588" s="248"/>
      <c r="Q588" s="248"/>
      <c r="R588" s="248"/>
      <c r="S588" s="248"/>
      <c r="T588" s="249"/>
      <c r="AT588" s="250" t="s">
        <v>150</v>
      </c>
      <c r="AU588" s="250" t="s">
        <v>82</v>
      </c>
      <c r="AV588" s="12" t="s">
        <v>82</v>
      </c>
      <c r="AW588" s="12" t="s">
        <v>35</v>
      </c>
      <c r="AX588" s="12" t="s">
        <v>72</v>
      </c>
      <c r="AY588" s="250" t="s">
        <v>142</v>
      </c>
    </row>
    <row r="589" s="13" customFormat="1">
      <c r="B589" s="251"/>
      <c r="C589" s="252"/>
      <c r="D589" s="231" t="s">
        <v>150</v>
      </c>
      <c r="E589" s="253" t="s">
        <v>21</v>
      </c>
      <c r="F589" s="254" t="s">
        <v>160</v>
      </c>
      <c r="G589" s="252"/>
      <c r="H589" s="255">
        <v>0.089999999999999997</v>
      </c>
      <c r="I589" s="256"/>
      <c r="J589" s="252"/>
      <c r="K589" s="252"/>
      <c r="L589" s="257"/>
      <c r="M589" s="258"/>
      <c r="N589" s="259"/>
      <c r="O589" s="259"/>
      <c r="P589" s="259"/>
      <c r="Q589" s="259"/>
      <c r="R589" s="259"/>
      <c r="S589" s="259"/>
      <c r="T589" s="260"/>
      <c r="AT589" s="261" t="s">
        <v>150</v>
      </c>
      <c r="AU589" s="261" t="s">
        <v>82</v>
      </c>
      <c r="AV589" s="13" t="s">
        <v>148</v>
      </c>
      <c r="AW589" s="13" t="s">
        <v>35</v>
      </c>
      <c r="AX589" s="13" t="s">
        <v>80</v>
      </c>
      <c r="AY589" s="261" t="s">
        <v>142</v>
      </c>
    </row>
    <row r="590" s="1" customFormat="1" ht="25.5" customHeight="1">
      <c r="B590" s="46"/>
      <c r="C590" s="217" t="s">
        <v>660</v>
      </c>
      <c r="D590" s="217" t="s">
        <v>144</v>
      </c>
      <c r="E590" s="218" t="s">
        <v>661</v>
      </c>
      <c r="F590" s="219" t="s">
        <v>662</v>
      </c>
      <c r="G590" s="220" t="s">
        <v>286</v>
      </c>
      <c r="H590" s="221">
        <v>1</v>
      </c>
      <c r="I590" s="222"/>
      <c r="J590" s="223">
        <f>ROUND(I590*H590,2)</f>
        <v>0</v>
      </c>
      <c r="K590" s="219" t="s">
        <v>164</v>
      </c>
      <c r="L590" s="72"/>
      <c r="M590" s="224" t="s">
        <v>21</v>
      </c>
      <c r="N590" s="225" t="s">
        <v>43</v>
      </c>
      <c r="O590" s="47"/>
      <c r="P590" s="226">
        <f>O590*H590</f>
        <v>0</v>
      </c>
      <c r="Q590" s="226">
        <v>0</v>
      </c>
      <c r="R590" s="226">
        <f>Q590*H590</f>
        <v>0</v>
      </c>
      <c r="S590" s="226">
        <v>0.014999999999999999</v>
      </c>
      <c r="T590" s="227">
        <f>S590*H590</f>
        <v>0.014999999999999999</v>
      </c>
      <c r="AR590" s="24" t="s">
        <v>148</v>
      </c>
      <c r="AT590" s="24" t="s">
        <v>144</v>
      </c>
      <c r="AU590" s="24" t="s">
        <v>82</v>
      </c>
      <c r="AY590" s="24" t="s">
        <v>142</v>
      </c>
      <c r="BE590" s="228">
        <f>IF(N590="základní",J590,0)</f>
        <v>0</v>
      </c>
      <c r="BF590" s="228">
        <f>IF(N590="snížená",J590,0)</f>
        <v>0</v>
      </c>
      <c r="BG590" s="228">
        <f>IF(N590="zákl. přenesená",J590,0)</f>
        <v>0</v>
      </c>
      <c r="BH590" s="228">
        <f>IF(N590="sníž. přenesená",J590,0)</f>
        <v>0</v>
      </c>
      <c r="BI590" s="228">
        <f>IF(N590="nulová",J590,0)</f>
        <v>0</v>
      </c>
      <c r="BJ590" s="24" t="s">
        <v>80</v>
      </c>
      <c r="BK590" s="228">
        <f>ROUND(I590*H590,2)</f>
        <v>0</v>
      </c>
      <c r="BL590" s="24" t="s">
        <v>148</v>
      </c>
      <c r="BM590" s="24" t="s">
        <v>663</v>
      </c>
    </row>
    <row r="591" s="1" customFormat="1" ht="25.5" customHeight="1">
      <c r="B591" s="46"/>
      <c r="C591" s="217" t="s">
        <v>664</v>
      </c>
      <c r="D591" s="217" t="s">
        <v>144</v>
      </c>
      <c r="E591" s="218" t="s">
        <v>665</v>
      </c>
      <c r="F591" s="219" t="s">
        <v>666</v>
      </c>
      <c r="G591" s="220" t="s">
        <v>286</v>
      </c>
      <c r="H591" s="221">
        <v>37</v>
      </c>
      <c r="I591" s="222"/>
      <c r="J591" s="223">
        <f>ROUND(I591*H591,2)</f>
        <v>0</v>
      </c>
      <c r="K591" s="219" t="s">
        <v>164</v>
      </c>
      <c r="L591" s="72"/>
      <c r="M591" s="224" t="s">
        <v>21</v>
      </c>
      <c r="N591" s="225" t="s">
        <v>43</v>
      </c>
      <c r="O591" s="47"/>
      <c r="P591" s="226">
        <f>O591*H591</f>
        <v>0</v>
      </c>
      <c r="Q591" s="226">
        <v>0</v>
      </c>
      <c r="R591" s="226">
        <f>Q591*H591</f>
        <v>0</v>
      </c>
      <c r="S591" s="226">
        <v>0.001</v>
      </c>
      <c r="T591" s="227">
        <f>S591*H591</f>
        <v>0.036999999999999998</v>
      </c>
      <c r="AR591" s="24" t="s">
        <v>148</v>
      </c>
      <c r="AT591" s="24" t="s">
        <v>144</v>
      </c>
      <c r="AU591" s="24" t="s">
        <v>82</v>
      </c>
      <c r="AY591" s="24" t="s">
        <v>142</v>
      </c>
      <c r="BE591" s="228">
        <f>IF(N591="základní",J591,0)</f>
        <v>0</v>
      </c>
      <c r="BF591" s="228">
        <f>IF(N591="snížená",J591,0)</f>
        <v>0</v>
      </c>
      <c r="BG591" s="228">
        <f>IF(N591="zákl. přenesená",J591,0)</f>
        <v>0</v>
      </c>
      <c r="BH591" s="228">
        <f>IF(N591="sníž. přenesená",J591,0)</f>
        <v>0</v>
      </c>
      <c r="BI591" s="228">
        <f>IF(N591="nulová",J591,0)</f>
        <v>0</v>
      </c>
      <c r="BJ591" s="24" t="s">
        <v>80</v>
      </c>
      <c r="BK591" s="228">
        <f>ROUND(I591*H591,2)</f>
        <v>0</v>
      </c>
      <c r="BL591" s="24" t="s">
        <v>148</v>
      </c>
      <c r="BM591" s="24" t="s">
        <v>667</v>
      </c>
    </row>
    <row r="592" s="1" customFormat="1" ht="25.5" customHeight="1">
      <c r="B592" s="46"/>
      <c r="C592" s="217" t="s">
        <v>668</v>
      </c>
      <c r="D592" s="217" t="s">
        <v>144</v>
      </c>
      <c r="E592" s="218" t="s">
        <v>669</v>
      </c>
      <c r="F592" s="219" t="s">
        <v>670</v>
      </c>
      <c r="G592" s="220" t="s">
        <v>286</v>
      </c>
      <c r="H592" s="221">
        <v>1</v>
      </c>
      <c r="I592" s="222"/>
      <c r="J592" s="223">
        <f>ROUND(I592*H592,2)</f>
        <v>0</v>
      </c>
      <c r="K592" s="219" t="s">
        <v>164</v>
      </c>
      <c r="L592" s="72"/>
      <c r="M592" s="224" t="s">
        <v>21</v>
      </c>
      <c r="N592" s="225" t="s">
        <v>43</v>
      </c>
      <c r="O592" s="47"/>
      <c r="P592" s="226">
        <f>O592*H592</f>
        <v>0</v>
      </c>
      <c r="Q592" s="226">
        <v>0</v>
      </c>
      <c r="R592" s="226">
        <f>Q592*H592</f>
        <v>0</v>
      </c>
      <c r="S592" s="226">
        <v>0.0030000000000000001</v>
      </c>
      <c r="T592" s="227">
        <f>S592*H592</f>
        <v>0.0030000000000000001</v>
      </c>
      <c r="AR592" s="24" t="s">
        <v>148</v>
      </c>
      <c r="AT592" s="24" t="s">
        <v>144</v>
      </c>
      <c r="AU592" s="24" t="s">
        <v>82</v>
      </c>
      <c r="AY592" s="24" t="s">
        <v>142</v>
      </c>
      <c r="BE592" s="228">
        <f>IF(N592="základní",J592,0)</f>
        <v>0</v>
      </c>
      <c r="BF592" s="228">
        <f>IF(N592="snížená",J592,0)</f>
        <v>0</v>
      </c>
      <c r="BG592" s="228">
        <f>IF(N592="zákl. přenesená",J592,0)</f>
        <v>0</v>
      </c>
      <c r="BH592" s="228">
        <f>IF(N592="sníž. přenesená",J592,0)</f>
        <v>0</v>
      </c>
      <c r="BI592" s="228">
        <f>IF(N592="nulová",J592,0)</f>
        <v>0</v>
      </c>
      <c r="BJ592" s="24" t="s">
        <v>80</v>
      </c>
      <c r="BK592" s="228">
        <f>ROUND(I592*H592,2)</f>
        <v>0</v>
      </c>
      <c r="BL592" s="24" t="s">
        <v>148</v>
      </c>
      <c r="BM592" s="24" t="s">
        <v>671</v>
      </c>
    </row>
    <row r="593" s="1" customFormat="1" ht="25.5" customHeight="1">
      <c r="B593" s="46"/>
      <c r="C593" s="217" t="s">
        <v>672</v>
      </c>
      <c r="D593" s="217" t="s">
        <v>144</v>
      </c>
      <c r="E593" s="218" t="s">
        <v>673</v>
      </c>
      <c r="F593" s="219" t="s">
        <v>674</v>
      </c>
      <c r="G593" s="220" t="s">
        <v>296</v>
      </c>
      <c r="H593" s="221">
        <v>10</v>
      </c>
      <c r="I593" s="222"/>
      <c r="J593" s="223">
        <f>ROUND(I593*H593,2)</f>
        <v>0</v>
      </c>
      <c r="K593" s="219" t="s">
        <v>164</v>
      </c>
      <c r="L593" s="72"/>
      <c r="M593" s="224" t="s">
        <v>21</v>
      </c>
      <c r="N593" s="225" t="s">
        <v>43</v>
      </c>
      <c r="O593" s="47"/>
      <c r="P593" s="226">
        <f>O593*H593</f>
        <v>0</v>
      </c>
      <c r="Q593" s="226">
        <v>0</v>
      </c>
      <c r="R593" s="226">
        <f>Q593*H593</f>
        <v>0</v>
      </c>
      <c r="S593" s="226">
        <v>0.01</v>
      </c>
      <c r="T593" s="227">
        <f>S593*H593</f>
        <v>0.10000000000000001</v>
      </c>
      <c r="AR593" s="24" t="s">
        <v>148</v>
      </c>
      <c r="AT593" s="24" t="s">
        <v>144</v>
      </c>
      <c r="AU593" s="24" t="s">
        <v>82</v>
      </c>
      <c r="AY593" s="24" t="s">
        <v>142</v>
      </c>
      <c r="BE593" s="228">
        <f>IF(N593="základní",J593,0)</f>
        <v>0</v>
      </c>
      <c r="BF593" s="228">
        <f>IF(N593="snížená",J593,0)</f>
        <v>0</v>
      </c>
      <c r="BG593" s="228">
        <f>IF(N593="zákl. přenesená",J593,0)</f>
        <v>0</v>
      </c>
      <c r="BH593" s="228">
        <f>IF(N593="sníž. přenesená",J593,0)</f>
        <v>0</v>
      </c>
      <c r="BI593" s="228">
        <f>IF(N593="nulová",J593,0)</f>
        <v>0</v>
      </c>
      <c r="BJ593" s="24" t="s">
        <v>80</v>
      </c>
      <c r="BK593" s="228">
        <f>ROUND(I593*H593,2)</f>
        <v>0</v>
      </c>
      <c r="BL593" s="24" t="s">
        <v>148</v>
      </c>
      <c r="BM593" s="24" t="s">
        <v>675</v>
      </c>
    </row>
    <row r="594" s="11" customFormat="1">
      <c r="B594" s="229"/>
      <c r="C594" s="230"/>
      <c r="D594" s="231" t="s">
        <v>150</v>
      </c>
      <c r="E594" s="232" t="s">
        <v>21</v>
      </c>
      <c r="F594" s="233" t="s">
        <v>151</v>
      </c>
      <c r="G594" s="230"/>
      <c r="H594" s="232" t="s">
        <v>21</v>
      </c>
      <c r="I594" s="234"/>
      <c r="J594" s="230"/>
      <c r="K594" s="230"/>
      <c r="L594" s="235"/>
      <c r="M594" s="236"/>
      <c r="N594" s="237"/>
      <c r="O594" s="237"/>
      <c r="P594" s="237"/>
      <c r="Q594" s="237"/>
      <c r="R594" s="237"/>
      <c r="S594" s="237"/>
      <c r="T594" s="238"/>
      <c r="AT594" s="239" t="s">
        <v>150</v>
      </c>
      <c r="AU594" s="239" t="s">
        <v>82</v>
      </c>
      <c r="AV594" s="11" t="s">
        <v>80</v>
      </c>
      <c r="AW594" s="11" t="s">
        <v>35</v>
      </c>
      <c r="AX594" s="11" t="s">
        <v>72</v>
      </c>
      <c r="AY594" s="239" t="s">
        <v>142</v>
      </c>
    </row>
    <row r="595" s="12" customFormat="1">
      <c r="B595" s="240"/>
      <c r="C595" s="241"/>
      <c r="D595" s="231" t="s">
        <v>150</v>
      </c>
      <c r="E595" s="242" t="s">
        <v>21</v>
      </c>
      <c r="F595" s="243" t="s">
        <v>676</v>
      </c>
      <c r="G595" s="241"/>
      <c r="H595" s="244">
        <v>10</v>
      </c>
      <c r="I595" s="245"/>
      <c r="J595" s="241"/>
      <c r="K595" s="241"/>
      <c r="L595" s="246"/>
      <c r="M595" s="247"/>
      <c r="N595" s="248"/>
      <c r="O595" s="248"/>
      <c r="P595" s="248"/>
      <c r="Q595" s="248"/>
      <c r="R595" s="248"/>
      <c r="S595" s="248"/>
      <c r="T595" s="249"/>
      <c r="AT595" s="250" t="s">
        <v>150</v>
      </c>
      <c r="AU595" s="250" t="s">
        <v>82</v>
      </c>
      <c r="AV595" s="12" t="s">
        <v>82</v>
      </c>
      <c r="AW595" s="12" t="s">
        <v>35</v>
      </c>
      <c r="AX595" s="12" t="s">
        <v>72</v>
      </c>
      <c r="AY595" s="250" t="s">
        <v>142</v>
      </c>
    </row>
    <row r="596" s="13" customFormat="1">
      <c r="B596" s="251"/>
      <c r="C596" s="252"/>
      <c r="D596" s="231" t="s">
        <v>150</v>
      </c>
      <c r="E596" s="253" t="s">
        <v>21</v>
      </c>
      <c r="F596" s="254" t="s">
        <v>160</v>
      </c>
      <c r="G596" s="252"/>
      <c r="H596" s="255">
        <v>10</v>
      </c>
      <c r="I596" s="256"/>
      <c r="J596" s="252"/>
      <c r="K596" s="252"/>
      <c r="L596" s="257"/>
      <c r="M596" s="258"/>
      <c r="N596" s="259"/>
      <c r="O596" s="259"/>
      <c r="P596" s="259"/>
      <c r="Q596" s="259"/>
      <c r="R596" s="259"/>
      <c r="S596" s="259"/>
      <c r="T596" s="260"/>
      <c r="AT596" s="261" t="s">
        <v>150</v>
      </c>
      <c r="AU596" s="261" t="s">
        <v>82</v>
      </c>
      <c r="AV596" s="13" t="s">
        <v>148</v>
      </c>
      <c r="AW596" s="13" t="s">
        <v>35</v>
      </c>
      <c r="AX596" s="13" t="s">
        <v>80</v>
      </c>
      <c r="AY596" s="261" t="s">
        <v>142</v>
      </c>
    </row>
    <row r="597" s="1" customFormat="1" ht="25.5" customHeight="1">
      <c r="B597" s="46"/>
      <c r="C597" s="217" t="s">
        <v>677</v>
      </c>
      <c r="D597" s="217" t="s">
        <v>144</v>
      </c>
      <c r="E597" s="218" t="s">
        <v>678</v>
      </c>
      <c r="F597" s="219" t="s">
        <v>679</v>
      </c>
      <c r="G597" s="220" t="s">
        <v>296</v>
      </c>
      <c r="H597" s="221">
        <v>12</v>
      </c>
      <c r="I597" s="222"/>
      <c r="J597" s="223">
        <f>ROUND(I597*H597,2)</f>
        <v>0</v>
      </c>
      <c r="K597" s="219" t="s">
        <v>164</v>
      </c>
      <c r="L597" s="72"/>
      <c r="M597" s="224" t="s">
        <v>21</v>
      </c>
      <c r="N597" s="225" t="s">
        <v>43</v>
      </c>
      <c r="O597" s="47"/>
      <c r="P597" s="226">
        <f>O597*H597</f>
        <v>0</v>
      </c>
      <c r="Q597" s="226">
        <v>0</v>
      </c>
      <c r="R597" s="226">
        <f>Q597*H597</f>
        <v>0</v>
      </c>
      <c r="S597" s="226">
        <v>0.016</v>
      </c>
      <c r="T597" s="227">
        <f>S597*H597</f>
        <v>0.192</v>
      </c>
      <c r="AR597" s="24" t="s">
        <v>148</v>
      </c>
      <c r="AT597" s="24" t="s">
        <v>144</v>
      </c>
      <c r="AU597" s="24" t="s">
        <v>82</v>
      </c>
      <c r="AY597" s="24" t="s">
        <v>142</v>
      </c>
      <c r="BE597" s="228">
        <f>IF(N597="základní",J597,0)</f>
        <v>0</v>
      </c>
      <c r="BF597" s="228">
        <f>IF(N597="snížená",J597,0)</f>
        <v>0</v>
      </c>
      <c r="BG597" s="228">
        <f>IF(N597="zákl. přenesená",J597,0)</f>
        <v>0</v>
      </c>
      <c r="BH597" s="228">
        <f>IF(N597="sníž. přenesená",J597,0)</f>
        <v>0</v>
      </c>
      <c r="BI597" s="228">
        <f>IF(N597="nulová",J597,0)</f>
        <v>0</v>
      </c>
      <c r="BJ597" s="24" t="s">
        <v>80</v>
      </c>
      <c r="BK597" s="228">
        <f>ROUND(I597*H597,2)</f>
        <v>0</v>
      </c>
      <c r="BL597" s="24" t="s">
        <v>148</v>
      </c>
      <c r="BM597" s="24" t="s">
        <v>680</v>
      </c>
    </row>
    <row r="598" s="11" customFormat="1">
      <c r="B598" s="229"/>
      <c r="C598" s="230"/>
      <c r="D598" s="231" t="s">
        <v>150</v>
      </c>
      <c r="E598" s="232" t="s">
        <v>21</v>
      </c>
      <c r="F598" s="233" t="s">
        <v>151</v>
      </c>
      <c r="G598" s="230"/>
      <c r="H598" s="232" t="s">
        <v>21</v>
      </c>
      <c r="I598" s="234"/>
      <c r="J598" s="230"/>
      <c r="K598" s="230"/>
      <c r="L598" s="235"/>
      <c r="M598" s="236"/>
      <c r="N598" s="237"/>
      <c r="O598" s="237"/>
      <c r="P598" s="237"/>
      <c r="Q598" s="237"/>
      <c r="R598" s="237"/>
      <c r="S598" s="237"/>
      <c r="T598" s="238"/>
      <c r="AT598" s="239" t="s">
        <v>150</v>
      </c>
      <c r="AU598" s="239" t="s">
        <v>82</v>
      </c>
      <c r="AV598" s="11" t="s">
        <v>80</v>
      </c>
      <c r="AW598" s="11" t="s">
        <v>35</v>
      </c>
      <c r="AX598" s="11" t="s">
        <v>72</v>
      </c>
      <c r="AY598" s="239" t="s">
        <v>142</v>
      </c>
    </row>
    <row r="599" s="12" customFormat="1">
      <c r="B599" s="240"/>
      <c r="C599" s="241"/>
      <c r="D599" s="231" t="s">
        <v>150</v>
      </c>
      <c r="E599" s="242" t="s">
        <v>21</v>
      </c>
      <c r="F599" s="243" t="s">
        <v>681</v>
      </c>
      <c r="G599" s="241"/>
      <c r="H599" s="244">
        <v>12</v>
      </c>
      <c r="I599" s="245"/>
      <c r="J599" s="241"/>
      <c r="K599" s="241"/>
      <c r="L599" s="246"/>
      <c r="M599" s="247"/>
      <c r="N599" s="248"/>
      <c r="O599" s="248"/>
      <c r="P599" s="248"/>
      <c r="Q599" s="248"/>
      <c r="R599" s="248"/>
      <c r="S599" s="248"/>
      <c r="T599" s="249"/>
      <c r="AT599" s="250" t="s">
        <v>150</v>
      </c>
      <c r="AU599" s="250" t="s">
        <v>82</v>
      </c>
      <c r="AV599" s="12" t="s">
        <v>82</v>
      </c>
      <c r="AW599" s="12" t="s">
        <v>35</v>
      </c>
      <c r="AX599" s="12" t="s">
        <v>72</v>
      </c>
      <c r="AY599" s="250" t="s">
        <v>142</v>
      </c>
    </row>
    <row r="600" s="13" customFormat="1">
      <c r="B600" s="251"/>
      <c r="C600" s="252"/>
      <c r="D600" s="231" t="s">
        <v>150</v>
      </c>
      <c r="E600" s="253" t="s">
        <v>21</v>
      </c>
      <c r="F600" s="254" t="s">
        <v>160</v>
      </c>
      <c r="G600" s="252"/>
      <c r="H600" s="255">
        <v>12</v>
      </c>
      <c r="I600" s="256"/>
      <c r="J600" s="252"/>
      <c r="K600" s="252"/>
      <c r="L600" s="257"/>
      <c r="M600" s="258"/>
      <c r="N600" s="259"/>
      <c r="O600" s="259"/>
      <c r="P600" s="259"/>
      <c r="Q600" s="259"/>
      <c r="R600" s="259"/>
      <c r="S600" s="259"/>
      <c r="T600" s="260"/>
      <c r="AT600" s="261" t="s">
        <v>150</v>
      </c>
      <c r="AU600" s="261" t="s">
        <v>82</v>
      </c>
      <c r="AV600" s="13" t="s">
        <v>148</v>
      </c>
      <c r="AW600" s="13" t="s">
        <v>35</v>
      </c>
      <c r="AX600" s="13" t="s">
        <v>80</v>
      </c>
      <c r="AY600" s="261" t="s">
        <v>142</v>
      </c>
    </row>
    <row r="601" s="1" customFormat="1" ht="25.5" customHeight="1">
      <c r="B601" s="46"/>
      <c r="C601" s="217" t="s">
        <v>682</v>
      </c>
      <c r="D601" s="217" t="s">
        <v>144</v>
      </c>
      <c r="E601" s="218" t="s">
        <v>683</v>
      </c>
      <c r="F601" s="219" t="s">
        <v>684</v>
      </c>
      <c r="G601" s="220" t="s">
        <v>296</v>
      </c>
      <c r="H601" s="221">
        <v>12</v>
      </c>
      <c r="I601" s="222"/>
      <c r="J601" s="223">
        <f>ROUND(I601*H601,2)</f>
        <v>0</v>
      </c>
      <c r="K601" s="219" t="s">
        <v>164</v>
      </c>
      <c r="L601" s="72"/>
      <c r="M601" s="224" t="s">
        <v>21</v>
      </c>
      <c r="N601" s="225" t="s">
        <v>43</v>
      </c>
      <c r="O601" s="47"/>
      <c r="P601" s="226">
        <f>O601*H601</f>
        <v>0</v>
      </c>
      <c r="Q601" s="226">
        <v>0</v>
      </c>
      <c r="R601" s="226">
        <f>Q601*H601</f>
        <v>0</v>
      </c>
      <c r="S601" s="226">
        <v>0.014999999999999999</v>
      </c>
      <c r="T601" s="227">
        <f>S601*H601</f>
        <v>0.17999999999999999</v>
      </c>
      <c r="AR601" s="24" t="s">
        <v>148</v>
      </c>
      <c r="AT601" s="24" t="s">
        <v>144</v>
      </c>
      <c r="AU601" s="24" t="s">
        <v>82</v>
      </c>
      <c r="AY601" s="24" t="s">
        <v>142</v>
      </c>
      <c r="BE601" s="228">
        <f>IF(N601="základní",J601,0)</f>
        <v>0</v>
      </c>
      <c r="BF601" s="228">
        <f>IF(N601="snížená",J601,0)</f>
        <v>0</v>
      </c>
      <c r="BG601" s="228">
        <f>IF(N601="zákl. přenesená",J601,0)</f>
        <v>0</v>
      </c>
      <c r="BH601" s="228">
        <f>IF(N601="sníž. přenesená",J601,0)</f>
        <v>0</v>
      </c>
      <c r="BI601" s="228">
        <f>IF(N601="nulová",J601,0)</f>
        <v>0</v>
      </c>
      <c r="BJ601" s="24" t="s">
        <v>80</v>
      </c>
      <c r="BK601" s="228">
        <f>ROUND(I601*H601,2)</f>
        <v>0</v>
      </c>
      <c r="BL601" s="24" t="s">
        <v>148</v>
      </c>
      <c r="BM601" s="24" t="s">
        <v>685</v>
      </c>
    </row>
    <row r="602" s="11" customFormat="1">
      <c r="B602" s="229"/>
      <c r="C602" s="230"/>
      <c r="D602" s="231" t="s">
        <v>150</v>
      </c>
      <c r="E602" s="232" t="s">
        <v>21</v>
      </c>
      <c r="F602" s="233" t="s">
        <v>153</v>
      </c>
      <c r="G602" s="230"/>
      <c r="H602" s="232" t="s">
        <v>21</v>
      </c>
      <c r="I602" s="234"/>
      <c r="J602" s="230"/>
      <c r="K602" s="230"/>
      <c r="L602" s="235"/>
      <c r="M602" s="236"/>
      <c r="N602" s="237"/>
      <c r="O602" s="237"/>
      <c r="P602" s="237"/>
      <c r="Q602" s="237"/>
      <c r="R602" s="237"/>
      <c r="S602" s="237"/>
      <c r="T602" s="238"/>
      <c r="AT602" s="239" t="s">
        <v>150</v>
      </c>
      <c r="AU602" s="239" t="s">
        <v>82</v>
      </c>
      <c r="AV602" s="11" t="s">
        <v>80</v>
      </c>
      <c r="AW602" s="11" t="s">
        <v>35</v>
      </c>
      <c r="AX602" s="11" t="s">
        <v>72</v>
      </c>
      <c r="AY602" s="239" t="s">
        <v>142</v>
      </c>
    </row>
    <row r="603" s="12" customFormat="1">
      <c r="B603" s="240"/>
      <c r="C603" s="241"/>
      <c r="D603" s="231" t="s">
        <v>150</v>
      </c>
      <c r="E603" s="242" t="s">
        <v>21</v>
      </c>
      <c r="F603" s="243" t="s">
        <v>681</v>
      </c>
      <c r="G603" s="241"/>
      <c r="H603" s="244">
        <v>12</v>
      </c>
      <c r="I603" s="245"/>
      <c r="J603" s="241"/>
      <c r="K603" s="241"/>
      <c r="L603" s="246"/>
      <c r="M603" s="247"/>
      <c r="N603" s="248"/>
      <c r="O603" s="248"/>
      <c r="P603" s="248"/>
      <c r="Q603" s="248"/>
      <c r="R603" s="248"/>
      <c r="S603" s="248"/>
      <c r="T603" s="249"/>
      <c r="AT603" s="250" t="s">
        <v>150</v>
      </c>
      <c r="AU603" s="250" t="s">
        <v>82</v>
      </c>
      <c r="AV603" s="12" t="s">
        <v>82</v>
      </c>
      <c r="AW603" s="12" t="s">
        <v>35</v>
      </c>
      <c r="AX603" s="12" t="s">
        <v>72</v>
      </c>
      <c r="AY603" s="250" t="s">
        <v>142</v>
      </c>
    </row>
    <row r="604" s="13" customFormat="1">
      <c r="B604" s="251"/>
      <c r="C604" s="252"/>
      <c r="D604" s="231" t="s">
        <v>150</v>
      </c>
      <c r="E604" s="253" t="s">
        <v>21</v>
      </c>
      <c r="F604" s="254" t="s">
        <v>160</v>
      </c>
      <c r="G604" s="252"/>
      <c r="H604" s="255">
        <v>12</v>
      </c>
      <c r="I604" s="256"/>
      <c r="J604" s="252"/>
      <c r="K604" s="252"/>
      <c r="L604" s="257"/>
      <c r="M604" s="258"/>
      <c r="N604" s="259"/>
      <c r="O604" s="259"/>
      <c r="P604" s="259"/>
      <c r="Q604" s="259"/>
      <c r="R604" s="259"/>
      <c r="S604" s="259"/>
      <c r="T604" s="260"/>
      <c r="AT604" s="261" t="s">
        <v>150</v>
      </c>
      <c r="AU604" s="261" t="s">
        <v>82</v>
      </c>
      <c r="AV604" s="13" t="s">
        <v>148</v>
      </c>
      <c r="AW604" s="13" t="s">
        <v>35</v>
      </c>
      <c r="AX604" s="13" t="s">
        <v>80</v>
      </c>
      <c r="AY604" s="261" t="s">
        <v>142</v>
      </c>
    </row>
    <row r="605" s="1" customFormat="1" ht="25.5" customHeight="1">
      <c r="B605" s="46"/>
      <c r="C605" s="217" t="s">
        <v>686</v>
      </c>
      <c r="D605" s="217" t="s">
        <v>144</v>
      </c>
      <c r="E605" s="218" t="s">
        <v>687</v>
      </c>
      <c r="F605" s="219" t="s">
        <v>688</v>
      </c>
      <c r="G605" s="220" t="s">
        <v>296</v>
      </c>
      <c r="H605" s="221">
        <v>5</v>
      </c>
      <c r="I605" s="222"/>
      <c r="J605" s="223">
        <f>ROUND(I605*H605,2)</f>
        <v>0</v>
      </c>
      <c r="K605" s="219" t="s">
        <v>164</v>
      </c>
      <c r="L605" s="72"/>
      <c r="M605" s="224" t="s">
        <v>21</v>
      </c>
      <c r="N605" s="225" t="s">
        <v>43</v>
      </c>
      <c r="O605" s="47"/>
      <c r="P605" s="226">
        <f>O605*H605</f>
        <v>0</v>
      </c>
      <c r="Q605" s="226">
        <v>0</v>
      </c>
      <c r="R605" s="226">
        <f>Q605*H605</f>
        <v>0</v>
      </c>
      <c r="S605" s="226">
        <v>0.034000000000000002</v>
      </c>
      <c r="T605" s="227">
        <f>S605*H605</f>
        <v>0.17000000000000001</v>
      </c>
      <c r="AR605" s="24" t="s">
        <v>148</v>
      </c>
      <c r="AT605" s="24" t="s">
        <v>144</v>
      </c>
      <c r="AU605" s="24" t="s">
        <v>82</v>
      </c>
      <c r="AY605" s="24" t="s">
        <v>142</v>
      </c>
      <c r="BE605" s="228">
        <f>IF(N605="základní",J605,0)</f>
        <v>0</v>
      </c>
      <c r="BF605" s="228">
        <f>IF(N605="snížená",J605,0)</f>
        <v>0</v>
      </c>
      <c r="BG605" s="228">
        <f>IF(N605="zákl. přenesená",J605,0)</f>
        <v>0</v>
      </c>
      <c r="BH605" s="228">
        <f>IF(N605="sníž. přenesená",J605,0)</f>
        <v>0</v>
      </c>
      <c r="BI605" s="228">
        <f>IF(N605="nulová",J605,0)</f>
        <v>0</v>
      </c>
      <c r="BJ605" s="24" t="s">
        <v>80</v>
      </c>
      <c r="BK605" s="228">
        <f>ROUND(I605*H605,2)</f>
        <v>0</v>
      </c>
      <c r="BL605" s="24" t="s">
        <v>148</v>
      </c>
      <c r="BM605" s="24" t="s">
        <v>689</v>
      </c>
    </row>
    <row r="606" s="11" customFormat="1">
      <c r="B606" s="229"/>
      <c r="C606" s="230"/>
      <c r="D606" s="231" t="s">
        <v>150</v>
      </c>
      <c r="E606" s="232" t="s">
        <v>21</v>
      </c>
      <c r="F606" s="233" t="s">
        <v>153</v>
      </c>
      <c r="G606" s="230"/>
      <c r="H606" s="232" t="s">
        <v>21</v>
      </c>
      <c r="I606" s="234"/>
      <c r="J606" s="230"/>
      <c r="K606" s="230"/>
      <c r="L606" s="235"/>
      <c r="M606" s="236"/>
      <c r="N606" s="237"/>
      <c r="O606" s="237"/>
      <c r="P606" s="237"/>
      <c r="Q606" s="237"/>
      <c r="R606" s="237"/>
      <c r="S606" s="237"/>
      <c r="T606" s="238"/>
      <c r="AT606" s="239" t="s">
        <v>150</v>
      </c>
      <c r="AU606" s="239" t="s">
        <v>82</v>
      </c>
      <c r="AV606" s="11" t="s">
        <v>80</v>
      </c>
      <c r="AW606" s="11" t="s">
        <v>35</v>
      </c>
      <c r="AX606" s="11" t="s">
        <v>72</v>
      </c>
      <c r="AY606" s="239" t="s">
        <v>142</v>
      </c>
    </row>
    <row r="607" s="12" customFormat="1">
      <c r="B607" s="240"/>
      <c r="C607" s="241"/>
      <c r="D607" s="231" t="s">
        <v>150</v>
      </c>
      <c r="E607" s="242" t="s">
        <v>21</v>
      </c>
      <c r="F607" s="243" t="s">
        <v>690</v>
      </c>
      <c r="G607" s="241"/>
      <c r="H607" s="244">
        <v>5</v>
      </c>
      <c r="I607" s="245"/>
      <c r="J607" s="241"/>
      <c r="K607" s="241"/>
      <c r="L607" s="246"/>
      <c r="M607" s="247"/>
      <c r="N607" s="248"/>
      <c r="O607" s="248"/>
      <c r="P607" s="248"/>
      <c r="Q607" s="248"/>
      <c r="R607" s="248"/>
      <c r="S607" s="248"/>
      <c r="T607" s="249"/>
      <c r="AT607" s="250" t="s">
        <v>150</v>
      </c>
      <c r="AU607" s="250" t="s">
        <v>82</v>
      </c>
      <c r="AV607" s="12" t="s">
        <v>82</v>
      </c>
      <c r="AW607" s="12" t="s">
        <v>35</v>
      </c>
      <c r="AX607" s="12" t="s">
        <v>72</v>
      </c>
      <c r="AY607" s="250" t="s">
        <v>142</v>
      </c>
    </row>
    <row r="608" s="13" customFormat="1">
      <c r="B608" s="251"/>
      <c r="C608" s="252"/>
      <c r="D608" s="231" t="s">
        <v>150</v>
      </c>
      <c r="E608" s="253" t="s">
        <v>21</v>
      </c>
      <c r="F608" s="254" t="s">
        <v>160</v>
      </c>
      <c r="G608" s="252"/>
      <c r="H608" s="255">
        <v>5</v>
      </c>
      <c r="I608" s="256"/>
      <c r="J608" s="252"/>
      <c r="K608" s="252"/>
      <c r="L608" s="257"/>
      <c r="M608" s="258"/>
      <c r="N608" s="259"/>
      <c r="O608" s="259"/>
      <c r="P608" s="259"/>
      <c r="Q608" s="259"/>
      <c r="R608" s="259"/>
      <c r="S608" s="259"/>
      <c r="T608" s="260"/>
      <c r="AT608" s="261" t="s">
        <v>150</v>
      </c>
      <c r="AU608" s="261" t="s">
        <v>82</v>
      </c>
      <c r="AV608" s="13" t="s">
        <v>148</v>
      </c>
      <c r="AW608" s="13" t="s">
        <v>35</v>
      </c>
      <c r="AX608" s="13" t="s">
        <v>80</v>
      </c>
      <c r="AY608" s="261" t="s">
        <v>142</v>
      </c>
    </row>
    <row r="609" s="1" customFormat="1" ht="38.25" customHeight="1">
      <c r="B609" s="46"/>
      <c r="C609" s="217" t="s">
        <v>691</v>
      </c>
      <c r="D609" s="217" t="s">
        <v>144</v>
      </c>
      <c r="E609" s="218" t="s">
        <v>692</v>
      </c>
      <c r="F609" s="219" t="s">
        <v>693</v>
      </c>
      <c r="G609" s="220" t="s">
        <v>296</v>
      </c>
      <c r="H609" s="221">
        <v>3.6000000000000001</v>
      </c>
      <c r="I609" s="222"/>
      <c r="J609" s="223">
        <f>ROUND(I609*H609,2)</f>
        <v>0</v>
      </c>
      <c r="K609" s="219" t="s">
        <v>164</v>
      </c>
      <c r="L609" s="72"/>
      <c r="M609" s="224" t="s">
        <v>21</v>
      </c>
      <c r="N609" s="225" t="s">
        <v>43</v>
      </c>
      <c r="O609" s="47"/>
      <c r="P609" s="226">
        <f>O609*H609</f>
        <v>0</v>
      </c>
      <c r="Q609" s="226">
        <v>0</v>
      </c>
      <c r="R609" s="226">
        <f>Q609*H609</f>
        <v>0</v>
      </c>
      <c r="S609" s="226">
        <v>0.027</v>
      </c>
      <c r="T609" s="227">
        <f>S609*H609</f>
        <v>0.097199999999999995</v>
      </c>
      <c r="AR609" s="24" t="s">
        <v>148</v>
      </c>
      <c r="AT609" s="24" t="s">
        <v>144</v>
      </c>
      <c r="AU609" s="24" t="s">
        <v>82</v>
      </c>
      <c r="AY609" s="24" t="s">
        <v>142</v>
      </c>
      <c r="BE609" s="228">
        <f>IF(N609="základní",J609,0)</f>
        <v>0</v>
      </c>
      <c r="BF609" s="228">
        <f>IF(N609="snížená",J609,0)</f>
        <v>0</v>
      </c>
      <c r="BG609" s="228">
        <f>IF(N609="zákl. přenesená",J609,0)</f>
        <v>0</v>
      </c>
      <c r="BH609" s="228">
        <f>IF(N609="sníž. přenesená",J609,0)</f>
        <v>0</v>
      </c>
      <c r="BI609" s="228">
        <f>IF(N609="nulová",J609,0)</f>
        <v>0</v>
      </c>
      <c r="BJ609" s="24" t="s">
        <v>80</v>
      </c>
      <c r="BK609" s="228">
        <f>ROUND(I609*H609,2)</f>
        <v>0</v>
      </c>
      <c r="BL609" s="24" t="s">
        <v>148</v>
      </c>
      <c r="BM609" s="24" t="s">
        <v>694</v>
      </c>
    </row>
    <row r="610" s="12" customFormat="1">
      <c r="B610" s="240"/>
      <c r="C610" s="241"/>
      <c r="D610" s="231" t="s">
        <v>150</v>
      </c>
      <c r="E610" s="242" t="s">
        <v>21</v>
      </c>
      <c r="F610" s="243" t="s">
        <v>298</v>
      </c>
      <c r="G610" s="241"/>
      <c r="H610" s="244">
        <v>3.6000000000000001</v>
      </c>
      <c r="I610" s="245"/>
      <c r="J610" s="241"/>
      <c r="K610" s="241"/>
      <c r="L610" s="246"/>
      <c r="M610" s="247"/>
      <c r="N610" s="248"/>
      <c r="O610" s="248"/>
      <c r="P610" s="248"/>
      <c r="Q610" s="248"/>
      <c r="R610" s="248"/>
      <c r="S610" s="248"/>
      <c r="T610" s="249"/>
      <c r="AT610" s="250" t="s">
        <v>150</v>
      </c>
      <c r="AU610" s="250" t="s">
        <v>82</v>
      </c>
      <c r="AV610" s="12" t="s">
        <v>82</v>
      </c>
      <c r="AW610" s="12" t="s">
        <v>35</v>
      </c>
      <c r="AX610" s="12" t="s">
        <v>72</v>
      </c>
      <c r="AY610" s="250" t="s">
        <v>142</v>
      </c>
    </row>
    <row r="611" s="13" customFormat="1">
      <c r="B611" s="251"/>
      <c r="C611" s="252"/>
      <c r="D611" s="231" t="s">
        <v>150</v>
      </c>
      <c r="E611" s="253" t="s">
        <v>21</v>
      </c>
      <c r="F611" s="254" t="s">
        <v>160</v>
      </c>
      <c r="G611" s="252"/>
      <c r="H611" s="255">
        <v>3.6000000000000001</v>
      </c>
      <c r="I611" s="256"/>
      <c r="J611" s="252"/>
      <c r="K611" s="252"/>
      <c r="L611" s="257"/>
      <c r="M611" s="258"/>
      <c r="N611" s="259"/>
      <c r="O611" s="259"/>
      <c r="P611" s="259"/>
      <c r="Q611" s="259"/>
      <c r="R611" s="259"/>
      <c r="S611" s="259"/>
      <c r="T611" s="260"/>
      <c r="AT611" s="261" t="s">
        <v>150</v>
      </c>
      <c r="AU611" s="261" t="s">
        <v>82</v>
      </c>
      <c r="AV611" s="13" t="s">
        <v>148</v>
      </c>
      <c r="AW611" s="13" t="s">
        <v>35</v>
      </c>
      <c r="AX611" s="13" t="s">
        <v>80</v>
      </c>
      <c r="AY611" s="261" t="s">
        <v>142</v>
      </c>
    </row>
    <row r="612" s="1" customFormat="1" ht="38.25" customHeight="1">
      <c r="B612" s="46"/>
      <c r="C612" s="217" t="s">
        <v>695</v>
      </c>
      <c r="D612" s="217" t="s">
        <v>144</v>
      </c>
      <c r="E612" s="218" t="s">
        <v>696</v>
      </c>
      <c r="F612" s="219" t="s">
        <v>697</v>
      </c>
      <c r="G612" s="220" t="s">
        <v>296</v>
      </c>
      <c r="H612" s="221">
        <v>2.2999999999999998</v>
      </c>
      <c r="I612" s="222"/>
      <c r="J612" s="223">
        <f>ROUND(I612*H612,2)</f>
        <v>0</v>
      </c>
      <c r="K612" s="219" t="s">
        <v>164</v>
      </c>
      <c r="L612" s="72"/>
      <c r="M612" s="224" t="s">
        <v>21</v>
      </c>
      <c r="N612" s="225" t="s">
        <v>43</v>
      </c>
      <c r="O612" s="47"/>
      <c r="P612" s="226">
        <f>O612*H612</f>
        <v>0</v>
      </c>
      <c r="Q612" s="226">
        <v>0</v>
      </c>
      <c r="R612" s="226">
        <f>Q612*H612</f>
        <v>0</v>
      </c>
      <c r="S612" s="226">
        <v>0.042000000000000003</v>
      </c>
      <c r="T612" s="227">
        <f>S612*H612</f>
        <v>0.096600000000000005</v>
      </c>
      <c r="AR612" s="24" t="s">
        <v>148</v>
      </c>
      <c r="AT612" s="24" t="s">
        <v>144</v>
      </c>
      <c r="AU612" s="24" t="s">
        <v>82</v>
      </c>
      <c r="AY612" s="24" t="s">
        <v>142</v>
      </c>
      <c r="BE612" s="228">
        <f>IF(N612="základní",J612,0)</f>
        <v>0</v>
      </c>
      <c r="BF612" s="228">
        <f>IF(N612="snížená",J612,0)</f>
        <v>0</v>
      </c>
      <c r="BG612" s="228">
        <f>IF(N612="zákl. přenesená",J612,0)</f>
        <v>0</v>
      </c>
      <c r="BH612" s="228">
        <f>IF(N612="sníž. přenesená",J612,0)</f>
        <v>0</v>
      </c>
      <c r="BI612" s="228">
        <f>IF(N612="nulová",J612,0)</f>
        <v>0</v>
      </c>
      <c r="BJ612" s="24" t="s">
        <v>80</v>
      </c>
      <c r="BK612" s="228">
        <f>ROUND(I612*H612,2)</f>
        <v>0</v>
      </c>
      <c r="BL612" s="24" t="s">
        <v>148</v>
      </c>
      <c r="BM612" s="24" t="s">
        <v>698</v>
      </c>
    </row>
    <row r="613" s="12" customFormat="1">
      <c r="B613" s="240"/>
      <c r="C613" s="241"/>
      <c r="D613" s="231" t="s">
        <v>150</v>
      </c>
      <c r="E613" s="242" t="s">
        <v>21</v>
      </c>
      <c r="F613" s="243" t="s">
        <v>699</v>
      </c>
      <c r="G613" s="241"/>
      <c r="H613" s="244">
        <v>2.2999999999999998</v>
      </c>
      <c r="I613" s="245"/>
      <c r="J613" s="241"/>
      <c r="K613" s="241"/>
      <c r="L613" s="246"/>
      <c r="M613" s="247"/>
      <c r="N613" s="248"/>
      <c r="O613" s="248"/>
      <c r="P613" s="248"/>
      <c r="Q613" s="248"/>
      <c r="R613" s="248"/>
      <c r="S613" s="248"/>
      <c r="T613" s="249"/>
      <c r="AT613" s="250" t="s">
        <v>150</v>
      </c>
      <c r="AU613" s="250" t="s">
        <v>82</v>
      </c>
      <c r="AV613" s="12" t="s">
        <v>82</v>
      </c>
      <c r="AW613" s="12" t="s">
        <v>35</v>
      </c>
      <c r="AX613" s="12" t="s">
        <v>72</v>
      </c>
      <c r="AY613" s="250" t="s">
        <v>142</v>
      </c>
    </row>
    <row r="614" s="13" customFormat="1">
      <c r="B614" s="251"/>
      <c r="C614" s="252"/>
      <c r="D614" s="231" t="s">
        <v>150</v>
      </c>
      <c r="E614" s="253" t="s">
        <v>21</v>
      </c>
      <c r="F614" s="254" t="s">
        <v>160</v>
      </c>
      <c r="G614" s="252"/>
      <c r="H614" s="255">
        <v>2.2999999999999998</v>
      </c>
      <c r="I614" s="256"/>
      <c r="J614" s="252"/>
      <c r="K614" s="252"/>
      <c r="L614" s="257"/>
      <c r="M614" s="258"/>
      <c r="N614" s="259"/>
      <c r="O614" s="259"/>
      <c r="P614" s="259"/>
      <c r="Q614" s="259"/>
      <c r="R614" s="259"/>
      <c r="S614" s="259"/>
      <c r="T614" s="260"/>
      <c r="AT614" s="261" t="s">
        <v>150</v>
      </c>
      <c r="AU614" s="261" t="s">
        <v>82</v>
      </c>
      <c r="AV614" s="13" t="s">
        <v>148</v>
      </c>
      <c r="AW614" s="13" t="s">
        <v>35</v>
      </c>
      <c r="AX614" s="13" t="s">
        <v>80</v>
      </c>
      <c r="AY614" s="261" t="s">
        <v>142</v>
      </c>
    </row>
    <row r="615" s="1" customFormat="1" ht="25.5" customHeight="1">
      <c r="B615" s="46"/>
      <c r="C615" s="217" t="s">
        <v>700</v>
      </c>
      <c r="D615" s="217" t="s">
        <v>144</v>
      </c>
      <c r="E615" s="218" t="s">
        <v>701</v>
      </c>
      <c r="F615" s="219" t="s">
        <v>702</v>
      </c>
      <c r="G615" s="220" t="s">
        <v>296</v>
      </c>
      <c r="H615" s="221">
        <v>8</v>
      </c>
      <c r="I615" s="222"/>
      <c r="J615" s="223">
        <f>ROUND(I615*H615,2)</f>
        <v>0</v>
      </c>
      <c r="K615" s="219" t="s">
        <v>164</v>
      </c>
      <c r="L615" s="72"/>
      <c r="M615" s="224" t="s">
        <v>21</v>
      </c>
      <c r="N615" s="225" t="s">
        <v>43</v>
      </c>
      <c r="O615" s="47"/>
      <c r="P615" s="226">
        <f>O615*H615</f>
        <v>0</v>
      </c>
      <c r="Q615" s="226">
        <v>0</v>
      </c>
      <c r="R615" s="226">
        <f>Q615*H615</f>
        <v>0</v>
      </c>
      <c r="S615" s="226">
        <v>0.016</v>
      </c>
      <c r="T615" s="227">
        <f>S615*H615</f>
        <v>0.128</v>
      </c>
      <c r="AR615" s="24" t="s">
        <v>148</v>
      </c>
      <c r="AT615" s="24" t="s">
        <v>144</v>
      </c>
      <c r="AU615" s="24" t="s">
        <v>82</v>
      </c>
      <c r="AY615" s="24" t="s">
        <v>142</v>
      </c>
      <c r="BE615" s="228">
        <f>IF(N615="základní",J615,0)</f>
        <v>0</v>
      </c>
      <c r="BF615" s="228">
        <f>IF(N615="snížená",J615,0)</f>
        <v>0</v>
      </c>
      <c r="BG615" s="228">
        <f>IF(N615="zákl. přenesená",J615,0)</f>
        <v>0</v>
      </c>
      <c r="BH615" s="228">
        <f>IF(N615="sníž. přenesená",J615,0)</f>
        <v>0</v>
      </c>
      <c r="BI615" s="228">
        <f>IF(N615="nulová",J615,0)</f>
        <v>0</v>
      </c>
      <c r="BJ615" s="24" t="s">
        <v>80</v>
      </c>
      <c r="BK615" s="228">
        <f>ROUND(I615*H615,2)</f>
        <v>0</v>
      </c>
      <c r="BL615" s="24" t="s">
        <v>148</v>
      </c>
      <c r="BM615" s="24" t="s">
        <v>703</v>
      </c>
    </row>
    <row r="616" s="11" customFormat="1">
      <c r="B616" s="229"/>
      <c r="C616" s="230"/>
      <c r="D616" s="231" t="s">
        <v>150</v>
      </c>
      <c r="E616" s="232" t="s">
        <v>21</v>
      </c>
      <c r="F616" s="233" t="s">
        <v>504</v>
      </c>
      <c r="G616" s="230"/>
      <c r="H616" s="232" t="s">
        <v>21</v>
      </c>
      <c r="I616" s="234"/>
      <c r="J616" s="230"/>
      <c r="K616" s="230"/>
      <c r="L616" s="235"/>
      <c r="M616" s="236"/>
      <c r="N616" s="237"/>
      <c r="O616" s="237"/>
      <c r="P616" s="237"/>
      <c r="Q616" s="237"/>
      <c r="R616" s="237"/>
      <c r="S616" s="237"/>
      <c r="T616" s="238"/>
      <c r="AT616" s="239" t="s">
        <v>150</v>
      </c>
      <c r="AU616" s="239" t="s">
        <v>82</v>
      </c>
      <c r="AV616" s="11" t="s">
        <v>80</v>
      </c>
      <c r="AW616" s="11" t="s">
        <v>35</v>
      </c>
      <c r="AX616" s="11" t="s">
        <v>72</v>
      </c>
      <c r="AY616" s="239" t="s">
        <v>142</v>
      </c>
    </row>
    <row r="617" s="12" customFormat="1">
      <c r="B617" s="240"/>
      <c r="C617" s="241"/>
      <c r="D617" s="231" t="s">
        <v>150</v>
      </c>
      <c r="E617" s="242" t="s">
        <v>21</v>
      </c>
      <c r="F617" s="243" t="s">
        <v>690</v>
      </c>
      <c r="G617" s="241"/>
      <c r="H617" s="244">
        <v>5</v>
      </c>
      <c r="I617" s="245"/>
      <c r="J617" s="241"/>
      <c r="K617" s="241"/>
      <c r="L617" s="246"/>
      <c r="M617" s="247"/>
      <c r="N617" s="248"/>
      <c r="O617" s="248"/>
      <c r="P617" s="248"/>
      <c r="Q617" s="248"/>
      <c r="R617" s="248"/>
      <c r="S617" s="248"/>
      <c r="T617" s="249"/>
      <c r="AT617" s="250" t="s">
        <v>150</v>
      </c>
      <c r="AU617" s="250" t="s">
        <v>82</v>
      </c>
      <c r="AV617" s="12" t="s">
        <v>82</v>
      </c>
      <c r="AW617" s="12" t="s">
        <v>35</v>
      </c>
      <c r="AX617" s="12" t="s">
        <v>72</v>
      </c>
      <c r="AY617" s="250" t="s">
        <v>142</v>
      </c>
    </row>
    <row r="618" s="11" customFormat="1">
      <c r="B618" s="229"/>
      <c r="C618" s="230"/>
      <c r="D618" s="231" t="s">
        <v>150</v>
      </c>
      <c r="E618" s="232" t="s">
        <v>21</v>
      </c>
      <c r="F618" s="233" t="s">
        <v>151</v>
      </c>
      <c r="G618" s="230"/>
      <c r="H618" s="232" t="s">
        <v>21</v>
      </c>
      <c r="I618" s="234"/>
      <c r="J618" s="230"/>
      <c r="K618" s="230"/>
      <c r="L618" s="235"/>
      <c r="M618" s="236"/>
      <c r="N618" s="237"/>
      <c r="O618" s="237"/>
      <c r="P618" s="237"/>
      <c r="Q618" s="237"/>
      <c r="R618" s="237"/>
      <c r="S618" s="237"/>
      <c r="T618" s="238"/>
      <c r="AT618" s="239" t="s">
        <v>150</v>
      </c>
      <c r="AU618" s="239" t="s">
        <v>82</v>
      </c>
      <c r="AV618" s="11" t="s">
        <v>80</v>
      </c>
      <c r="AW618" s="11" t="s">
        <v>35</v>
      </c>
      <c r="AX618" s="11" t="s">
        <v>72</v>
      </c>
      <c r="AY618" s="239" t="s">
        <v>142</v>
      </c>
    </row>
    <row r="619" s="12" customFormat="1">
      <c r="B619" s="240"/>
      <c r="C619" s="241"/>
      <c r="D619" s="231" t="s">
        <v>150</v>
      </c>
      <c r="E619" s="242" t="s">
        <v>21</v>
      </c>
      <c r="F619" s="243" t="s">
        <v>704</v>
      </c>
      <c r="G619" s="241"/>
      <c r="H619" s="244">
        <v>3</v>
      </c>
      <c r="I619" s="245"/>
      <c r="J619" s="241"/>
      <c r="K619" s="241"/>
      <c r="L619" s="246"/>
      <c r="M619" s="247"/>
      <c r="N619" s="248"/>
      <c r="O619" s="248"/>
      <c r="P619" s="248"/>
      <c r="Q619" s="248"/>
      <c r="R619" s="248"/>
      <c r="S619" s="248"/>
      <c r="T619" s="249"/>
      <c r="AT619" s="250" t="s">
        <v>150</v>
      </c>
      <c r="AU619" s="250" t="s">
        <v>82</v>
      </c>
      <c r="AV619" s="12" t="s">
        <v>82</v>
      </c>
      <c r="AW619" s="12" t="s">
        <v>35</v>
      </c>
      <c r="AX619" s="12" t="s">
        <v>72</v>
      </c>
      <c r="AY619" s="250" t="s">
        <v>142</v>
      </c>
    </row>
    <row r="620" s="13" customFormat="1">
      <c r="B620" s="251"/>
      <c r="C620" s="252"/>
      <c r="D620" s="231" t="s">
        <v>150</v>
      </c>
      <c r="E620" s="253" t="s">
        <v>21</v>
      </c>
      <c r="F620" s="254" t="s">
        <v>160</v>
      </c>
      <c r="G620" s="252"/>
      <c r="H620" s="255">
        <v>8</v>
      </c>
      <c r="I620" s="256"/>
      <c r="J620" s="252"/>
      <c r="K620" s="252"/>
      <c r="L620" s="257"/>
      <c r="M620" s="258"/>
      <c r="N620" s="259"/>
      <c r="O620" s="259"/>
      <c r="P620" s="259"/>
      <c r="Q620" s="259"/>
      <c r="R620" s="259"/>
      <c r="S620" s="259"/>
      <c r="T620" s="260"/>
      <c r="AT620" s="261" t="s">
        <v>150</v>
      </c>
      <c r="AU620" s="261" t="s">
        <v>82</v>
      </c>
      <c r="AV620" s="13" t="s">
        <v>148</v>
      </c>
      <c r="AW620" s="13" t="s">
        <v>35</v>
      </c>
      <c r="AX620" s="13" t="s">
        <v>80</v>
      </c>
      <c r="AY620" s="261" t="s">
        <v>142</v>
      </c>
    </row>
    <row r="621" s="1" customFormat="1" ht="25.5" customHeight="1">
      <c r="B621" s="46"/>
      <c r="C621" s="217" t="s">
        <v>705</v>
      </c>
      <c r="D621" s="217" t="s">
        <v>144</v>
      </c>
      <c r="E621" s="218" t="s">
        <v>706</v>
      </c>
      <c r="F621" s="219" t="s">
        <v>707</v>
      </c>
      <c r="G621" s="220" t="s">
        <v>296</v>
      </c>
      <c r="H621" s="221">
        <v>6</v>
      </c>
      <c r="I621" s="222"/>
      <c r="J621" s="223">
        <f>ROUND(I621*H621,2)</f>
        <v>0</v>
      </c>
      <c r="K621" s="219" t="s">
        <v>164</v>
      </c>
      <c r="L621" s="72"/>
      <c r="M621" s="224" t="s">
        <v>21</v>
      </c>
      <c r="N621" s="225" t="s">
        <v>43</v>
      </c>
      <c r="O621" s="47"/>
      <c r="P621" s="226">
        <f>O621*H621</f>
        <v>0</v>
      </c>
      <c r="Q621" s="226">
        <v>0</v>
      </c>
      <c r="R621" s="226">
        <f>Q621*H621</f>
        <v>0</v>
      </c>
      <c r="S621" s="226">
        <v>0.021999999999999999</v>
      </c>
      <c r="T621" s="227">
        <f>S621*H621</f>
        <v>0.13200000000000001</v>
      </c>
      <c r="AR621" s="24" t="s">
        <v>148</v>
      </c>
      <c r="AT621" s="24" t="s">
        <v>144</v>
      </c>
      <c r="AU621" s="24" t="s">
        <v>82</v>
      </c>
      <c r="AY621" s="24" t="s">
        <v>142</v>
      </c>
      <c r="BE621" s="228">
        <f>IF(N621="základní",J621,0)</f>
        <v>0</v>
      </c>
      <c r="BF621" s="228">
        <f>IF(N621="snížená",J621,0)</f>
        <v>0</v>
      </c>
      <c r="BG621" s="228">
        <f>IF(N621="zákl. přenesená",J621,0)</f>
        <v>0</v>
      </c>
      <c r="BH621" s="228">
        <f>IF(N621="sníž. přenesená",J621,0)</f>
        <v>0</v>
      </c>
      <c r="BI621" s="228">
        <f>IF(N621="nulová",J621,0)</f>
        <v>0</v>
      </c>
      <c r="BJ621" s="24" t="s">
        <v>80</v>
      </c>
      <c r="BK621" s="228">
        <f>ROUND(I621*H621,2)</f>
        <v>0</v>
      </c>
      <c r="BL621" s="24" t="s">
        <v>148</v>
      </c>
      <c r="BM621" s="24" t="s">
        <v>708</v>
      </c>
    </row>
    <row r="622" s="11" customFormat="1">
      <c r="B622" s="229"/>
      <c r="C622" s="230"/>
      <c r="D622" s="231" t="s">
        <v>150</v>
      </c>
      <c r="E622" s="232" t="s">
        <v>21</v>
      </c>
      <c r="F622" s="233" t="s">
        <v>151</v>
      </c>
      <c r="G622" s="230"/>
      <c r="H622" s="232" t="s">
        <v>21</v>
      </c>
      <c r="I622" s="234"/>
      <c r="J622" s="230"/>
      <c r="K622" s="230"/>
      <c r="L622" s="235"/>
      <c r="M622" s="236"/>
      <c r="N622" s="237"/>
      <c r="O622" s="237"/>
      <c r="P622" s="237"/>
      <c r="Q622" s="237"/>
      <c r="R622" s="237"/>
      <c r="S622" s="237"/>
      <c r="T622" s="238"/>
      <c r="AT622" s="239" t="s">
        <v>150</v>
      </c>
      <c r="AU622" s="239" t="s">
        <v>82</v>
      </c>
      <c r="AV622" s="11" t="s">
        <v>80</v>
      </c>
      <c r="AW622" s="11" t="s">
        <v>35</v>
      </c>
      <c r="AX622" s="11" t="s">
        <v>72</v>
      </c>
      <c r="AY622" s="239" t="s">
        <v>142</v>
      </c>
    </row>
    <row r="623" s="12" customFormat="1">
      <c r="B623" s="240"/>
      <c r="C623" s="241"/>
      <c r="D623" s="231" t="s">
        <v>150</v>
      </c>
      <c r="E623" s="242" t="s">
        <v>21</v>
      </c>
      <c r="F623" s="243" t="s">
        <v>709</v>
      </c>
      <c r="G623" s="241"/>
      <c r="H623" s="244">
        <v>6</v>
      </c>
      <c r="I623" s="245"/>
      <c r="J623" s="241"/>
      <c r="K623" s="241"/>
      <c r="L623" s="246"/>
      <c r="M623" s="247"/>
      <c r="N623" s="248"/>
      <c r="O623" s="248"/>
      <c r="P623" s="248"/>
      <c r="Q623" s="248"/>
      <c r="R623" s="248"/>
      <c r="S623" s="248"/>
      <c r="T623" s="249"/>
      <c r="AT623" s="250" t="s">
        <v>150</v>
      </c>
      <c r="AU623" s="250" t="s">
        <v>82</v>
      </c>
      <c r="AV623" s="12" t="s">
        <v>82</v>
      </c>
      <c r="AW623" s="12" t="s">
        <v>35</v>
      </c>
      <c r="AX623" s="12" t="s">
        <v>72</v>
      </c>
      <c r="AY623" s="250" t="s">
        <v>142</v>
      </c>
    </row>
    <row r="624" s="13" customFormat="1">
      <c r="B624" s="251"/>
      <c r="C624" s="252"/>
      <c r="D624" s="231" t="s">
        <v>150</v>
      </c>
      <c r="E624" s="253" t="s">
        <v>21</v>
      </c>
      <c r="F624" s="254" t="s">
        <v>160</v>
      </c>
      <c r="G624" s="252"/>
      <c r="H624" s="255">
        <v>6</v>
      </c>
      <c r="I624" s="256"/>
      <c r="J624" s="252"/>
      <c r="K624" s="252"/>
      <c r="L624" s="257"/>
      <c r="M624" s="258"/>
      <c r="N624" s="259"/>
      <c r="O624" s="259"/>
      <c r="P624" s="259"/>
      <c r="Q624" s="259"/>
      <c r="R624" s="259"/>
      <c r="S624" s="259"/>
      <c r="T624" s="260"/>
      <c r="AT624" s="261" t="s">
        <v>150</v>
      </c>
      <c r="AU624" s="261" t="s">
        <v>82</v>
      </c>
      <c r="AV624" s="13" t="s">
        <v>148</v>
      </c>
      <c r="AW624" s="13" t="s">
        <v>35</v>
      </c>
      <c r="AX624" s="13" t="s">
        <v>80</v>
      </c>
      <c r="AY624" s="261" t="s">
        <v>142</v>
      </c>
    </row>
    <row r="625" s="1" customFormat="1" ht="25.5" customHeight="1">
      <c r="B625" s="46"/>
      <c r="C625" s="217" t="s">
        <v>710</v>
      </c>
      <c r="D625" s="217" t="s">
        <v>144</v>
      </c>
      <c r="E625" s="218" t="s">
        <v>711</v>
      </c>
      <c r="F625" s="219" t="s">
        <v>712</v>
      </c>
      <c r="G625" s="220" t="s">
        <v>296</v>
      </c>
      <c r="H625" s="221">
        <v>50</v>
      </c>
      <c r="I625" s="222"/>
      <c r="J625" s="223">
        <f>ROUND(I625*H625,2)</f>
        <v>0</v>
      </c>
      <c r="K625" s="219" t="s">
        <v>164</v>
      </c>
      <c r="L625" s="72"/>
      <c r="M625" s="224" t="s">
        <v>21</v>
      </c>
      <c r="N625" s="225" t="s">
        <v>43</v>
      </c>
      <c r="O625" s="47"/>
      <c r="P625" s="226">
        <f>O625*H625</f>
        <v>0</v>
      </c>
      <c r="Q625" s="226">
        <v>0</v>
      </c>
      <c r="R625" s="226">
        <f>Q625*H625</f>
        <v>0</v>
      </c>
      <c r="S625" s="226">
        <v>0.001</v>
      </c>
      <c r="T625" s="227">
        <f>S625*H625</f>
        <v>0.050000000000000003</v>
      </c>
      <c r="AR625" s="24" t="s">
        <v>148</v>
      </c>
      <c r="AT625" s="24" t="s">
        <v>144</v>
      </c>
      <c r="AU625" s="24" t="s">
        <v>82</v>
      </c>
      <c r="AY625" s="24" t="s">
        <v>142</v>
      </c>
      <c r="BE625" s="228">
        <f>IF(N625="základní",J625,0)</f>
        <v>0</v>
      </c>
      <c r="BF625" s="228">
        <f>IF(N625="snížená",J625,0)</f>
        <v>0</v>
      </c>
      <c r="BG625" s="228">
        <f>IF(N625="zákl. přenesená",J625,0)</f>
        <v>0</v>
      </c>
      <c r="BH625" s="228">
        <f>IF(N625="sníž. přenesená",J625,0)</f>
        <v>0</v>
      </c>
      <c r="BI625" s="228">
        <f>IF(N625="nulová",J625,0)</f>
        <v>0</v>
      </c>
      <c r="BJ625" s="24" t="s">
        <v>80</v>
      </c>
      <c r="BK625" s="228">
        <f>ROUND(I625*H625,2)</f>
        <v>0</v>
      </c>
      <c r="BL625" s="24" t="s">
        <v>148</v>
      </c>
      <c r="BM625" s="24" t="s">
        <v>713</v>
      </c>
    </row>
    <row r="626" s="11" customFormat="1">
      <c r="B626" s="229"/>
      <c r="C626" s="230"/>
      <c r="D626" s="231" t="s">
        <v>150</v>
      </c>
      <c r="E626" s="232" t="s">
        <v>21</v>
      </c>
      <c r="F626" s="233" t="s">
        <v>155</v>
      </c>
      <c r="G626" s="230"/>
      <c r="H626" s="232" t="s">
        <v>21</v>
      </c>
      <c r="I626" s="234"/>
      <c r="J626" s="230"/>
      <c r="K626" s="230"/>
      <c r="L626" s="235"/>
      <c r="M626" s="236"/>
      <c r="N626" s="237"/>
      <c r="O626" s="237"/>
      <c r="P626" s="237"/>
      <c r="Q626" s="237"/>
      <c r="R626" s="237"/>
      <c r="S626" s="237"/>
      <c r="T626" s="238"/>
      <c r="AT626" s="239" t="s">
        <v>150</v>
      </c>
      <c r="AU626" s="239" t="s">
        <v>82</v>
      </c>
      <c r="AV626" s="11" t="s">
        <v>80</v>
      </c>
      <c r="AW626" s="11" t="s">
        <v>35</v>
      </c>
      <c r="AX626" s="11" t="s">
        <v>72</v>
      </c>
      <c r="AY626" s="239" t="s">
        <v>142</v>
      </c>
    </row>
    <row r="627" s="12" customFormat="1">
      <c r="B627" s="240"/>
      <c r="C627" s="241"/>
      <c r="D627" s="231" t="s">
        <v>150</v>
      </c>
      <c r="E627" s="242" t="s">
        <v>21</v>
      </c>
      <c r="F627" s="243" t="s">
        <v>714</v>
      </c>
      <c r="G627" s="241"/>
      <c r="H627" s="244">
        <v>50</v>
      </c>
      <c r="I627" s="245"/>
      <c r="J627" s="241"/>
      <c r="K627" s="241"/>
      <c r="L627" s="246"/>
      <c r="M627" s="247"/>
      <c r="N627" s="248"/>
      <c r="O627" s="248"/>
      <c r="P627" s="248"/>
      <c r="Q627" s="248"/>
      <c r="R627" s="248"/>
      <c r="S627" s="248"/>
      <c r="T627" s="249"/>
      <c r="AT627" s="250" t="s">
        <v>150</v>
      </c>
      <c r="AU627" s="250" t="s">
        <v>82</v>
      </c>
      <c r="AV627" s="12" t="s">
        <v>82</v>
      </c>
      <c r="AW627" s="12" t="s">
        <v>35</v>
      </c>
      <c r="AX627" s="12" t="s">
        <v>72</v>
      </c>
      <c r="AY627" s="250" t="s">
        <v>142</v>
      </c>
    </row>
    <row r="628" s="13" customFormat="1">
      <c r="B628" s="251"/>
      <c r="C628" s="252"/>
      <c r="D628" s="231" t="s">
        <v>150</v>
      </c>
      <c r="E628" s="253" t="s">
        <v>21</v>
      </c>
      <c r="F628" s="254" t="s">
        <v>160</v>
      </c>
      <c r="G628" s="252"/>
      <c r="H628" s="255">
        <v>50</v>
      </c>
      <c r="I628" s="256"/>
      <c r="J628" s="252"/>
      <c r="K628" s="252"/>
      <c r="L628" s="257"/>
      <c r="M628" s="258"/>
      <c r="N628" s="259"/>
      <c r="O628" s="259"/>
      <c r="P628" s="259"/>
      <c r="Q628" s="259"/>
      <c r="R628" s="259"/>
      <c r="S628" s="259"/>
      <c r="T628" s="260"/>
      <c r="AT628" s="261" t="s">
        <v>150</v>
      </c>
      <c r="AU628" s="261" t="s">
        <v>82</v>
      </c>
      <c r="AV628" s="13" t="s">
        <v>148</v>
      </c>
      <c r="AW628" s="13" t="s">
        <v>35</v>
      </c>
      <c r="AX628" s="13" t="s">
        <v>80</v>
      </c>
      <c r="AY628" s="261" t="s">
        <v>142</v>
      </c>
    </row>
    <row r="629" s="1" customFormat="1" ht="25.5" customHeight="1">
      <c r="B629" s="46"/>
      <c r="C629" s="217" t="s">
        <v>715</v>
      </c>
      <c r="D629" s="217" t="s">
        <v>144</v>
      </c>
      <c r="E629" s="218" t="s">
        <v>716</v>
      </c>
      <c r="F629" s="219" t="s">
        <v>717</v>
      </c>
      <c r="G629" s="220" t="s">
        <v>296</v>
      </c>
      <c r="H629" s="221">
        <v>20</v>
      </c>
      <c r="I629" s="222"/>
      <c r="J629" s="223">
        <f>ROUND(I629*H629,2)</f>
        <v>0</v>
      </c>
      <c r="K629" s="219" t="s">
        <v>164</v>
      </c>
      <c r="L629" s="72"/>
      <c r="M629" s="224" t="s">
        <v>21</v>
      </c>
      <c r="N629" s="225" t="s">
        <v>43</v>
      </c>
      <c r="O629" s="47"/>
      <c r="P629" s="226">
        <f>O629*H629</f>
        <v>0</v>
      </c>
      <c r="Q629" s="226">
        <v>0</v>
      </c>
      <c r="R629" s="226">
        <f>Q629*H629</f>
        <v>0</v>
      </c>
      <c r="S629" s="226">
        <v>0.002</v>
      </c>
      <c r="T629" s="227">
        <f>S629*H629</f>
        <v>0.040000000000000001</v>
      </c>
      <c r="AR629" s="24" t="s">
        <v>148</v>
      </c>
      <c r="AT629" s="24" t="s">
        <v>144</v>
      </c>
      <c r="AU629" s="24" t="s">
        <v>82</v>
      </c>
      <c r="AY629" s="24" t="s">
        <v>142</v>
      </c>
      <c r="BE629" s="228">
        <f>IF(N629="základní",J629,0)</f>
        <v>0</v>
      </c>
      <c r="BF629" s="228">
        <f>IF(N629="snížená",J629,0)</f>
        <v>0</v>
      </c>
      <c r="BG629" s="228">
        <f>IF(N629="zákl. přenesená",J629,0)</f>
        <v>0</v>
      </c>
      <c r="BH629" s="228">
        <f>IF(N629="sníž. přenesená",J629,0)</f>
        <v>0</v>
      </c>
      <c r="BI629" s="228">
        <f>IF(N629="nulová",J629,0)</f>
        <v>0</v>
      </c>
      <c r="BJ629" s="24" t="s">
        <v>80</v>
      </c>
      <c r="BK629" s="228">
        <f>ROUND(I629*H629,2)</f>
        <v>0</v>
      </c>
      <c r="BL629" s="24" t="s">
        <v>148</v>
      </c>
      <c r="BM629" s="24" t="s">
        <v>718</v>
      </c>
    </row>
    <row r="630" s="11" customFormat="1">
      <c r="B630" s="229"/>
      <c r="C630" s="230"/>
      <c r="D630" s="231" t="s">
        <v>150</v>
      </c>
      <c r="E630" s="232" t="s">
        <v>21</v>
      </c>
      <c r="F630" s="233" t="s">
        <v>155</v>
      </c>
      <c r="G630" s="230"/>
      <c r="H630" s="232" t="s">
        <v>21</v>
      </c>
      <c r="I630" s="234"/>
      <c r="J630" s="230"/>
      <c r="K630" s="230"/>
      <c r="L630" s="235"/>
      <c r="M630" s="236"/>
      <c r="N630" s="237"/>
      <c r="O630" s="237"/>
      <c r="P630" s="237"/>
      <c r="Q630" s="237"/>
      <c r="R630" s="237"/>
      <c r="S630" s="237"/>
      <c r="T630" s="238"/>
      <c r="AT630" s="239" t="s">
        <v>150</v>
      </c>
      <c r="AU630" s="239" t="s">
        <v>82</v>
      </c>
      <c r="AV630" s="11" t="s">
        <v>80</v>
      </c>
      <c r="AW630" s="11" t="s">
        <v>35</v>
      </c>
      <c r="AX630" s="11" t="s">
        <v>72</v>
      </c>
      <c r="AY630" s="239" t="s">
        <v>142</v>
      </c>
    </row>
    <row r="631" s="12" customFormat="1">
      <c r="B631" s="240"/>
      <c r="C631" s="241"/>
      <c r="D631" s="231" t="s">
        <v>150</v>
      </c>
      <c r="E631" s="242" t="s">
        <v>21</v>
      </c>
      <c r="F631" s="243" t="s">
        <v>719</v>
      </c>
      <c r="G631" s="241"/>
      <c r="H631" s="244">
        <v>20</v>
      </c>
      <c r="I631" s="245"/>
      <c r="J631" s="241"/>
      <c r="K631" s="241"/>
      <c r="L631" s="246"/>
      <c r="M631" s="247"/>
      <c r="N631" s="248"/>
      <c r="O631" s="248"/>
      <c r="P631" s="248"/>
      <c r="Q631" s="248"/>
      <c r="R631" s="248"/>
      <c r="S631" s="248"/>
      <c r="T631" s="249"/>
      <c r="AT631" s="250" t="s">
        <v>150</v>
      </c>
      <c r="AU631" s="250" t="s">
        <v>82</v>
      </c>
      <c r="AV631" s="12" t="s">
        <v>82</v>
      </c>
      <c r="AW631" s="12" t="s">
        <v>35</v>
      </c>
      <c r="AX631" s="12" t="s">
        <v>72</v>
      </c>
      <c r="AY631" s="250" t="s">
        <v>142</v>
      </c>
    </row>
    <row r="632" s="13" customFormat="1">
      <c r="B632" s="251"/>
      <c r="C632" s="252"/>
      <c r="D632" s="231" t="s">
        <v>150</v>
      </c>
      <c r="E632" s="253" t="s">
        <v>21</v>
      </c>
      <c r="F632" s="254" t="s">
        <v>160</v>
      </c>
      <c r="G632" s="252"/>
      <c r="H632" s="255">
        <v>20</v>
      </c>
      <c r="I632" s="256"/>
      <c r="J632" s="252"/>
      <c r="K632" s="252"/>
      <c r="L632" s="257"/>
      <c r="M632" s="258"/>
      <c r="N632" s="259"/>
      <c r="O632" s="259"/>
      <c r="P632" s="259"/>
      <c r="Q632" s="259"/>
      <c r="R632" s="259"/>
      <c r="S632" s="259"/>
      <c r="T632" s="260"/>
      <c r="AT632" s="261" t="s">
        <v>150</v>
      </c>
      <c r="AU632" s="261" t="s">
        <v>82</v>
      </c>
      <c r="AV632" s="13" t="s">
        <v>148</v>
      </c>
      <c r="AW632" s="13" t="s">
        <v>35</v>
      </c>
      <c r="AX632" s="13" t="s">
        <v>80</v>
      </c>
      <c r="AY632" s="261" t="s">
        <v>142</v>
      </c>
    </row>
    <row r="633" s="1" customFormat="1" ht="25.5" customHeight="1">
      <c r="B633" s="46"/>
      <c r="C633" s="217" t="s">
        <v>720</v>
      </c>
      <c r="D633" s="217" t="s">
        <v>144</v>
      </c>
      <c r="E633" s="218" t="s">
        <v>721</v>
      </c>
      <c r="F633" s="219" t="s">
        <v>722</v>
      </c>
      <c r="G633" s="220" t="s">
        <v>296</v>
      </c>
      <c r="H633" s="221">
        <v>15</v>
      </c>
      <c r="I633" s="222"/>
      <c r="J633" s="223">
        <f>ROUND(I633*H633,2)</f>
        <v>0</v>
      </c>
      <c r="K633" s="219" t="s">
        <v>164</v>
      </c>
      <c r="L633" s="72"/>
      <c r="M633" s="224" t="s">
        <v>21</v>
      </c>
      <c r="N633" s="225" t="s">
        <v>43</v>
      </c>
      <c r="O633" s="47"/>
      <c r="P633" s="226">
        <f>O633*H633</f>
        <v>0</v>
      </c>
      <c r="Q633" s="226">
        <v>0</v>
      </c>
      <c r="R633" s="226">
        <f>Q633*H633</f>
        <v>0</v>
      </c>
      <c r="S633" s="226">
        <v>0.002</v>
      </c>
      <c r="T633" s="227">
        <f>S633*H633</f>
        <v>0.029999999999999999</v>
      </c>
      <c r="AR633" s="24" t="s">
        <v>148</v>
      </c>
      <c r="AT633" s="24" t="s">
        <v>144</v>
      </c>
      <c r="AU633" s="24" t="s">
        <v>82</v>
      </c>
      <c r="AY633" s="24" t="s">
        <v>142</v>
      </c>
      <c r="BE633" s="228">
        <f>IF(N633="základní",J633,0)</f>
        <v>0</v>
      </c>
      <c r="BF633" s="228">
        <f>IF(N633="snížená",J633,0)</f>
        <v>0</v>
      </c>
      <c r="BG633" s="228">
        <f>IF(N633="zákl. přenesená",J633,0)</f>
        <v>0</v>
      </c>
      <c r="BH633" s="228">
        <f>IF(N633="sníž. přenesená",J633,0)</f>
        <v>0</v>
      </c>
      <c r="BI633" s="228">
        <f>IF(N633="nulová",J633,0)</f>
        <v>0</v>
      </c>
      <c r="BJ633" s="24" t="s">
        <v>80</v>
      </c>
      <c r="BK633" s="228">
        <f>ROUND(I633*H633,2)</f>
        <v>0</v>
      </c>
      <c r="BL633" s="24" t="s">
        <v>148</v>
      </c>
      <c r="BM633" s="24" t="s">
        <v>723</v>
      </c>
    </row>
    <row r="634" s="11" customFormat="1">
      <c r="B634" s="229"/>
      <c r="C634" s="230"/>
      <c r="D634" s="231" t="s">
        <v>150</v>
      </c>
      <c r="E634" s="232" t="s">
        <v>21</v>
      </c>
      <c r="F634" s="233" t="s">
        <v>155</v>
      </c>
      <c r="G634" s="230"/>
      <c r="H634" s="232" t="s">
        <v>21</v>
      </c>
      <c r="I634" s="234"/>
      <c r="J634" s="230"/>
      <c r="K634" s="230"/>
      <c r="L634" s="235"/>
      <c r="M634" s="236"/>
      <c r="N634" s="237"/>
      <c r="O634" s="237"/>
      <c r="P634" s="237"/>
      <c r="Q634" s="237"/>
      <c r="R634" s="237"/>
      <c r="S634" s="237"/>
      <c r="T634" s="238"/>
      <c r="AT634" s="239" t="s">
        <v>150</v>
      </c>
      <c r="AU634" s="239" t="s">
        <v>82</v>
      </c>
      <c r="AV634" s="11" t="s">
        <v>80</v>
      </c>
      <c r="AW634" s="11" t="s">
        <v>35</v>
      </c>
      <c r="AX634" s="11" t="s">
        <v>72</v>
      </c>
      <c r="AY634" s="239" t="s">
        <v>142</v>
      </c>
    </row>
    <row r="635" s="12" customFormat="1">
      <c r="B635" s="240"/>
      <c r="C635" s="241"/>
      <c r="D635" s="231" t="s">
        <v>150</v>
      </c>
      <c r="E635" s="242" t="s">
        <v>21</v>
      </c>
      <c r="F635" s="243" t="s">
        <v>724</v>
      </c>
      <c r="G635" s="241"/>
      <c r="H635" s="244">
        <v>15</v>
      </c>
      <c r="I635" s="245"/>
      <c r="J635" s="241"/>
      <c r="K635" s="241"/>
      <c r="L635" s="246"/>
      <c r="M635" s="247"/>
      <c r="N635" s="248"/>
      <c r="O635" s="248"/>
      <c r="P635" s="248"/>
      <c r="Q635" s="248"/>
      <c r="R635" s="248"/>
      <c r="S635" s="248"/>
      <c r="T635" s="249"/>
      <c r="AT635" s="250" t="s">
        <v>150</v>
      </c>
      <c r="AU635" s="250" t="s">
        <v>82</v>
      </c>
      <c r="AV635" s="12" t="s">
        <v>82</v>
      </c>
      <c r="AW635" s="12" t="s">
        <v>35</v>
      </c>
      <c r="AX635" s="12" t="s">
        <v>72</v>
      </c>
      <c r="AY635" s="250" t="s">
        <v>142</v>
      </c>
    </row>
    <row r="636" s="13" customFormat="1">
      <c r="B636" s="251"/>
      <c r="C636" s="252"/>
      <c r="D636" s="231" t="s">
        <v>150</v>
      </c>
      <c r="E636" s="253" t="s">
        <v>21</v>
      </c>
      <c r="F636" s="254" t="s">
        <v>160</v>
      </c>
      <c r="G636" s="252"/>
      <c r="H636" s="255">
        <v>15</v>
      </c>
      <c r="I636" s="256"/>
      <c r="J636" s="252"/>
      <c r="K636" s="252"/>
      <c r="L636" s="257"/>
      <c r="M636" s="258"/>
      <c r="N636" s="259"/>
      <c r="O636" s="259"/>
      <c r="P636" s="259"/>
      <c r="Q636" s="259"/>
      <c r="R636" s="259"/>
      <c r="S636" s="259"/>
      <c r="T636" s="260"/>
      <c r="AT636" s="261" t="s">
        <v>150</v>
      </c>
      <c r="AU636" s="261" t="s">
        <v>82</v>
      </c>
      <c r="AV636" s="13" t="s">
        <v>148</v>
      </c>
      <c r="AW636" s="13" t="s">
        <v>35</v>
      </c>
      <c r="AX636" s="13" t="s">
        <v>80</v>
      </c>
      <c r="AY636" s="261" t="s">
        <v>142</v>
      </c>
    </row>
    <row r="637" s="1" customFormat="1" ht="25.5" customHeight="1">
      <c r="B637" s="46"/>
      <c r="C637" s="217" t="s">
        <v>725</v>
      </c>
      <c r="D637" s="217" t="s">
        <v>144</v>
      </c>
      <c r="E637" s="218" t="s">
        <v>726</v>
      </c>
      <c r="F637" s="219" t="s">
        <v>727</v>
      </c>
      <c r="G637" s="220" t="s">
        <v>296</v>
      </c>
      <c r="H637" s="221">
        <v>20</v>
      </c>
      <c r="I637" s="222"/>
      <c r="J637" s="223">
        <f>ROUND(I637*H637,2)</f>
        <v>0</v>
      </c>
      <c r="K637" s="219" t="s">
        <v>164</v>
      </c>
      <c r="L637" s="72"/>
      <c r="M637" s="224" t="s">
        <v>21</v>
      </c>
      <c r="N637" s="225" t="s">
        <v>43</v>
      </c>
      <c r="O637" s="47"/>
      <c r="P637" s="226">
        <f>O637*H637</f>
        <v>0</v>
      </c>
      <c r="Q637" s="226">
        <v>0</v>
      </c>
      <c r="R637" s="226">
        <f>Q637*H637</f>
        <v>0</v>
      </c>
      <c r="S637" s="226">
        <v>0.001</v>
      </c>
      <c r="T637" s="227">
        <f>S637*H637</f>
        <v>0.02</v>
      </c>
      <c r="AR637" s="24" t="s">
        <v>148</v>
      </c>
      <c r="AT637" s="24" t="s">
        <v>144</v>
      </c>
      <c r="AU637" s="24" t="s">
        <v>82</v>
      </c>
      <c r="AY637" s="24" t="s">
        <v>142</v>
      </c>
      <c r="BE637" s="228">
        <f>IF(N637="základní",J637,0)</f>
        <v>0</v>
      </c>
      <c r="BF637" s="228">
        <f>IF(N637="snížená",J637,0)</f>
        <v>0</v>
      </c>
      <c r="BG637" s="228">
        <f>IF(N637="zákl. přenesená",J637,0)</f>
        <v>0</v>
      </c>
      <c r="BH637" s="228">
        <f>IF(N637="sníž. přenesená",J637,0)</f>
        <v>0</v>
      </c>
      <c r="BI637" s="228">
        <f>IF(N637="nulová",J637,0)</f>
        <v>0</v>
      </c>
      <c r="BJ637" s="24" t="s">
        <v>80</v>
      </c>
      <c r="BK637" s="228">
        <f>ROUND(I637*H637,2)</f>
        <v>0</v>
      </c>
      <c r="BL637" s="24" t="s">
        <v>148</v>
      </c>
      <c r="BM637" s="24" t="s">
        <v>728</v>
      </c>
    </row>
    <row r="638" s="11" customFormat="1">
      <c r="B638" s="229"/>
      <c r="C638" s="230"/>
      <c r="D638" s="231" t="s">
        <v>150</v>
      </c>
      <c r="E638" s="232" t="s">
        <v>21</v>
      </c>
      <c r="F638" s="233" t="s">
        <v>155</v>
      </c>
      <c r="G638" s="230"/>
      <c r="H638" s="232" t="s">
        <v>21</v>
      </c>
      <c r="I638" s="234"/>
      <c r="J638" s="230"/>
      <c r="K638" s="230"/>
      <c r="L638" s="235"/>
      <c r="M638" s="236"/>
      <c r="N638" s="237"/>
      <c r="O638" s="237"/>
      <c r="P638" s="237"/>
      <c r="Q638" s="237"/>
      <c r="R638" s="237"/>
      <c r="S638" s="237"/>
      <c r="T638" s="238"/>
      <c r="AT638" s="239" t="s">
        <v>150</v>
      </c>
      <c r="AU638" s="239" t="s">
        <v>82</v>
      </c>
      <c r="AV638" s="11" t="s">
        <v>80</v>
      </c>
      <c r="AW638" s="11" t="s">
        <v>35</v>
      </c>
      <c r="AX638" s="11" t="s">
        <v>72</v>
      </c>
      <c r="AY638" s="239" t="s">
        <v>142</v>
      </c>
    </row>
    <row r="639" s="12" customFormat="1">
      <c r="B639" s="240"/>
      <c r="C639" s="241"/>
      <c r="D639" s="231" t="s">
        <v>150</v>
      </c>
      <c r="E639" s="242" t="s">
        <v>21</v>
      </c>
      <c r="F639" s="243" t="s">
        <v>719</v>
      </c>
      <c r="G639" s="241"/>
      <c r="H639" s="244">
        <v>20</v>
      </c>
      <c r="I639" s="245"/>
      <c r="J639" s="241"/>
      <c r="K639" s="241"/>
      <c r="L639" s="246"/>
      <c r="M639" s="247"/>
      <c r="N639" s="248"/>
      <c r="O639" s="248"/>
      <c r="P639" s="248"/>
      <c r="Q639" s="248"/>
      <c r="R639" s="248"/>
      <c r="S639" s="248"/>
      <c r="T639" s="249"/>
      <c r="AT639" s="250" t="s">
        <v>150</v>
      </c>
      <c r="AU639" s="250" t="s">
        <v>82</v>
      </c>
      <c r="AV639" s="12" t="s">
        <v>82</v>
      </c>
      <c r="AW639" s="12" t="s">
        <v>35</v>
      </c>
      <c r="AX639" s="12" t="s">
        <v>72</v>
      </c>
      <c r="AY639" s="250" t="s">
        <v>142</v>
      </c>
    </row>
    <row r="640" s="13" customFormat="1">
      <c r="B640" s="251"/>
      <c r="C640" s="252"/>
      <c r="D640" s="231" t="s">
        <v>150</v>
      </c>
      <c r="E640" s="253" t="s">
        <v>21</v>
      </c>
      <c r="F640" s="254" t="s">
        <v>160</v>
      </c>
      <c r="G640" s="252"/>
      <c r="H640" s="255">
        <v>20</v>
      </c>
      <c r="I640" s="256"/>
      <c r="J640" s="252"/>
      <c r="K640" s="252"/>
      <c r="L640" s="257"/>
      <c r="M640" s="258"/>
      <c r="N640" s="259"/>
      <c r="O640" s="259"/>
      <c r="P640" s="259"/>
      <c r="Q640" s="259"/>
      <c r="R640" s="259"/>
      <c r="S640" s="259"/>
      <c r="T640" s="260"/>
      <c r="AT640" s="261" t="s">
        <v>150</v>
      </c>
      <c r="AU640" s="261" t="s">
        <v>82</v>
      </c>
      <c r="AV640" s="13" t="s">
        <v>148</v>
      </c>
      <c r="AW640" s="13" t="s">
        <v>35</v>
      </c>
      <c r="AX640" s="13" t="s">
        <v>80</v>
      </c>
      <c r="AY640" s="261" t="s">
        <v>142</v>
      </c>
    </row>
    <row r="641" s="1" customFormat="1" ht="25.5" customHeight="1">
      <c r="B641" s="46"/>
      <c r="C641" s="217" t="s">
        <v>729</v>
      </c>
      <c r="D641" s="217" t="s">
        <v>144</v>
      </c>
      <c r="E641" s="218" t="s">
        <v>730</v>
      </c>
      <c r="F641" s="219" t="s">
        <v>731</v>
      </c>
      <c r="G641" s="220" t="s">
        <v>296</v>
      </c>
      <c r="H641" s="221">
        <v>0.40000000000000002</v>
      </c>
      <c r="I641" s="222"/>
      <c r="J641" s="223">
        <f>ROUND(I641*H641,2)</f>
        <v>0</v>
      </c>
      <c r="K641" s="219" t="s">
        <v>164</v>
      </c>
      <c r="L641" s="72"/>
      <c r="M641" s="224" t="s">
        <v>21</v>
      </c>
      <c r="N641" s="225" t="s">
        <v>43</v>
      </c>
      <c r="O641" s="47"/>
      <c r="P641" s="226">
        <f>O641*H641</f>
        <v>0</v>
      </c>
      <c r="Q641" s="226">
        <v>0.0010660000000000001</v>
      </c>
      <c r="R641" s="226">
        <f>Q641*H641</f>
        <v>0.00042640000000000006</v>
      </c>
      <c r="S641" s="226">
        <v>0.044999999999999998</v>
      </c>
      <c r="T641" s="227">
        <f>S641*H641</f>
        <v>0.017999999999999999</v>
      </c>
      <c r="AR641" s="24" t="s">
        <v>148</v>
      </c>
      <c r="AT641" s="24" t="s">
        <v>144</v>
      </c>
      <c r="AU641" s="24" t="s">
        <v>82</v>
      </c>
      <c r="AY641" s="24" t="s">
        <v>142</v>
      </c>
      <c r="BE641" s="228">
        <f>IF(N641="základní",J641,0)</f>
        <v>0</v>
      </c>
      <c r="BF641" s="228">
        <f>IF(N641="snížená",J641,0)</f>
        <v>0</v>
      </c>
      <c r="BG641" s="228">
        <f>IF(N641="zákl. přenesená",J641,0)</f>
        <v>0</v>
      </c>
      <c r="BH641" s="228">
        <f>IF(N641="sníž. přenesená",J641,0)</f>
        <v>0</v>
      </c>
      <c r="BI641" s="228">
        <f>IF(N641="nulová",J641,0)</f>
        <v>0</v>
      </c>
      <c r="BJ641" s="24" t="s">
        <v>80</v>
      </c>
      <c r="BK641" s="228">
        <f>ROUND(I641*H641,2)</f>
        <v>0</v>
      </c>
      <c r="BL641" s="24" t="s">
        <v>148</v>
      </c>
      <c r="BM641" s="24" t="s">
        <v>732</v>
      </c>
    </row>
    <row r="642" s="11" customFormat="1">
      <c r="B642" s="229"/>
      <c r="C642" s="230"/>
      <c r="D642" s="231" t="s">
        <v>150</v>
      </c>
      <c r="E642" s="232" t="s">
        <v>21</v>
      </c>
      <c r="F642" s="233" t="s">
        <v>355</v>
      </c>
      <c r="G642" s="230"/>
      <c r="H642" s="232" t="s">
        <v>21</v>
      </c>
      <c r="I642" s="234"/>
      <c r="J642" s="230"/>
      <c r="K642" s="230"/>
      <c r="L642" s="235"/>
      <c r="M642" s="236"/>
      <c r="N642" s="237"/>
      <c r="O642" s="237"/>
      <c r="P642" s="237"/>
      <c r="Q642" s="237"/>
      <c r="R642" s="237"/>
      <c r="S642" s="237"/>
      <c r="T642" s="238"/>
      <c r="AT642" s="239" t="s">
        <v>150</v>
      </c>
      <c r="AU642" s="239" t="s">
        <v>82</v>
      </c>
      <c r="AV642" s="11" t="s">
        <v>80</v>
      </c>
      <c r="AW642" s="11" t="s">
        <v>35</v>
      </c>
      <c r="AX642" s="11" t="s">
        <v>72</v>
      </c>
      <c r="AY642" s="239" t="s">
        <v>142</v>
      </c>
    </row>
    <row r="643" s="12" customFormat="1">
      <c r="B643" s="240"/>
      <c r="C643" s="241"/>
      <c r="D643" s="231" t="s">
        <v>150</v>
      </c>
      <c r="E643" s="242" t="s">
        <v>21</v>
      </c>
      <c r="F643" s="243" t="s">
        <v>733</v>
      </c>
      <c r="G643" s="241"/>
      <c r="H643" s="244">
        <v>0.40000000000000002</v>
      </c>
      <c r="I643" s="245"/>
      <c r="J643" s="241"/>
      <c r="K643" s="241"/>
      <c r="L643" s="246"/>
      <c r="M643" s="247"/>
      <c r="N643" s="248"/>
      <c r="O643" s="248"/>
      <c r="P643" s="248"/>
      <c r="Q643" s="248"/>
      <c r="R643" s="248"/>
      <c r="S643" s="248"/>
      <c r="T643" s="249"/>
      <c r="AT643" s="250" t="s">
        <v>150</v>
      </c>
      <c r="AU643" s="250" t="s">
        <v>82</v>
      </c>
      <c r="AV643" s="12" t="s">
        <v>82</v>
      </c>
      <c r="AW643" s="12" t="s">
        <v>35</v>
      </c>
      <c r="AX643" s="12" t="s">
        <v>72</v>
      </c>
      <c r="AY643" s="250" t="s">
        <v>142</v>
      </c>
    </row>
    <row r="644" s="13" customFormat="1">
      <c r="B644" s="251"/>
      <c r="C644" s="252"/>
      <c r="D644" s="231" t="s">
        <v>150</v>
      </c>
      <c r="E644" s="253" t="s">
        <v>21</v>
      </c>
      <c r="F644" s="254" t="s">
        <v>160</v>
      </c>
      <c r="G644" s="252"/>
      <c r="H644" s="255">
        <v>0.40000000000000002</v>
      </c>
      <c r="I644" s="256"/>
      <c r="J644" s="252"/>
      <c r="K644" s="252"/>
      <c r="L644" s="257"/>
      <c r="M644" s="258"/>
      <c r="N644" s="259"/>
      <c r="O644" s="259"/>
      <c r="P644" s="259"/>
      <c r="Q644" s="259"/>
      <c r="R644" s="259"/>
      <c r="S644" s="259"/>
      <c r="T644" s="260"/>
      <c r="AT644" s="261" t="s">
        <v>150</v>
      </c>
      <c r="AU644" s="261" t="s">
        <v>82</v>
      </c>
      <c r="AV644" s="13" t="s">
        <v>148</v>
      </c>
      <c r="AW644" s="13" t="s">
        <v>35</v>
      </c>
      <c r="AX644" s="13" t="s">
        <v>80</v>
      </c>
      <c r="AY644" s="261" t="s">
        <v>142</v>
      </c>
    </row>
    <row r="645" s="1" customFormat="1" ht="25.5" customHeight="1">
      <c r="B645" s="46"/>
      <c r="C645" s="217" t="s">
        <v>734</v>
      </c>
      <c r="D645" s="217" t="s">
        <v>144</v>
      </c>
      <c r="E645" s="218" t="s">
        <v>735</v>
      </c>
      <c r="F645" s="219" t="s">
        <v>736</v>
      </c>
      <c r="G645" s="220" t="s">
        <v>147</v>
      </c>
      <c r="H645" s="221">
        <v>36.590000000000003</v>
      </c>
      <c r="I645" s="222"/>
      <c r="J645" s="223">
        <f>ROUND(I645*H645,2)</f>
        <v>0</v>
      </c>
      <c r="K645" s="219" t="s">
        <v>164</v>
      </c>
      <c r="L645" s="72"/>
      <c r="M645" s="224" t="s">
        <v>21</v>
      </c>
      <c r="N645" s="225" t="s">
        <v>43</v>
      </c>
      <c r="O645" s="47"/>
      <c r="P645" s="226">
        <f>O645*H645</f>
        <v>0</v>
      </c>
      <c r="Q645" s="226">
        <v>0</v>
      </c>
      <c r="R645" s="226">
        <f>Q645*H645</f>
        <v>0</v>
      </c>
      <c r="S645" s="226">
        <v>0.0040000000000000001</v>
      </c>
      <c r="T645" s="227">
        <f>S645*H645</f>
        <v>0.14636000000000002</v>
      </c>
      <c r="AR645" s="24" t="s">
        <v>148</v>
      </c>
      <c r="AT645" s="24" t="s">
        <v>144</v>
      </c>
      <c r="AU645" s="24" t="s">
        <v>82</v>
      </c>
      <c r="AY645" s="24" t="s">
        <v>142</v>
      </c>
      <c r="BE645" s="228">
        <f>IF(N645="základní",J645,0)</f>
        <v>0</v>
      </c>
      <c r="BF645" s="228">
        <f>IF(N645="snížená",J645,0)</f>
        <v>0</v>
      </c>
      <c r="BG645" s="228">
        <f>IF(N645="zákl. přenesená",J645,0)</f>
        <v>0</v>
      </c>
      <c r="BH645" s="228">
        <f>IF(N645="sníž. přenesená",J645,0)</f>
        <v>0</v>
      </c>
      <c r="BI645" s="228">
        <f>IF(N645="nulová",J645,0)</f>
        <v>0</v>
      </c>
      <c r="BJ645" s="24" t="s">
        <v>80</v>
      </c>
      <c r="BK645" s="228">
        <f>ROUND(I645*H645,2)</f>
        <v>0</v>
      </c>
      <c r="BL645" s="24" t="s">
        <v>148</v>
      </c>
      <c r="BM645" s="24" t="s">
        <v>737</v>
      </c>
    </row>
    <row r="646" s="12" customFormat="1">
      <c r="B646" s="240"/>
      <c r="C646" s="241"/>
      <c r="D646" s="231" t="s">
        <v>150</v>
      </c>
      <c r="E646" s="242" t="s">
        <v>21</v>
      </c>
      <c r="F646" s="243" t="s">
        <v>401</v>
      </c>
      <c r="G646" s="241"/>
      <c r="H646" s="244">
        <v>32.289999999999999</v>
      </c>
      <c r="I646" s="245"/>
      <c r="J646" s="241"/>
      <c r="K646" s="241"/>
      <c r="L646" s="246"/>
      <c r="M646" s="247"/>
      <c r="N646" s="248"/>
      <c r="O646" s="248"/>
      <c r="P646" s="248"/>
      <c r="Q646" s="248"/>
      <c r="R646" s="248"/>
      <c r="S646" s="248"/>
      <c r="T646" s="249"/>
      <c r="AT646" s="250" t="s">
        <v>150</v>
      </c>
      <c r="AU646" s="250" t="s">
        <v>82</v>
      </c>
      <c r="AV646" s="12" t="s">
        <v>82</v>
      </c>
      <c r="AW646" s="12" t="s">
        <v>35</v>
      </c>
      <c r="AX646" s="12" t="s">
        <v>72</v>
      </c>
      <c r="AY646" s="250" t="s">
        <v>142</v>
      </c>
    </row>
    <row r="647" s="12" customFormat="1">
      <c r="B647" s="240"/>
      <c r="C647" s="241"/>
      <c r="D647" s="231" t="s">
        <v>150</v>
      </c>
      <c r="E647" s="242" t="s">
        <v>21</v>
      </c>
      <c r="F647" s="243" t="s">
        <v>402</v>
      </c>
      <c r="G647" s="241"/>
      <c r="H647" s="244">
        <v>4.2999999999999998</v>
      </c>
      <c r="I647" s="245"/>
      <c r="J647" s="241"/>
      <c r="K647" s="241"/>
      <c r="L647" s="246"/>
      <c r="M647" s="247"/>
      <c r="N647" s="248"/>
      <c r="O647" s="248"/>
      <c r="P647" s="248"/>
      <c r="Q647" s="248"/>
      <c r="R647" s="248"/>
      <c r="S647" s="248"/>
      <c r="T647" s="249"/>
      <c r="AT647" s="250" t="s">
        <v>150</v>
      </c>
      <c r="AU647" s="250" t="s">
        <v>82</v>
      </c>
      <c r="AV647" s="12" t="s">
        <v>82</v>
      </c>
      <c r="AW647" s="12" t="s">
        <v>35</v>
      </c>
      <c r="AX647" s="12" t="s">
        <v>72</v>
      </c>
      <c r="AY647" s="250" t="s">
        <v>142</v>
      </c>
    </row>
    <row r="648" s="13" customFormat="1">
      <c r="B648" s="251"/>
      <c r="C648" s="252"/>
      <c r="D648" s="231" t="s">
        <v>150</v>
      </c>
      <c r="E648" s="253" t="s">
        <v>21</v>
      </c>
      <c r="F648" s="254" t="s">
        <v>160</v>
      </c>
      <c r="G648" s="252"/>
      <c r="H648" s="255">
        <v>36.590000000000003</v>
      </c>
      <c r="I648" s="256"/>
      <c r="J648" s="252"/>
      <c r="K648" s="252"/>
      <c r="L648" s="257"/>
      <c r="M648" s="258"/>
      <c r="N648" s="259"/>
      <c r="O648" s="259"/>
      <c r="P648" s="259"/>
      <c r="Q648" s="259"/>
      <c r="R648" s="259"/>
      <c r="S648" s="259"/>
      <c r="T648" s="260"/>
      <c r="AT648" s="261" t="s">
        <v>150</v>
      </c>
      <c r="AU648" s="261" t="s">
        <v>82</v>
      </c>
      <c r="AV648" s="13" t="s">
        <v>148</v>
      </c>
      <c r="AW648" s="13" t="s">
        <v>35</v>
      </c>
      <c r="AX648" s="13" t="s">
        <v>80</v>
      </c>
      <c r="AY648" s="261" t="s">
        <v>142</v>
      </c>
    </row>
    <row r="649" s="1" customFormat="1" ht="25.5" customHeight="1">
      <c r="B649" s="46"/>
      <c r="C649" s="217" t="s">
        <v>738</v>
      </c>
      <c r="D649" s="217" t="s">
        <v>144</v>
      </c>
      <c r="E649" s="218" t="s">
        <v>739</v>
      </c>
      <c r="F649" s="219" t="s">
        <v>740</v>
      </c>
      <c r="G649" s="220" t="s">
        <v>147</v>
      </c>
      <c r="H649" s="221">
        <v>35.433</v>
      </c>
      <c r="I649" s="222"/>
      <c r="J649" s="223">
        <f>ROUND(I649*H649,2)</f>
        <v>0</v>
      </c>
      <c r="K649" s="219" t="s">
        <v>164</v>
      </c>
      <c r="L649" s="72"/>
      <c r="M649" s="224" t="s">
        <v>21</v>
      </c>
      <c r="N649" s="225" t="s">
        <v>43</v>
      </c>
      <c r="O649" s="47"/>
      <c r="P649" s="226">
        <f>O649*H649</f>
        <v>0</v>
      </c>
      <c r="Q649" s="226">
        <v>0</v>
      </c>
      <c r="R649" s="226">
        <f>Q649*H649</f>
        <v>0</v>
      </c>
      <c r="S649" s="226">
        <v>0.01</v>
      </c>
      <c r="T649" s="227">
        <f>S649*H649</f>
        <v>0.35432999999999998</v>
      </c>
      <c r="AR649" s="24" t="s">
        <v>148</v>
      </c>
      <c r="AT649" s="24" t="s">
        <v>144</v>
      </c>
      <c r="AU649" s="24" t="s">
        <v>82</v>
      </c>
      <c r="AY649" s="24" t="s">
        <v>142</v>
      </c>
      <c r="BE649" s="228">
        <f>IF(N649="základní",J649,0)</f>
        <v>0</v>
      </c>
      <c r="BF649" s="228">
        <f>IF(N649="snížená",J649,0)</f>
        <v>0</v>
      </c>
      <c r="BG649" s="228">
        <f>IF(N649="zákl. přenesená",J649,0)</f>
        <v>0</v>
      </c>
      <c r="BH649" s="228">
        <f>IF(N649="sníž. přenesená",J649,0)</f>
        <v>0</v>
      </c>
      <c r="BI649" s="228">
        <f>IF(N649="nulová",J649,0)</f>
        <v>0</v>
      </c>
      <c r="BJ649" s="24" t="s">
        <v>80</v>
      </c>
      <c r="BK649" s="228">
        <f>ROUND(I649*H649,2)</f>
        <v>0</v>
      </c>
      <c r="BL649" s="24" t="s">
        <v>148</v>
      </c>
      <c r="BM649" s="24" t="s">
        <v>741</v>
      </c>
    </row>
    <row r="650" s="11" customFormat="1">
      <c r="B650" s="229"/>
      <c r="C650" s="230"/>
      <c r="D650" s="231" t="s">
        <v>150</v>
      </c>
      <c r="E650" s="232" t="s">
        <v>21</v>
      </c>
      <c r="F650" s="233" t="s">
        <v>418</v>
      </c>
      <c r="G650" s="230"/>
      <c r="H650" s="232" t="s">
        <v>21</v>
      </c>
      <c r="I650" s="234"/>
      <c r="J650" s="230"/>
      <c r="K650" s="230"/>
      <c r="L650" s="235"/>
      <c r="M650" s="236"/>
      <c r="N650" s="237"/>
      <c r="O650" s="237"/>
      <c r="P650" s="237"/>
      <c r="Q650" s="237"/>
      <c r="R650" s="237"/>
      <c r="S650" s="237"/>
      <c r="T650" s="238"/>
      <c r="AT650" s="239" t="s">
        <v>150</v>
      </c>
      <c r="AU650" s="239" t="s">
        <v>82</v>
      </c>
      <c r="AV650" s="11" t="s">
        <v>80</v>
      </c>
      <c r="AW650" s="11" t="s">
        <v>35</v>
      </c>
      <c r="AX650" s="11" t="s">
        <v>72</v>
      </c>
      <c r="AY650" s="239" t="s">
        <v>142</v>
      </c>
    </row>
    <row r="651" s="12" customFormat="1">
      <c r="B651" s="240"/>
      <c r="C651" s="241"/>
      <c r="D651" s="231" t="s">
        <v>150</v>
      </c>
      <c r="E651" s="242" t="s">
        <v>21</v>
      </c>
      <c r="F651" s="243" t="s">
        <v>419</v>
      </c>
      <c r="G651" s="241"/>
      <c r="H651" s="244">
        <v>7.0250000000000004</v>
      </c>
      <c r="I651" s="245"/>
      <c r="J651" s="241"/>
      <c r="K651" s="241"/>
      <c r="L651" s="246"/>
      <c r="M651" s="247"/>
      <c r="N651" s="248"/>
      <c r="O651" s="248"/>
      <c r="P651" s="248"/>
      <c r="Q651" s="248"/>
      <c r="R651" s="248"/>
      <c r="S651" s="248"/>
      <c r="T651" s="249"/>
      <c r="AT651" s="250" t="s">
        <v>150</v>
      </c>
      <c r="AU651" s="250" t="s">
        <v>82</v>
      </c>
      <c r="AV651" s="12" t="s">
        <v>82</v>
      </c>
      <c r="AW651" s="12" t="s">
        <v>35</v>
      </c>
      <c r="AX651" s="12" t="s">
        <v>72</v>
      </c>
      <c r="AY651" s="250" t="s">
        <v>142</v>
      </c>
    </row>
    <row r="652" s="12" customFormat="1">
      <c r="B652" s="240"/>
      <c r="C652" s="241"/>
      <c r="D652" s="231" t="s">
        <v>150</v>
      </c>
      <c r="E652" s="242" t="s">
        <v>21</v>
      </c>
      <c r="F652" s="243" t="s">
        <v>420</v>
      </c>
      <c r="G652" s="241"/>
      <c r="H652" s="244">
        <v>14.49</v>
      </c>
      <c r="I652" s="245"/>
      <c r="J652" s="241"/>
      <c r="K652" s="241"/>
      <c r="L652" s="246"/>
      <c r="M652" s="247"/>
      <c r="N652" s="248"/>
      <c r="O652" s="248"/>
      <c r="P652" s="248"/>
      <c r="Q652" s="248"/>
      <c r="R652" s="248"/>
      <c r="S652" s="248"/>
      <c r="T652" s="249"/>
      <c r="AT652" s="250" t="s">
        <v>150</v>
      </c>
      <c r="AU652" s="250" t="s">
        <v>82</v>
      </c>
      <c r="AV652" s="12" t="s">
        <v>82</v>
      </c>
      <c r="AW652" s="12" t="s">
        <v>35</v>
      </c>
      <c r="AX652" s="12" t="s">
        <v>72</v>
      </c>
      <c r="AY652" s="250" t="s">
        <v>142</v>
      </c>
    </row>
    <row r="653" s="12" customFormat="1">
      <c r="B653" s="240"/>
      <c r="C653" s="241"/>
      <c r="D653" s="231" t="s">
        <v>150</v>
      </c>
      <c r="E653" s="242" t="s">
        <v>21</v>
      </c>
      <c r="F653" s="243" t="s">
        <v>421</v>
      </c>
      <c r="G653" s="241"/>
      <c r="H653" s="244">
        <v>0.64000000000000001</v>
      </c>
      <c r="I653" s="245"/>
      <c r="J653" s="241"/>
      <c r="K653" s="241"/>
      <c r="L653" s="246"/>
      <c r="M653" s="247"/>
      <c r="N653" s="248"/>
      <c r="O653" s="248"/>
      <c r="P653" s="248"/>
      <c r="Q653" s="248"/>
      <c r="R653" s="248"/>
      <c r="S653" s="248"/>
      <c r="T653" s="249"/>
      <c r="AT653" s="250" t="s">
        <v>150</v>
      </c>
      <c r="AU653" s="250" t="s">
        <v>82</v>
      </c>
      <c r="AV653" s="12" t="s">
        <v>82</v>
      </c>
      <c r="AW653" s="12" t="s">
        <v>35</v>
      </c>
      <c r="AX653" s="12" t="s">
        <v>72</v>
      </c>
      <c r="AY653" s="250" t="s">
        <v>142</v>
      </c>
    </row>
    <row r="654" s="12" customFormat="1">
      <c r="B654" s="240"/>
      <c r="C654" s="241"/>
      <c r="D654" s="231" t="s">
        <v>150</v>
      </c>
      <c r="E654" s="242" t="s">
        <v>21</v>
      </c>
      <c r="F654" s="243" t="s">
        <v>422</v>
      </c>
      <c r="G654" s="241"/>
      <c r="H654" s="244">
        <v>1.0600000000000001</v>
      </c>
      <c r="I654" s="245"/>
      <c r="J654" s="241"/>
      <c r="K654" s="241"/>
      <c r="L654" s="246"/>
      <c r="M654" s="247"/>
      <c r="N654" s="248"/>
      <c r="O654" s="248"/>
      <c r="P654" s="248"/>
      <c r="Q654" s="248"/>
      <c r="R654" s="248"/>
      <c r="S654" s="248"/>
      <c r="T654" s="249"/>
      <c r="AT654" s="250" t="s">
        <v>150</v>
      </c>
      <c r="AU654" s="250" t="s">
        <v>82</v>
      </c>
      <c r="AV654" s="12" t="s">
        <v>82</v>
      </c>
      <c r="AW654" s="12" t="s">
        <v>35</v>
      </c>
      <c r="AX654" s="12" t="s">
        <v>72</v>
      </c>
      <c r="AY654" s="250" t="s">
        <v>142</v>
      </c>
    </row>
    <row r="655" s="12" customFormat="1">
      <c r="B655" s="240"/>
      <c r="C655" s="241"/>
      <c r="D655" s="231" t="s">
        <v>150</v>
      </c>
      <c r="E655" s="242" t="s">
        <v>21</v>
      </c>
      <c r="F655" s="243" t="s">
        <v>423</v>
      </c>
      <c r="G655" s="241"/>
      <c r="H655" s="244">
        <v>0.44</v>
      </c>
      <c r="I655" s="245"/>
      <c r="J655" s="241"/>
      <c r="K655" s="241"/>
      <c r="L655" s="246"/>
      <c r="M655" s="247"/>
      <c r="N655" s="248"/>
      <c r="O655" s="248"/>
      <c r="P655" s="248"/>
      <c r="Q655" s="248"/>
      <c r="R655" s="248"/>
      <c r="S655" s="248"/>
      <c r="T655" s="249"/>
      <c r="AT655" s="250" t="s">
        <v>150</v>
      </c>
      <c r="AU655" s="250" t="s">
        <v>82</v>
      </c>
      <c r="AV655" s="12" t="s">
        <v>82</v>
      </c>
      <c r="AW655" s="12" t="s">
        <v>35</v>
      </c>
      <c r="AX655" s="12" t="s">
        <v>72</v>
      </c>
      <c r="AY655" s="250" t="s">
        <v>142</v>
      </c>
    </row>
    <row r="656" s="12" customFormat="1">
      <c r="B656" s="240"/>
      <c r="C656" s="241"/>
      <c r="D656" s="231" t="s">
        <v>150</v>
      </c>
      <c r="E656" s="242" t="s">
        <v>21</v>
      </c>
      <c r="F656" s="243" t="s">
        <v>424</v>
      </c>
      <c r="G656" s="241"/>
      <c r="H656" s="244">
        <v>-0.59999999999999998</v>
      </c>
      <c r="I656" s="245"/>
      <c r="J656" s="241"/>
      <c r="K656" s="241"/>
      <c r="L656" s="246"/>
      <c r="M656" s="247"/>
      <c r="N656" s="248"/>
      <c r="O656" s="248"/>
      <c r="P656" s="248"/>
      <c r="Q656" s="248"/>
      <c r="R656" s="248"/>
      <c r="S656" s="248"/>
      <c r="T656" s="249"/>
      <c r="AT656" s="250" t="s">
        <v>150</v>
      </c>
      <c r="AU656" s="250" t="s">
        <v>82</v>
      </c>
      <c r="AV656" s="12" t="s">
        <v>82</v>
      </c>
      <c r="AW656" s="12" t="s">
        <v>35</v>
      </c>
      <c r="AX656" s="12" t="s">
        <v>72</v>
      </c>
      <c r="AY656" s="250" t="s">
        <v>142</v>
      </c>
    </row>
    <row r="657" s="12" customFormat="1">
      <c r="B657" s="240"/>
      <c r="C657" s="241"/>
      <c r="D657" s="231" t="s">
        <v>150</v>
      </c>
      <c r="E657" s="242" t="s">
        <v>21</v>
      </c>
      <c r="F657" s="243" t="s">
        <v>425</v>
      </c>
      <c r="G657" s="241"/>
      <c r="H657" s="244">
        <v>-2.3100000000000001</v>
      </c>
      <c r="I657" s="245"/>
      <c r="J657" s="241"/>
      <c r="K657" s="241"/>
      <c r="L657" s="246"/>
      <c r="M657" s="247"/>
      <c r="N657" s="248"/>
      <c r="O657" s="248"/>
      <c r="P657" s="248"/>
      <c r="Q657" s="248"/>
      <c r="R657" s="248"/>
      <c r="S657" s="248"/>
      <c r="T657" s="249"/>
      <c r="AT657" s="250" t="s">
        <v>150</v>
      </c>
      <c r="AU657" s="250" t="s">
        <v>82</v>
      </c>
      <c r="AV657" s="12" t="s">
        <v>82</v>
      </c>
      <c r="AW657" s="12" t="s">
        <v>35</v>
      </c>
      <c r="AX657" s="12" t="s">
        <v>72</v>
      </c>
      <c r="AY657" s="250" t="s">
        <v>142</v>
      </c>
    </row>
    <row r="658" s="12" customFormat="1">
      <c r="B658" s="240"/>
      <c r="C658" s="241"/>
      <c r="D658" s="231" t="s">
        <v>150</v>
      </c>
      <c r="E658" s="242" t="s">
        <v>21</v>
      </c>
      <c r="F658" s="243" t="s">
        <v>426</v>
      </c>
      <c r="G658" s="241"/>
      <c r="H658" s="244">
        <v>-0.14000000000000001</v>
      </c>
      <c r="I658" s="245"/>
      <c r="J658" s="241"/>
      <c r="K658" s="241"/>
      <c r="L658" s="246"/>
      <c r="M658" s="247"/>
      <c r="N658" s="248"/>
      <c r="O658" s="248"/>
      <c r="P658" s="248"/>
      <c r="Q658" s="248"/>
      <c r="R658" s="248"/>
      <c r="S658" s="248"/>
      <c r="T658" s="249"/>
      <c r="AT658" s="250" t="s">
        <v>150</v>
      </c>
      <c r="AU658" s="250" t="s">
        <v>82</v>
      </c>
      <c r="AV658" s="12" t="s">
        <v>82</v>
      </c>
      <c r="AW658" s="12" t="s">
        <v>35</v>
      </c>
      <c r="AX658" s="12" t="s">
        <v>72</v>
      </c>
      <c r="AY658" s="250" t="s">
        <v>142</v>
      </c>
    </row>
    <row r="659" s="12" customFormat="1">
      <c r="B659" s="240"/>
      <c r="C659" s="241"/>
      <c r="D659" s="231" t="s">
        <v>150</v>
      </c>
      <c r="E659" s="242" t="s">
        <v>21</v>
      </c>
      <c r="F659" s="243" t="s">
        <v>427</v>
      </c>
      <c r="G659" s="241"/>
      <c r="H659" s="244">
        <v>-1.3200000000000001</v>
      </c>
      <c r="I659" s="245"/>
      <c r="J659" s="241"/>
      <c r="K659" s="241"/>
      <c r="L659" s="246"/>
      <c r="M659" s="247"/>
      <c r="N659" s="248"/>
      <c r="O659" s="248"/>
      <c r="P659" s="248"/>
      <c r="Q659" s="248"/>
      <c r="R659" s="248"/>
      <c r="S659" s="248"/>
      <c r="T659" s="249"/>
      <c r="AT659" s="250" t="s">
        <v>150</v>
      </c>
      <c r="AU659" s="250" t="s">
        <v>82</v>
      </c>
      <c r="AV659" s="12" t="s">
        <v>82</v>
      </c>
      <c r="AW659" s="12" t="s">
        <v>35</v>
      </c>
      <c r="AX659" s="12" t="s">
        <v>72</v>
      </c>
      <c r="AY659" s="250" t="s">
        <v>142</v>
      </c>
    </row>
    <row r="660" s="14" customFormat="1">
      <c r="B660" s="262"/>
      <c r="C660" s="263"/>
      <c r="D660" s="231" t="s">
        <v>150</v>
      </c>
      <c r="E660" s="264" t="s">
        <v>21</v>
      </c>
      <c r="F660" s="265" t="s">
        <v>175</v>
      </c>
      <c r="G660" s="263"/>
      <c r="H660" s="266">
        <v>19.285</v>
      </c>
      <c r="I660" s="267"/>
      <c r="J660" s="263"/>
      <c r="K660" s="263"/>
      <c r="L660" s="268"/>
      <c r="M660" s="269"/>
      <c r="N660" s="270"/>
      <c r="O660" s="270"/>
      <c r="P660" s="270"/>
      <c r="Q660" s="270"/>
      <c r="R660" s="270"/>
      <c r="S660" s="270"/>
      <c r="T660" s="271"/>
      <c r="AT660" s="272" t="s">
        <v>150</v>
      </c>
      <c r="AU660" s="272" t="s">
        <v>82</v>
      </c>
      <c r="AV660" s="14" t="s">
        <v>170</v>
      </c>
      <c r="AW660" s="14" t="s">
        <v>35</v>
      </c>
      <c r="AX660" s="14" t="s">
        <v>72</v>
      </c>
      <c r="AY660" s="272" t="s">
        <v>142</v>
      </c>
    </row>
    <row r="661" s="11" customFormat="1">
      <c r="B661" s="229"/>
      <c r="C661" s="230"/>
      <c r="D661" s="231" t="s">
        <v>150</v>
      </c>
      <c r="E661" s="232" t="s">
        <v>21</v>
      </c>
      <c r="F661" s="233" t="s">
        <v>428</v>
      </c>
      <c r="G661" s="230"/>
      <c r="H661" s="232" t="s">
        <v>21</v>
      </c>
      <c r="I661" s="234"/>
      <c r="J661" s="230"/>
      <c r="K661" s="230"/>
      <c r="L661" s="235"/>
      <c r="M661" s="236"/>
      <c r="N661" s="237"/>
      <c r="O661" s="237"/>
      <c r="P661" s="237"/>
      <c r="Q661" s="237"/>
      <c r="R661" s="237"/>
      <c r="S661" s="237"/>
      <c r="T661" s="238"/>
      <c r="AT661" s="239" t="s">
        <v>150</v>
      </c>
      <c r="AU661" s="239" t="s">
        <v>82</v>
      </c>
      <c r="AV661" s="11" t="s">
        <v>80</v>
      </c>
      <c r="AW661" s="11" t="s">
        <v>35</v>
      </c>
      <c r="AX661" s="11" t="s">
        <v>72</v>
      </c>
      <c r="AY661" s="239" t="s">
        <v>142</v>
      </c>
    </row>
    <row r="662" s="12" customFormat="1">
      <c r="B662" s="240"/>
      <c r="C662" s="241"/>
      <c r="D662" s="231" t="s">
        <v>150</v>
      </c>
      <c r="E662" s="242" t="s">
        <v>21</v>
      </c>
      <c r="F662" s="243" t="s">
        <v>429</v>
      </c>
      <c r="G662" s="241"/>
      <c r="H662" s="244">
        <v>1.0449999999999999</v>
      </c>
      <c r="I662" s="245"/>
      <c r="J662" s="241"/>
      <c r="K662" s="241"/>
      <c r="L662" s="246"/>
      <c r="M662" s="247"/>
      <c r="N662" s="248"/>
      <c r="O662" s="248"/>
      <c r="P662" s="248"/>
      <c r="Q662" s="248"/>
      <c r="R662" s="248"/>
      <c r="S662" s="248"/>
      <c r="T662" s="249"/>
      <c r="AT662" s="250" t="s">
        <v>150</v>
      </c>
      <c r="AU662" s="250" t="s">
        <v>82</v>
      </c>
      <c r="AV662" s="12" t="s">
        <v>82</v>
      </c>
      <c r="AW662" s="12" t="s">
        <v>35</v>
      </c>
      <c r="AX662" s="12" t="s">
        <v>72</v>
      </c>
      <c r="AY662" s="250" t="s">
        <v>142</v>
      </c>
    </row>
    <row r="663" s="12" customFormat="1">
      <c r="B663" s="240"/>
      <c r="C663" s="241"/>
      <c r="D663" s="231" t="s">
        <v>150</v>
      </c>
      <c r="E663" s="242" t="s">
        <v>21</v>
      </c>
      <c r="F663" s="243" t="s">
        <v>430</v>
      </c>
      <c r="G663" s="241"/>
      <c r="H663" s="244">
        <v>-0.14999999999999999</v>
      </c>
      <c r="I663" s="245"/>
      <c r="J663" s="241"/>
      <c r="K663" s="241"/>
      <c r="L663" s="246"/>
      <c r="M663" s="247"/>
      <c r="N663" s="248"/>
      <c r="O663" s="248"/>
      <c r="P663" s="248"/>
      <c r="Q663" s="248"/>
      <c r="R663" s="248"/>
      <c r="S663" s="248"/>
      <c r="T663" s="249"/>
      <c r="AT663" s="250" t="s">
        <v>150</v>
      </c>
      <c r="AU663" s="250" t="s">
        <v>82</v>
      </c>
      <c r="AV663" s="12" t="s">
        <v>82</v>
      </c>
      <c r="AW663" s="12" t="s">
        <v>35</v>
      </c>
      <c r="AX663" s="12" t="s">
        <v>72</v>
      </c>
      <c r="AY663" s="250" t="s">
        <v>142</v>
      </c>
    </row>
    <row r="664" s="12" customFormat="1">
      <c r="B664" s="240"/>
      <c r="C664" s="241"/>
      <c r="D664" s="231" t="s">
        <v>150</v>
      </c>
      <c r="E664" s="242" t="s">
        <v>21</v>
      </c>
      <c r="F664" s="243" t="s">
        <v>426</v>
      </c>
      <c r="G664" s="241"/>
      <c r="H664" s="244">
        <v>-0.14000000000000001</v>
      </c>
      <c r="I664" s="245"/>
      <c r="J664" s="241"/>
      <c r="K664" s="241"/>
      <c r="L664" s="246"/>
      <c r="M664" s="247"/>
      <c r="N664" s="248"/>
      <c r="O664" s="248"/>
      <c r="P664" s="248"/>
      <c r="Q664" s="248"/>
      <c r="R664" s="248"/>
      <c r="S664" s="248"/>
      <c r="T664" s="249"/>
      <c r="AT664" s="250" t="s">
        <v>150</v>
      </c>
      <c r="AU664" s="250" t="s">
        <v>82</v>
      </c>
      <c r="AV664" s="12" t="s">
        <v>82</v>
      </c>
      <c r="AW664" s="12" t="s">
        <v>35</v>
      </c>
      <c r="AX664" s="12" t="s">
        <v>72</v>
      </c>
      <c r="AY664" s="250" t="s">
        <v>142</v>
      </c>
    </row>
    <row r="665" s="14" customFormat="1">
      <c r="B665" s="262"/>
      <c r="C665" s="263"/>
      <c r="D665" s="231" t="s">
        <v>150</v>
      </c>
      <c r="E665" s="264" t="s">
        <v>21</v>
      </c>
      <c r="F665" s="265" t="s">
        <v>175</v>
      </c>
      <c r="G665" s="263"/>
      <c r="H665" s="266">
        <v>0.755</v>
      </c>
      <c r="I665" s="267"/>
      <c r="J665" s="263"/>
      <c r="K665" s="263"/>
      <c r="L665" s="268"/>
      <c r="M665" s="269"/>
      <c r="N665" s="270"/>
      <c r="O665" s="270"/>
      <c r="P665" s="270"/>
      <c r="Q665" s="270"/>
      <c r="R665" s="270"/>
      <c r="S665" s="270"/>
      <c r="T665" s="271"/>
      <c r="AT665" s="272" t="s">
        <v>150</v>
      </c>
      <c r="AU665" s="272" t="s">
        <v>82</v>
      </c>
      <c r="AV665" s="14" t="s">
        <v>170</v>
      </c>
      <c r="AW665" s="14" t="s">
        <v>35</v>
      </c>
      <c r="AX665" s="14" t="s">
        <v>72</v>
      </c>
      <c r="AY665" s="272" t="s">
        <v>142</v>
      </c>
    </row>
    <row r="666" s="11" customFormat="1">
      <c r="B666" s="229"/>
      <c r="C666" s="230"/>
      <c r="D666" s="231" t="s">
        <v>150</v>
      </c>
      <c r="E666" s="232" t="s">
        <v>21</v>
      </c>
      <c r="F666" s="233" t="s">
        <v>431</v>
      </c>
      <c r="G666" s="230"/>
      <c r="H666" s="232" t="s">
        <v>21</v>
      </c>
      <c r="I666" s="234"/>
      <c r="J666" s="230"/>
      <c r="K666" s="230"/>
      <c r="L666" s="235"/>
      <c r="M666" s="236"/>
      <c r="N666" s="237"/>
      <c r="O666" s="237"/>
      <c r="P666" s="237"/>
      <c r="Q666" s="237"/>
      <c r="R666" s="237"/>
      <c r="S666" s="237"/>
      <c r="T666" s="238"/>
      <c r="AT666" s="239" t="s">
        <v>150</v>
      </c>
      <c r="AU666" s="239" t="s">
        <v>82</v>
      </c>
      <c r="AV666" s="11" t="s">
        <v>80</v>
      </c>
      <c r="AW666" s="11" t="s">
        <v>35</v>
      </c>
      <c r="AX666" s="11" t="s">
        <v>72</v>
      </c>
      <c r="AY666" s="239" t="s">
        <v>142</v>
      </c>
    </row>
    <row r="667" s="12" customFormat="1">
      <c r="B667" s="240"/>
      <c r="C667" s="241"/>
      <c r="D667" s="231" t="s">
        <v>150</v>
      </c>
      <c r="E667" s="242" t="s">
        <v>21</v>
      </c>
      <c r="F667" s="243" t="s">
        <v>432</v>
      </c>
      <c r="G667" s="241"/>
      <c r="H667" s="244">
        <v>2.528</v>
      </c>
      <c r="I667" s="245"/>
      <c r="J667" s="241"/>
      <c r="K667" s="241"/>
      <c r="L667" s="246"/>
      <c r="M667" s="247"/>
      <c r="N667" s="248"/>
      <c r="O667" s="248"/>
      <c r="P667" s="248"/>
      <c r="Q667" s="248"/>
      <c r="R667" s="248"/>
      <c r="S667" s="248"/>
      <c r="T667" s="249"/>
      <c r="AT667" s="250" t="s">
        <v>150</v>
      </c>
      <c r="AU667" s="250" t="s">
        <v>82</v>
      </c>
      <c r="AV667" s="12" t="s">
        <v>82</v>
      </c>
      <c r="AW667" s="12" t="s">
        <v>35</v>
      </c>
      <c r="AX667" s="12" t="s">
        <v>72</v>
      </c>
      <c r="AY667" s="250" t="s">
        <v>142</v>
      </c>
    </row>
    <row r="668" s="12" customFormat="1">
      <c r="B668" s="240"/>
      <c r="C668" s="241"/>
      <c r="D668" s="231" t="s">
        <v>150</v>
      </c>
      <c r="E668" s="242" t="s">
        <v>21</v>
      </c>
      <c r="F668" s="243" t="s">
        <v>433</v>
      </c>
      <c r="G668" s="241"/>
      <c r="H668" s="244">
        <v>14.167999999999999</v>
      </c>
      <c r="I668" s="245"/>
      <c r="J668" s="241"/>
      <c r="K668" s="241"/>
      <c r="L668" s="246"/>
      <c r="M668" s="247"/>
      <c r="N668" s="248"/>
      <c r="O668" s="248"/>
      <c r="P668" s="248"/>
      <c r="Q668" s="248"/>
      <c r="R668" s="248"/>
      <c r="S668" s="248"/>
      <c r="T668" s="249"/>
      <c r="AT668" s="250" t="s">
        <v>150</v>
      </c>
      <c r="AU668" s="250" t="s">
        <v>82</v>
      </c>
      <c r="AV668" s="12" t="s">
        <v>82</v>
      </c>
      <c r="AW668" s="12" t="s">
        <v>35</v>
      </c>
      <c r="AX668" s="12" t="s">
        <v>72</v>
      </c>
      <c r="AY668" s="250" t="s">
        <v>142</v>
      </c>
    </row>
    <row r="669" s="12" customFormat="1">
      <c r="B669" s="240"/>
      <c r="C669" s="241"/>
      <c r="D669" s="231" t="s">
        <v>150</v>
      </c>
      <c r="E669" s="242" t="s">
        <v>21</v>
      </c>
      <c r="F669" s="243" t="s">
        <v>434</v>
      </c>
      <c r="G669" s="241"/>
      <c r="H669" s="244">
        <v>0.64000000000000001</v>
      </c>
      <c r="I669" s="245"/>
      <c r="J669" s="241"/>
      <c r="K669" s="241"/>
      <c r="L669" s="246"/>
      <c r="M669" s="247"/>
      <c r="N669" s="248"/>
      <c r="O669" s="248"/>
      <c r="P669" s="248"/>
      <c r="Q669" s="248"/>
      <c r="R669" s="248"/>
      <c r="S669" s="248"/>
      <c r="T669" s="249"/>
      <c r="AT669" s="250" t="s">
        <v>150</v>
      </c>
      <c r="AU669" s="250" t="s">
        <v>82</v>
      </c>
      <c r="AV669" s="12" t="s">
        <v>82</v>
      </c>
      <c r="AW669" s="12" t="s">
        <v>35</v>
      </c>
      <c r="AX669" s="12" t="s">
        <v>72</v>
      </c>
      <c r="AY669" s="250" t="s">
        <v>142</v>
      </c>
    </row>
    <row r="670" s="12" customFormat="1">
      <c r="B670" s="240"/>
      <c r="C670" s="241"/>
      <c r="D670" s="231" t="s">
        <v>150</v>
      </c>
      <c r="E670" s="242" t="s">
        <v>21</v>
      </c>
      <c r="F670" s="243" t="s">
        <v>435</v>
      </c>
      <c r="G670" s="241"/>
      <c r="H670" s="244">
        <v>1.024</v>
      </c>
      <c r="I670" s="245"/>
      <c r="J670" s="241"/>
      <c r="K670" s="241"/>
      <c r="L670" s="246"/>
      <c r="M670" s="247"/>
      <c r="N670" s="248"/>
      <c r="O670" s="248"/>
      <c r="P670" s="248"/>
      <c r="Q670" s="248"/>
      <c r="R670" s="248"/>
      <c r="S670" s="248"/>
      <c r="T670" s="249"/>
      <c r="AT670" s="250" t="s">
        <v>150</v>
      </c>
      <c r="AU670" s="250" t="s">
        <v>82</v>
      </c>
      <c r="AV670" s="12" t="s">
        <v>82</v>
      </c>
      <c r="AW670" s="12" t="s">
        <v>35</v>
      </c>
      <c r="AX670" s="12" t="s">
        <v>72</v>
      </c>
      <c r="AY670" s="250" t="s">
        <v>142</v>
      </c>
    </row>
    <row r="671" s="12" customFormat="1">
      <c r="B671" s="240"/>
      <c r="C671" s="241"/>
      <c r="D671" s="231" t="s">
        <v>150</v>
      </c>
      <c r="E671" s="242" t="s">
        <v>21</v>
      </c>
      <c r="F671" s="243" t="s">
        <v>436</v>
      </c>
      <c r="G671" s="241"/>
      <c r="H671" s="244">
        <v>-1.0349999999999999</v>
      </c>
      <c r="I671" s="245"/>
      <c r="J671" s="241"/>
      <c r="K671" s="241"/>
      <c r="L671" s="246"/>
      <c r="M671" s="247"/>
      <c r="N671" s="248"/>
      <c r="O671" s="248"/>
      <c r="P671" s="248"/>
      <c r="Q671" s="248"/>
      <c r="R671" s="248"/>
      <c r="S671" s="248"/>
      <c r="T671" s="249"/>
      <c r="AT671" s="250" t="s">
        <v>150</v>
      </c>
      <c r="AU671" s="250" t="s">
        <v>82</v>
      </c>
      <c r="AV671" s="12" t="s">
        <v>82</v>
      </c>
      <c r="AW671" s="12" t="s">
        <v>35</v>
      </c>
      <c r="AX671" s="12" t="s">
        <v>72</v>
      </c>
      <c r="AY671" s="250" t="s">
        <v>142</v>
      </c>
    </row>
    <row r="672" s="12" customFormat="1">
      <c r="B672" s="240"/>
      <c r="C672" s="241"/>
      <c r="D672" s="231" t="s">
        <v>150</v>
      </c>
      <c r="E672" s="242" t="s">
        <v>21</v>
      </c>
      <c r="F672" s="243" t="s">
        <v>437</v>
      </c>
      <c r="G672" s="241"/>
      <c r="H672" s="244">
        <v>-1.9319999999999999</v>
      </c>
      <c r="I672" s="245"/>
      <c r="J672" s="241"/>
      <c r="K672" s="241"/>
      <c r="L672" s="246"/>
      <c r="M672" s="247"/>
      <c r="N672" s="248"/>
      <c r="O672" s="248"/>
      <c r="P672" s="248"/>
      <c r="Q672" s="248"/>
      <c r="R672" s="248"/>
      <c r="S672" s="248"/>
      <c r="T672" s="249"/>
      <c r="AT672" s="250" t="s">
        <v>150</v>
      </c>
      <c r="AU672" s="250" t="s">
        <v>82</v>
      </c>
      <c r="AV672" s="12" t="s">
        <v>82</v>
      </c>
      <c r="AW672" s="12" t="s">
        <v>35</v>
      </c>
      <c r="AX672" s="12" t="s">
        <v>72</v>
      </c>
      <c r="AY672" s="250" t="s">
        <v>142</v>
      </c>
    </row>
    <row r="673" s="14" customFormat="1">
      <c r="B673" s="262"/>
      <c r="C673" s="263"/>
      <c r="D673" s="231" t="s">
        <v>150</v>
      </c>
      <c r="E673" s="264" t="s">
        <v>21</v>
      </c>
      <c r="F673" s="265" t="s">
        <v>175</v>
      </c>
      <c r="G673" s="263"/>
      <c r="H673" s="266">
        <v>15.393000000000001</v>
      </c>
      <c r="I673" s="267"/>
      <c r="J673" s="263"/>
      <c r="K673" s="263"/>
      <c r="L673" s="268"/>
      <c r="M673" s="269"/>
      <c r="N673" s="270"/>
      <c r="O673" s="270"/>
      <c r="P673" s="270"/>
      <c r="Q673" s="270"/>
      <c r="R673" s="270"/>
      <c r="S673" s="270"/>
      <c r="T673" s="271"/>
      <c r="AT673" s="272" t="s">
        <v>150</v>
      </c>
      <c r="AU673" s="272" t="s">
        <v>82</v>
      </c>
      <c r="AV673" s="14" t="s">
        <v>170</v>
      </c>
      <c r="AW673" s="14" t="s">
        <v>35</v>
      </c>
      <c r="AX673" s="14" t="s">
        <v>72</v>
      </c>
      <c r="AY673" s="272" t="s">
        <v>142</v>
      </c>
    </row>
    <row r="674" s="13" customFormat="1">
      <c r="B674" s="251"/>
      <c r="C674" s="252"/>
      <c r="D674" s="231" t="s">
        <v>150</v>
      </c>
      <c r="E674" s="253" t="s">
        <v>21</v>
      </c>
      <c r="F674" s="254" t="s">
        <v>160</v>
      </c>
      <c r="G674" s="252"/>
      <c r="H674" s="255">
        <v>35.433</v>
      </c>
      <c r="I674" s="256"/>
      <c r="J674" s="252"/>
      <c r="K674" s="252"/>
      <c r="L674" s="257"/>
      <c r="M674" s="258"/>
      <c r="N674" s="259"/>
      <c r="O674" s="259"/>
      <c r="P674" s="259"/>
      <c r="Q674" s="259"/>
      <c r="R674" s="259"/>
      <c r="S674" s="259"/>
      <c r="T674" s="260"/>
      <c r="AT674" s="261" t="s">
        <v>150</v>
      </c>
      <c r="AU674" s="261" t="s">
        <v>82</v>
      </c>
      <c r="AV674" s="13" t="s">
        <v>148</v>
      </c>
      <c r="AW674" s="13" t="s">
        <v>35</v>
      </c>
      <c r="AX674" s="13" t="s">
        <v>80</v>
      </c>
      <c r="AY674" s="261" t="s">
        <v>142</v>
      </c>
    </row>
    <row r="675" s="1" customFormat="1" ht="25.5" customHeight="1">
      <c r="B675" s="46"/>
      <c r="C675" s="217" t="s">
        <v>742</v>
      </c>
      <c r="D675" s="217" t="s">
        <v>144</v>
      </c>
      <c r="E675" s="218" t="s">
        <v>743</v>
      </c>
      <c r="F675" s="219" t="s">
        <v>744</v>
      </c>
      <c r="G675" s="220" t="s">
        <v>147</v>
      </c>
      <c r="H675" s="221">
        <v>21.695</v>
      </c>
      <c r="I675" s="222"/>
      <c r="J675" s="223">
        <f>ROUND(I675*H675,2)</f>
        <v>0</v>
      </c>
      <c r="K675" s="219" t="s">
        <v>164</v>
      </c>
      <c r="L675" s="72"/>
      <c r="M675" s="224" t="s">
        <v>21</v>
      </c>
      <c r="N675" s="225" t="s">
        <v>43</v>
      </c>
      <c r="O675" s="47"/>
      <c r="P675" s="226">
        <f>O675*H675</f>
        <v>0</v>
      </c>
      <c r="Q675" s="226">
        <v>0</v>
      </c>
      <c r="R675" s="226">
        <f>Q675*H675</f>
        <v>0</v>
      </c>
      <c r="S675" s="226">
        <v>0.045999999999999999</v>
      </c>
      <c r="T675" s="227">
        <f>S675*H675</f>
        <v>0.99797000000000002</v>
      </c>
      <c r="AR675" s="24" t="s">
        <v>148</v>
      </c>
      <c r="AT675" s="24" t="s">
        <v>144</v>
      </c>
      <c r="AU675" s="24" t="s">
        <v>82</v>
      </c>
      <c r="AY675" s="24" t="s">
        <v>142</v>
      </c>
      <c r="BE675" s="228">
        <f>IF(N675="základní",J675,0)</f>
        <v>0</v>
      </c>
      <c r="BF675" s="228">
        <f>IF(N675="snížená",J675,0)</f>
        <v>0</v>
      </c>
      <c r="BG675" s="228">
        <f>IF(N675="zákl. přenesená",J675,0)</f>
        <v>0</v>
      </c>
      <c r="BH675" s="228">
        <f>IF(N675="sníž. přenesená",J675,0)</f>
        <v>0</v>
      </c>
      <c r="BI675" s="228">
        <f>IF(N675="nulová",J675,0)</f>
        <v>0</v>
      </c>
      <c r="BJ675" s="24" t="s">
        <v>80</v>
      </c>
      <c r="BK675" s="228">
        <f>ROUND(I675*H675,2)</f>
        <v>0</v>
      </c>
      <c r="BL675" s="24" t="s">
        <v>148</v>
      </c>
      <c r="BM675" s="24" t="s">
        <v>745</v>
      </c>
    </row>
    <row r="676" s="12" customFormat="1">
      <c r="B676" s="240"/>
      <c r="C676" s="241"/>
      <c r="D676" s="231" t="s">
        <v>150</v>
      </c>
      <c r="E676" s="242" t="s">
        <v>21</v>
      </c>
      <c r="F676" s="243" t="s">
        <v>746</v>
      </c>
      <c r="G676" s="241"/>
      <c r="H676" s="244">
        <v>5.4000000000000004</v>
      </c>
      <c r="I676" s="245"/>
      <c r="J676" s="241"/>
      <c r="K676" s="241"/>
      <c r="L676" s="246"/>
      <c r="M676" s="247"/>
      <c r="N676" s="248"/>
      <c r="O676" s="248"/>
      <c r="P676" s="248"/>
      <c r="Q676" s="248"/>
      <c r="R676" s="248"/>
      <c r="S676" s="248"/>
      <c r="T676" s="249"/>
      <c r="AT676" s="250" t="s">
        <v>150</v>
      </c>
      <c r="AU676" s="250" t="s">
        <v>82</v>
      </c>
      <c r="AV676" s="12" t="s">
        <v>82</v>
      </c>
      <c r="AW676" s="12" t="s">
        <v>35</v>
      </c>
      <c r="AX676" s="12" t="s">
        <v>72</v>
      </c>
      <c r="AY676" s="250" t="s">
        <v>142</v>
      </c>
    </row>
    <row r="677" s="12" customFormat="1">
      <c r="B677" s="240"/>
      <c r="C677" s="241"/>
      <c r="D677" s="231" t="s">
        <v>150</v>
      </c>
      <c r="E677" s="242" t="s">
        <v>21</v>
      </c>
      <c r="F677" s="243" t="s">
        <v>747</v>
      </c>
      <c r="G677" s="241"/>
      <c r="H677" s="244">
        <v>1.881</v>
      </c>
      <c r="I677" s="245"/>
      <c r="J677" s="241"/>
      <c r="K677" s="241"/>
      <c r="L677" s="246"/>
      <c r="M677" s="247"/>
      <c r="N677" s="248"/>
      <c r="O677" s="248"/>
      <c r="P677" s="248"/>
      <c r="Q677" s="248"/>
      <c r="R677" s="248"/>
      <c r="S677" s="248"/>
      <c r="T677" s="249"/>
      <c r="AT677" s="250" t="s">
        <v>150</v>
      </c>
      <c r="AU677" s="250" t="s">
        <v>82</v>
      </c>
      <c r="AV677" s="12" t="s">
        <v>82</v>
      </c>
      <c r="AW677" s="12" t="s">
        <v>35</v>
      </c>
      <c r="AX677" s="12" t="s">
        <v>72</v>
      </c>
      <c r="AY677" s="250" t="s">
        <v>142</v>
      </c>
    </row>
    <row r="678" s="12" customFormat="1">
      <c r="B678" s="240"/>
      <c r="C678" s="241"/>
      <c r="D678" s="231" t="s">
        <v>150</v>
      </c>
      <c r="E678" s="242" t="s">
        <v>21</v>
      </c>
      <c r="F678" s="243" t="s">
        <v>430</v>
      </c>
      <c r="G678" s="241"/>
      <c r="H678" s="244">
        <v>-0.14999999999999999</v>
      </c>
      <c r="I678" s="245"/>
      <c r="J678" s="241"/>
      <c r="K678" s="241"/>
      <c r="L678" s="246"/>
      <c r="M678" s="247"/>
      <c r="N678" s="248"/>
      <c r="O678" s="248"/>
      <c r="P678" s="248"/>
      <c r="Q678" s="248"/>
      <c r="R678" s="248"/>
      <c r="S678" s="248"/>
      <c r="T678" s="249"/>
      <c r="AT678" s="250" t="s">
        <v>150</v>
      </c>
      <c r="AU678" s="250" t="s">
        <v>82</v>
      </c>
      <c r="AV678" s="12" t="s">
        <v>82</v>
      </c>
      <c r="AW678" s="12" t="s">
        <v>35</v>
      </c>
      <c r="AX678" s="12" t="s">
        <v>72</v>
      </c>
      <c r="AY678" s="250" t="s">
        <v>142</v>
      </c>
    </row>
    <row r="679" s="12" customFormat="1">
      <c r="B679" s="240"/>
      <c r="C679" s="241"/>
      <c r="D679" s="231" t="s">
        <v>150</v>
      </c>
      <c r="E679" s="242" t="s">
        <v>21</v>
      </c>
      <c r="F679" s="243" t="s">
        <v>747</v>
      </c>
      <c r="G679" s="241"/>
      <c r="H679" s="244">
        <v>1.881</v>
      </c>
      <c r="I679" s="245"/>
      <c r="J679" s="241"/>
      <c r="K679" s="241"/>
      <c r="L679" s="246"/>
      <c r="M679" s="247"/>
      <c r="N679" s="248"/>
      <c r="O679" s="248"/>
      <c r="P679" s="248"/>
      <c r="Q679" s="248"/>
      <c r="R679" s="248"/>
      <c r="S679" s="248"/>
      <c r="T679" s="249"/>
      <c r="AT679" s="250" t="s">
        <v>150</v>
      </c>
      <c r="AU679" s="250" t="s">
        <v>82</v>
      </c>
      <c r="AV679" s="12" t="s">
        <v>82</v>
      </c>
      <c r="AW679" s="12" t="s">
        <v>35</v>
      </c>
      <c r="AX679" s="12" t="s">
        <v>72</v>
      </c>
      <c r="AY679" s="250" t="s">
        <v>142</v>
      </c>
    </row>
    <row r="680" s="12" customFormat="1">
      <c r="B680" s="240"/>
      <c r="C680" s="241"/>
      <c r="D680" s="231" t="s">
        <v>150</v>
      </c>
      <c r="E680" s="242" t="s">
        <v>21</v>
      </c>
      <c r="F680" s="243" t="s">
        <v>430</v>
      </c>
      <c r="G680" s="241"/>
      <c r="H680" s="244">
        <v>-0.14999999999999999</v>
      </c>
      <c r="I680" s="245"/>
      <c r="J680" s="241"/>
      <c r="K680" s="241"/>
      <c r="L680" s="246"/>
      <c r="M680" s="247"/>
      <c r="N680" s="248"/>
      <c r="O680" s="248"/>
      <c r="P680" s="248"/>
      <c r="Q680" s="248"/>
      <c r="R680" s="248"/>
      <c r="S680" s="248"/>
      <c r="T680" s="249"/>
      <c r="AT680" s="250" t="s">
        <v>150</v>
      </c>
      <c r="AU680" s="250" t="s">
        <v>82</v>
      </c>
      <c r="AV680" s="12" t="s">
        <v>82</v>
      </c>
      <c r="AW680" s="12" t="s">
        <v>35</v>
      </c>
      <c r="AX680" s="12" t="s">
        <v>72</v>
      </c>
      <c r="AY680" s="250" t="s">
        <v>142</v>
      </c>
    </row>
    <row r="681" s="12" customFormat="1">
      <c r="B681" s="240"/>
      <c r="C681" s="241"/>
      <c r="D681" s="231" t="s">
        <v>150</v>
      </c>
      <c r="E681" s="242" t="s">
        <v>21</v>
      </c>
      <c r="F681" s="243" t="s">
        <v>747</v>
      </c>
      <c r="G681" s="241"/>
      <c r="H681" s="244">
        <v>1.881</v>
      </c>
      <c r="I681" s="245"/>
      <c r="J681" s="241"/>
      <c r="K681" s="241"/>
      <c r="L681" s="246"/>
      <c r="M681" s="247"/>
      <c r="N681" s="248"/>
      <c r="O681" s="248"/>
      <c r="P681" s="248"/>
      <c r="Q681" s="248"/>
      <c r="R681" s="248"/>
      <c r="S681" s="248"/>
      <c r="T681" s="249"/>
      <c r="AT681" s="250" t="s">
        <v>150</v>
      </c>
      <c r="AU681" s="250" t="s">
        <v>82</v>
      </c>
      <c r="AV681" s="12" t="s">
        <v>82</v>
      </c>
      <c r="AW681" s="12" t="s">
        <v>35</v>
      </c>
      <c r="AX681" s="12" t="s">
        <v>72</v>
      </c>
      <c r="AY681" s="250" t="s">
        <v>142</v>
      </c>
    </row>
    <row r="682" s="12" customFormat="1">
      <c r="B682" s="240"/>
      <c r="C682" s="241"/>
      <c r="D682" s="231" t="s">
        <v>150</v>
      </c>
      <c r="E682" s="242" t="s">
        <v>21</v>
      </c>
      <c r="F682" s="243" t="s">
        <v>748</v>
      </c>
      <c r="G682" s="241"/>
      <c r="H682" s="244">
        <v>-1.26</v>
      </c>
      <c r="I682" s="245"/>
      <c r="J682" s="241"/>
      <c r="K682" s="241"/>
      <c r="L682" s="246"/>
      <c r="M682" s="247"/>
      <c r="N682" s="248"/>
      <c r="O682" s="248"/>
      <c r="P682" s="248"/>
      <c r="Q682" s="248"/>
      <c r="R682" s="248"/>
      <c r="S682" s="248"/>
      <c r="T682" s="249"/>
      <c r="AT682" s="250" t="s">
        <v>150</v>
      </c>
      <c r="AU682" s="250" t="s">
        <v>82</v>
      </c>
      <c r="AV682" s="12" t="s">
        <v>82</v>
      </c>
      <c r="AW682" s="12" t="s">
        <v>35</v>
      </c>
      <c r="AX682" s="12" t="s">
        <v>72</v>
      </c>
      <c r="AY682" s="250" t="s">
        <v>142</v>
      </c>
    </row>
    <row r="683" s="12" customFormat="1">
      <c r="B683" s="240"/>
      <c r="C683" s="241"/>
      <c r="D683" s="231" t="s">
        <v>150</v>
      </c>
      <c r="E683" s="242" t="s">
        <v>21</v>
      </c>
      <c r="F683" s="243" t="s">
        <v>749</v>
      </c>
      <c r="G683" s="241"/>
      <c r="H683" s="244">
        <v>4.7249999999999996</v>
      </c>
      <c r="I683" s="245"/>
      <c r="J683" s="241"/>
      <c r="K683" s="241"/>
      <c r="L683" s="246"/>
      <c r="M683" s="247"/>
      <c r="N683" s="248"/>
      <c r="O683" s="248"/>
      <c r="P683" s="248"/>
      <c r="Q683" s="248"/>
      <c r="R683" s="248"/>
      <c r="S683" s="248"/>
      <c r="T683" s="249"/>
      <c r="AT683" s="250" t="s">
        <v>150</v>
      </c>
      <c r="AU683" s="250" t="s">
        <v>82</v>
      </c>
      <c r="AV683" s="12" t="s">
        <v>82</v>
      </c>
      <c r="AW683" s="12" t="s">
        <v>35</v>
      </c>
      <c r="AX683" s="12" t="s">
        <v>72</v>
      </c>
      <c r="AY683" s="250" t="s">
        <v>142</v>
      </c>
    </row>
    <row r="684" s="12" customFormat="1">
      <c r="B684" s="240"/>
      <c r="C684" s="241"/>
      <c r="D684" s="231" t="s">
        <v>150</v>
      </c>
      <c r="E684" s="242" t="s">
        <v>21</v>
      </c>
      <c r="F684" s="243" t="s">
        <v>750</v>
      </c>
      <c r="G684" s="241"/>
      <c r="H684" s="244">
        <v>0.214</v>
      </c>
      <c r="I684" s="245"/>
      <c r="J684" s="241"/>
      <c r="K684" s="241"/>
      <c r="L684" s="246"/>
      <c r="M684" s="247"/>
      <c r="N684" s="248"/>
      <c r="O684" s="248"/>
      <c r="P684" s="248"/>
      <c r="Q684" s="248"/>
      <c r="R684" s="248"/>
      <c r="S684" s="248"/>
      <c r="T684" s="249"/>
      <c r="AT684" s="250" t="s">
        <v>150</v>
      </c>
      <c r="AU684" s="250" t="s">
        <v>82</v>
      </c>
      <c r="AV684" s="12" t="s">
        <v>82</v>
      </c>
      <c r="AW684" s="12" t="s">
        <v>35</v>
      </c>
      <c r="AX684" s="12" t="s">
        <v>72</v>
      </c>
      <c r="AY684" s="250" t="s">
        <v>142</v>
      </c>
    </row>
    <row r="685" s="12" customFormat="1">
      <c r="B685" s="240"/>
      <c r="C685" s="241"/>
      <c r="D685" s="231" t="s">
        <v>150</v>
      </c>
      <c r="E685" s="242" t="s">
        <v>21</v>
      </c>
      <c r="F685" s="243" t="s">
        <v>750</v>
      </c>
      <c r="G685" s="241"/>
      <c r="H685" s="244">
        <v>0.214</v>
      </c>
      <c r="I685" s="245"/>
      <c r="J685" s="241"/>
      <c r="K685" s="241"/>
      <c r="L685" s="246"/>
      <c r="M685" s="247"/>
      <c r="N685" s="248"/>
      <c r="O685" s="248"/>
      <c r="P685" s="248"/>
      <c r="Q685" s="248"/>
      <c r="R685" s="248"/>
      <c r="S685" s="248"/>
      <c r="T685" s="249"/>
      <c r="AT685" s="250" t="s">
        <v>150</v>
      </c>
      <c r="AU685" s="250" t="s">
        <v>82</v>
      </c>
      <c r="AV685" s="12" t="s">
        <v>82</v>
      </c>
      <c r="AW685" s="12" t="s">
        <v>35</v>
      </c>
      <c r="AX685" s="12" t="s">
        <v>72</v>
      </c>
      <c r="AY685" s="250" t="s">
        <v>142</v>
      </c>
    </row>
    <row r="686" s="12" customFormat="1">
      <c r="B686" s="240"/>
      <c r="C686" s="241"/>
      <c r="D686" s="231" t="s">
        <v>150</v>
      </c>
      <c r="E686" s="242" t="s">
        <v>21</v>
      </c>
      <c r="F686" s="243" t="s">
        <v>751</v>
      </c>
      <c r="G686" s="241"/>
      <c r="H686" s="244">
        <v>-0.17999999999999999</v>
      </c>
      <c r="I686" s="245"/>
      <c r="J686" s="241"/>
      <c r="K686" s="241"/>
      <c r="L686" s="246"/>
      <c r="M686" s="247"/>
      <c r="N686" s="248"/>
      <c r="O686" s="248"/>
      <c r="P686" s="248"/>
      <c r="Q686" s="248"/>
      <c r="R686" s="248"/>
      <c r="S686" s="248"/>
      <c r="T686" s="249"/>
      <c r="AT686" s="250" t="s">
        <v>150</v>
      </c>
      <c r="AU686" s="250" t="s">
        <v>82</v>
      </c>
      <c r="AV686" s="12" t="s">
        <v>82</v>
      </c>
      <c r="AW686" s="12" t="s">
        <v>35</v>
      </c>
      <c r="AX686" s="12" t="s">
        <v>72</v>
      </c>
      <c r="AY686" s="250" t="s">
        <v>142</v>
      </c>
    </row>
    <row r="687" s="12" customFormat="1">
      <c r="B687" s="240"/>
      <c r="C687" s="241"/>
      <c r="D687" s="231" t="s">
        <v>150</v>
      </c>
      <c r="E687" s="242" t="s">
        <v>21</v>
      </c>
      <c r="F687" s="243" t="s">
        <v>752</v>
      </c>
      <c r="G687" s="241"/>
      <c r="H687" s="244">
        <v>4.4820000000000002</v>
      </c>
      <c r="I687" s="245"/>
      <c r="J687" s="241"/>
      <c r="K687" s="241"/>
      <c r="L687" s="246"/>
      <c r="M687" s="247"/>
      <c r="N687" s="248"/>
      <c r="O687" s="248"/>
      <c r="P687" s="248"/>
      <c r="Q687" s="248"/>
      <c r="R687" s="248"/>
      <c r="S687" s="248"/>
      <c r="T687" s="249"/>
      <c r="AT687" s="250" t="s">
        <v>150</v>
      </c>
      <c r="AU687" s="250" t="s">
        <v>82</v>
      </c>
      <c r="AV687" s="12" t="s">
        <v>82</v>
      </c>
      <c r="AW687" s="12" t="s">
        <v>35</v>
      </c>
      <c r="AX687" s="12" t="s">
        <v>72</v>
      </c>
      <c r="AY687" s="250" t="s">
        <v>142</v>
      </c>
    </row>
    <row r="688" s="12" customFormat="1">
      <c r="B688" s="240"/>
      <c r="C688" s="241"/>
      <c r="D688" s="231" t="s">
        <v>150</v>
      </c>
      <c r="E688" s="242" t="s">
        <v>21</v>
      </c>
      <c r="F688" s="243" t="s">
        <v>753</v>
      </c>
      <c r="G688" s="241"/>
      <c r="H688" s="244">
        <v>3.242</v>
      </c>
      <c r="I688" s="245"/>
      <c r="J688" s="241"/>
      <c r="K688" s="241"/>
      <c r="L688" s="246"/>
      <c r="M688" s="247"/>
      <c r="N688" s="248"/>
      <c r="O688" s="248"/>
      <c r="P688" s="248"/>
      <c r="Q688" s="248"/>
      <c r="R688" s="248"/>
      <c r="S688" s="248"/>
      <c r="T688" s="249"/>
      <c r="AT688" s="250" t="s">
        <v>150</v>
      </c>
      <c r="AU688" s="250" t="s">
        <v>82</v>
      </c>
      <c r="AV688" s="12" t="s">
        <v>82</v>
      </c>
      <c r="AW688" s="12" t="s">
        <v>35</v>
      </c>
      <c r="AX688" s="12" t="s">
        <v>72</v>
      </c>
      <c r="AY688" s="250" t="s">
        <v>142</v>
      </c>
    </row>
    <row r="689" s="12" customFormat="1">
      <c r="B689" s="240"/>
      <c r="C689" s="241"/>
      <c r="D689" s="231" t="s">
        <v>150</v>
      </c>
      <c r="E689" s="242" t="s">
        <v>21</v>
      </c>
      <c r="F689" s="243" t="s">
        <v>754</v>
      </c>
      <c r="G689" s="241"/>
      <c r="H689" s="244">
        <v>-1.155</v>
      </c>
      <c r="I689" s="245"/>
      <c r="J689" s="241"/>
      <c r="K689" s="241"/>
      <c r="L689" s="246"/>
      <c r="M689" s="247"/>
      <c r="N689" s="248"/>
      <c r="O689" s="248"/>
      <c r="P689" s="248"/>
      <c r="Q689" s="248"/>
      <c r="R689" s="248"/>
      <c r="S689" s="248"/>
      <c r="T689" s="249"/>
      <c r="AT689" s="250" t="s">
        <v>150</v>
      </c>
      <c r="AU689" s="250" t="s">
        <v>82</v>
      </c>
      <c r="AV689" s="12" t="s">
        <v>82</v>
      </c>
      <c r="AW689" s="12" t="s">
        <v>35</v>
      </c>
      <c r="AX689" s="12" t="s">
        <v>72</v>
      </c>
      <c r="AY689" s="250" t="s">
        <v>142</v>
      </c>
    </row>
    <row r="690" s="12" customFormat="1">
      <c r="B690" s="240"/>
      <c r="C690" s="241"/>
      <c r="D690" s="231" t="s">
        <v>150</v>
      </c>
      <c r="E690" s="242" t="s">
        <v>21</v>
      </c>
      <c r="F690" s="243" t="s">
        <v>755</v>
      </c>
      <c r="G690" s="241"/>
      <c r="H690" s="244">
        <v>0.42799999999999999</v>
      </c>
      <c r="I690" s="245"/>
      <c r="J690" s="241"/>
      <c r="K690" s="241"/>
      <c r="L690" s="246"/>
      <c r="M690" s="247"/>
      <c r="N690" s="248"/>
      <c r="O690" s="248"/>
      <c r="P690" s="248"/>
      <c r="Q690" s="248"/>
      <c r="R690" s="248"/>
      <c r="S690" s="248"/>
      <c r="T690" s="249"/>
      <c r="AT690" s="250" t="s">
        <v>150</v>
      </c>
      <c r="AU690" s="250" t="s">
        <v>82</v>
      </c>
      <c r="AV690" s="12" t="s">
        <v>82</v>
      </c>
      <c r="AW690" s="12" t="s">
        <v>35</v>
      </c>
      <c r="AX690" s="12" t="s">
        <v>72</v>
      </c>
      <c r="AY690" s="250" t="s">
        <v>142</v>
      </c>
    </row>
    <row r="691" s="12" customFormat="1">
      <c r="B691" s="240"/>
      <c r="C691" s="241"/>
      <c r="D691" s="231" t="s">
        <v>150</v>
      </c>
      <c r="E691" s="242" t="s">
        <v>21</v>
      </c>
      <c r="F691" s="243" t="s">
        <v>751</v>
      </c>
      <c r="G691" s="241"/>
      <c r="H691" s="244">
        <v>-0.17999999999999999</v>
      </c>
      <c r="I691" s="245"/>
      <c r="J691" s="241"/>
      <c r="K691" s="241"/>
      <c r="L691" s="246"/>
      <c r="M691" s="247"/>
      <c r="N691" s="248"/>
      <c r="O691" s="248"/>
      <c r="P691" s="248"/>
      <c r="Q691" s="248"/>
      <c r="R691" s="248"/>
      <c r="S691" s="248"/>
      <c r="T691" s="249"/>
      <c r="AT691" s="250" t="s">
        <v>150</v>
      </c>
      <c r="AU691" s="250" t="s">
        <v>82</v>
      </c>
      <c r="AV691" s="12" t="s">
        <v>82</v>
      </c>
      <c r="AW691" s="12" t="s">
        <v>35</v>
      </c>
      <c r="AX691" s="12" t="s">
        <v>72</v>
      </c>
      <c r="AY691" s="250" t="s">
        <v>142</v>
      </c>
    </row>
    <row r="692" s="12" customFormat="1">
      <c r="B692" s="240"/>
      <c r="C692" s="241"/>
      <c r="D692" s="231" t="s">
        <v>150</v>
      </c>
      <c r="E692" s="242" t="s">
        <v>21</v>
      </c>
      <c r="F692" s="243" t="s">
        <v>756</v>
      </c>
      <c r="G692" s="241"/>
      <c r="H692" s="244">
        <v>0.213</v>
      </c>
      <c r="I692" s="245"/>
      <c r="J692" s="241"/>
      <c r="K692" s="241"/>
      <c r="L692" s="246"/>
      <c r="M692" s="247"/>
      <c r="N692" s="248"/>
      <c r="O692" s="248"/>
      <c r="P692" s="248"/>
      <c r="Q692" s="248"/>
      <c r="R692" s="248"/>
      <c r="S692" s="248"/>
      <c r="T692" s="249"/>
      <c r="AT692" s="250" t="s">
        <v>150</v>
      </c>
      <c r="AU692" s="250" t="s">
        <v>82</v>
      </c>
      <c r="AV692" s="12" t="s">
        <v>82</v>
      </c>
      <c r="AW692" s="12" t="s">
        <v>35</v>
      </c>
      <c r="AX692" s="12" t="s">
        <v>72</v>
      </c>
      <c r="AY692" s="250" t="s">
        <v>142</v>
      </c>
    </row>
    <row r="693" s="12" customFormat="1">
      <c r="B693" s="240"/>
      <c r="C693" s="241"/>
      <c r="D693" s="231" t="s">
        <v>150</v>
      </c>
      <c r="E693" s="242" t="s">
        <v>21</v>
      </c>
      <c r="F693" s="243" t="s">
        <v>757</v>
      </c>
      <c r="G693" s="241"/>
      <c r="H693" s="244">
        <v>0.20899999999999999</v>
      </c>
      <c r="I693" s="245"/>
      <c r="J693" s="241"/>
      <c r="K693" s="241"/>
      <c r="L693" s="246"/>
      <c r="M693" s="247"/>
      <c r="N693" s="248"/>
      <c r="O693" s="248"/>
      <c r="P693" s="248"/>
      <c r="Q693" s="248"/>
      <c r="R693" s="248"/>
      <c r="S693" s="248"/>
      <c r="T693" s="249"/>
      <c r="AT693" s="250" t="s">
        <v>150</v>
      </c>
      <c r="AU693" s="250" t="s">
        <v>82</v>
      </c>
      <c r="AV693" s="12" t="s">
        <v>82</v>
      </c>
      <c r="AW693" s="12" t="s">
        <v>35</v>
      </c>
      <c r="AX693" s="12" t="s">
        <v>72</v>
      </c>
      <c r="AY693" s="250" t="s">
        <v>142</v>
      </c>
    </row>
    <row r="694" s="13" customFormat="1">
      <c r="B694" s="251"/>
      <c r="C694" s="252"/>
      <c r="D694" s="231" t="s">
        <v>150</v>
      </c>
      <c r="E694" s="253" t="s">
        <v>21</v>
      </c>
      <c r="F694" s="254" t="s">
        <v>160</v>
      </c>
      <c r="G694" s="252"/>
      <c r="H694" s="255">
        <v>21.695</v>
      </c>
      <c r="I694" s="256"/>
      <c r="J694" s="252"/>
      <c r="K694" s="252"/>
      <c r="L694" s="257"/>
      <c r="M694" s="258"/>
      <c r="N694" s="259"/>
      <c r="O694" s="259"/>
      <c r="P694" s="259"/>
      <c r="Q694" s="259"/>
      <c r="R694" s="259"/>
      <c r="S694" s="259"/>
      <c r="T694" s="260"/>
      <c r="AT694" s="261" t="s">
        <v>150</v>
      </c>
      <c r="AU694" s="261" t="s">
        <v>82</v>
      </c>
      <c r="AV694" s="13" t="s">
        <v>148</v>
      </c>
      <c r="AW694" s="13" t="s">
        <v>35</v>
      </c>
      <c r="AX694" s="13" t="s">
        <v>80</v>
      </c>
      <c r="AY694" s="261" t="s">
        <v>142</v>
      </c>
    </row>
    <row r="695" s="1" customFormat="1" ht="25.5" customHeight="1">
      <c r="B695" s="46"/>
      <c r="C695" s="217" t="s">
        <v>758</v>
      </c>
      <c r="D695" s="217" t="s">
        <v>144</v>
      </c>
      <c r="E695" s="218" t="s">
        <v>759</v>
      </c>
      <c r="F695" s="219" t="s">
        <v>760</v>
      </c>
      <c r="G695" s="220" t="s">
        <v>147</v>
      </c>
      <c r="H695" s="221">
        <v>33.786000000000001</v>
      </c>
      <c r="I695" s="222"/>
      <c r="J695" s="223">
        <f>ROUND(I695*H695,2)</f>
        <v>0</v>
      </c>
      <c r="K695" s="219" t="s">
        <v>164</v>
      </c>
      <c r="L695" s="72"/>
      <c r="M695" s="224" t="s">
        <v>21</v>
      </c>
      <c r="N695" s="225" t="s">
        <v>43</v>
      </c>
      <c r="O695" s="47"/>
      <c r="P695" s="226">
        <f>O695*H695</f>
        <v>0</v>
      </c>
      <c r="Q695" s="226">
        <v>0</v>
      </c>
      <c r="R695" s="226">
        <f>Q695*H695</f>
        <v>0</v>
      </c>
      <c r="S695" s="226">
        <v>0.068000000000000005</v>
      </c>
      <c r="T695" s="227">
        <f>S695*H695</f>
        <v>2.2974480000000002</v>
      </c>
      <c r="AR695" s="24" t="s">
        <v>148</v>
      </c>
      <c r="AT695" s="24" t="s">
        <v>144</v>
      </c>
      <c r="AU695" s="24" t="s">
        <v>82</v>
      </c>
      <c r="AY695" s="24" t="s">
        <v>142</v>
      </c>
      <c r="BE695" s="228">
        <f>IF(N695="základní",J695,0)</f>
        <v>0</v>
      </c>
      <c r="BF695" s="228">
        <f>IF(N695="snížená",J695,0)</f>
        <v>0</v>
      </c>
      <c r="BG695" s="228">
        <f>IF(N695="zákl. přenesená",J695,0)</f>
        <v>0</v>
      </c>
      <c r="BH695" s="228">
        <f>IF(N695="sníž. přenesená",J695,0)</f>
        <v>0</v>
      </c>
      <c r="BI695" s="228">
        <f>IF(N695="nulová",J695,0)</f>
        <v>0</v>
      </c>
      <c r="BJ695" s="24" t="s">
        <v>80</v>
      </c>
      <c r="BK695" s="228">
        <f>ROUND(I695*H695,2)</f>
        <v>0</v>
      </c>
      <c r="BL695" s="24" t="s">
        <v>148</v>
      </c>
      <c r="BM695" s="24" t="s">
        <v>761</v>
      </c>
    </row>
    <row r="696" s="12" customFormat="1">
      <c r="B696" s="240"/>
      <c r="C696" s="241"/>
      <c r="D696" s="231" t="s">
        <v>150</v>
      </c>
      <c r="E696" s="242" t="s">
        <v>21</v>
      </c>
      <c r="F696" s="243" t="s">
        <v>762</v>
      </c>
      <c r="G696" s="241"/>
      <c r="H696" s="244">
        <v>2.3100000000000001</v>
      </c>
      <c r="I696" s="245"/>
      <c r="J696" s="241"/>
      <c r="K696" s="241"/>
      <c r="L696" s="246"/>
      <c r="M696" s="247"/>
      <c r="N696" s="248"/>
      <c r="O696" s="248"/>
      <c r="P696" s="248"/>
      <c r="Q696" s="248"/>
      <c r="R696" s="248"/>
      <c r="S696" s="248"/>
      <c r="T696" s="249"/>
      <c r="AT696" s="250" t="s">
        <v>150</v>
      </c>
      <c r="AU696" s="250" t="s">
        <v>82</v>
      </c>
      <c r="AV696" s="12" t="s">
        <v>82</v>
      </c>
      <c r="AW696" s="12" t="s">
        <v>35</v>
      </c>
      <c r="AX696" s="12" t="s">
        <v>72</v>
      </c>
      <c r="AY696" s="250" t="s">
        <v>142</v>
      </c>
    </row>
    <row r="697" s="12" customFormat="1">
      <c r="B697" s="240"/>
      <c r="C697" s="241"/>
      <c r="D697" s="231" t="s">
        <v>150</v>
      </c>
      <c r="E697" s="242" t="s">
        <v>21</v>
      </c>
      <c r="F697" s="243" t="s">
        <v>763</v>
      </c>
      <c r="G697" s="241"/>
      <c r="H697" s="244">
        <v>18.777000000000001</v>
      </c>
      <c r="I697" s="245"/>
      <c r="J697" s="241"/>
      <c r="K697" s="241"/>
      <c r="L697" s="246"/>
      <c r="M697" s="247"/>
      <c r="N697" s="248"/>
      <c r="O697" s="248"/>
      <c r="P697" s="248"/>
      <c r="Q697" s="248"/>
      <c r="R697" s="248"/>
      <c r="S697" s="248"/>
      <c r="T697" s="249"/>
      <c r="AT697" s="250" t="s">
        <v>150</v>
      </c>
      <c r="AU697" s="250" t="s">
        <v>82</v>
      </c>
      <c r="AV697" s="12" t="s">
        <v>82</v>
      </c>
      <c r="AW697" s="12" t="s">
        <v>35</v>
      </c>
      <c r="AX697" s="12" t="s">
        <v>72</v>
      </c>
      <c r="AY697" s="250" t="s">
        <v>142</v>
      </c>
    </row>
    <row r="698" s="12" customFormat="1">
      <c r="B698" s="240"/>
      <c r="C698" s="241"/>
      <c r="D698" s="231" t="s">
        <v>150</v>
      </c>
      <c r="E698" s="242" t="s">
        <v>21</v>
      </c>
      <c r="F698" s="243" t="s">
        <v>764</v>
      </c>
      <c r="G698" s="241"/>
      <c r="H698" s="244">
        <v>18.579000000000001</v>
      </c>
      <c r="I698" s="245"/>
      <c r="J698" s="241"/>
      <c r="K698" s="241"/>
      <c r="L698" s="246"/>
      <c r="M698" s="247"/>
      <c r="N698" s="248"/>
      <c r="O698" s="248"/>
      <c r="P698" s="248"/>
      <c r="Q698" s="248"/>
      <c r="R698" s="248"/>
      <c r="S698" s="248"/>
      <c r="T698" s="249"/>
      <c r="AT698" s="250" t="s">
        <v>150</v>
      </c>
      <c r="AU698" s="250" t="s">
        <v>82</v>
      </c>
      <c r="AV698" s="12" t="s">
        <v>82</v>
      </c>
      <c r="AW698" s="12" t="s">
        <v>35</v>
      </c>
      <c r="AX698" s="12" t="s">
        <v>72</v>
      </c>
      <c r="AY698" s="250" t="s">
        <v>142</v>
      </c>
    </row>
    <row r="699" s="12" customFormat="1">
      <c r="B699" s="240"/>
      <c r="C699" s="241"/>
      <c r="D699" s="231" t="s">
        <v>150</v>
      </c>
      <c r="E699" s="242" t="s">
        <v>21</v>
      </c>
      <c r="F699" s="243" t="s">
        <v>765</v>
      </c>
      <c r="G699" s="241"/>
      <c r="H699" s="244">
        <v>-5.9400000000000004</v>
      </c>
      <c r="I699" s="245"/>
      <c r="J699" s="241"/>
      <c r="K699" s="241"/>
      <c r="L699" s="246"/>
      <c r="M699" s="247"/>
      <c r="N699" s="248"/>
      <c r="O699" s="248"/>
      <c r="P699" s="248"/>
      <c r="Q699" s="248"/>
      <c r="R699" s="248"/>
      <c r="S699" s="248"/>
      <c r="T699" s="249"/>
      <c r="AT699" s="250" t="s">
        <v>150</v>
      </c>
      <c r="AU699" s="250" t="s">
        <v>82</v>
      </c>
      <c r="AV699" s="12" t="s">
        <v>82</v>
      </c>
      <c r="AW699" s="12" t="s">
        <v>35</v>
      </c>
      <c r="AX699" s="12" t="s">
        <v>72</v>
      </c>
      <c r="AY699" s="250" t="s">
        <v>142</v>
      </c>
    </row>
    <row r="700" s="12" customFormat="1">
      <c r="B700" s="240"/>
      <c r="C700" s="241"/>
      <c r="D700" s="231" t="s">
        <v>150</v>
      </c>
      <c r="E700" s="242" t="s">
        <v>21</v>
      </c>
      <c r="F700" s="243" t="s">
        <v>766</v>
      </c>
      <c r="G700" s="241"/>
      <c r="H700" s="244">
        <v>0.29999999999999999</v>
      </c>
      <c r="I700" s="245"/>
      <c r="J700" s="241"/>
      <c r="K700" s="241"/>
      <c r="L700" s="246"/>
      <c r="M700" s="247"/>
      <c r="N700" s="248"/>
      <c r="O700" s="248"/>
      <c r="P700" s="248"/>
      <c r="Q700" s="248"/>
      <c r="R700" s="248"/>
      <c r="S700" s="248"/>
      <c r="T700" s="249"/>
      <c r="AT700" s="250" t="s">
        <v>150</v>
      </c>
      <c r="AU700" s="250" t="s">
        <v>82</v>
      </c>
      <c r="AV700" s="12" t="s">
        <v>82</v>
      </c>
      <c r="AW700" s="12" t="s">
        <v>35</v>
      </c>
      <c r="AX700" s="12" t="s">
        <v>72</v>
      </c>
      <c r="AY700" s="250" t="s">
        <v>142</v>
      </c>
    </row>
    <row r="701" s="12" customFormat="1">
      <c r="B701" s="240"/>
      <c r="C701" s="241"/>
      <c r="D701" s="231" t="s">
        <v>150</v>
      </c>
      <c r="E701" s="242" t="s">
        <v>21</v>
      </c>
      <c r="F701" s="243" t="s">
        <v>767</v>
      </c>
      <c r="G701" s="241"/>
      <c r="H701" s="244">
        <v>-0.23999999999999999</v>
      </c>
      <c r="I701" s="245"/>
      <c r="J701" s="241"/>
      <c r="K701" s="241"/>
      <c r="L701" s="246"/>
      <c r="M701" s="247"/>
      <c r="N701" s="248"/>
      <c r="O701" s="248"/>
      <c r="P701" s="248"/>
      <c r="Q701" s="248"/>
      <c r="R701" s="248"/>
      <c r="S701" s="248"/>
      <c r="T701" s="249"/>
      <c r="AT701" s="250" t="s">
        <v>150</v>
      </c>
      <c r="AU701" s="250" t="s">
        <v>82</v>
      </c>
      <c r="AV701" s="12" t="s">
        <v>82</v>
      </c>
      <c r="AW701" s="12" t="s">
        <v>35</v>
      </c>
      <c r="AX701" s="12" t="s">
        <v>72</v>
      </c>
      <c r="AY701" s="250" t="s">
        <v>142</v>
      </c>
    </row>
    <row r="702" s="13" customFormat="1">
      <c r="B702" s="251"/>
      <c r="C702" s="252"/>
      <c r="D702" s="231" t="s">
        <v>150</v>
      </c>
      <c r="E702" s="253" t="s">
        <v>21</v>
      </c>
      <c r="F702" s="254" t="s">
        <v>160</v>
      </c>
      <c r="G702" s="252"/>
      <c r="H702" s="255">
        <v>33.786000000000001</v>
      </c>
      <c r="I702" s="256"/>
      <c r="J702" s="252"/>
      <c r="K702" s="252"/>
      <c r="L702" s="257"/>
      <c r="M702" s="258"/>
      <c r="N702" s="259"/>
      <c r="O702" s="259"/>
      <c r="P702" s="259"/>
      <c r="Q702" s="259"/>
      <c r="R702" s="259"/>
      <c r="S702" s="259"/>
      <c r="T702" s="260"/>
      <c r="AT702" s="261" t="s">
        <v>150</v>
      </c>
      <c r="AU702" s="261" t="s">
        <v>82</v>
      </c>
      <c r="AV702" s="13" t="s">
        <v>148</v>
      </c>
      <c r="AW702" s="13" t="s">
        <v>35</v>
      </c>
      <c r="AX702" s="13" t="s">
        <v>80</v>
      </c>
      <c r="AY702" s="261" t="s">
        <v>142</v>
      </c>
    </row>
    <row r="703" s="1" customFormat="1" ht="51" customHeight="1">
      <c r="B703" s="46"/>
      <c r="C703" s="217" t="s">
        <v>768</v>
      </c>
      <c r="D703" s="217" t="s">
        <v>144</v>
      </c>
      <c r="E703" s="218" t="s">
        <v>769</v>
      </c>
      <c r="F703" s="219" t="s">
        <v>770</v>
      </c>
      <c r="G703" s="220" t="s">
        <v>147</v>
      </c>
      <c r="H703" s="221">
        <v>44.159999999999997</v>
      </c>
      <c r="I703" s="222"/>
      <c r="J703" s="223">
        <f>ROUND(I703*H703,2)</f>
        <v>0</v>
      </c>
      <c r="K703" s="219" t="s">
        <v>164</v>
      </c>
      <c r="L703" s="72"/>
      <c r="M703" s="224" t="s">
        <v>21</v>
      </c>
      <c r="N703" s="225" t="s">
        <v>43</v>
      </c>
      <c r="O703" s="47"/>
      <c r="P703" s="226">
        <f>O703*H703</f>
        <v>0</v>
      </c>
      <c r="Q703" s="226">
        <v>0</v>
      </c>
      <c r="R703" s="226">
        <f>Q703*H703</f>
        <v>0</v>
      </c>
      <c r="S703" s="226">
        <v>0</v>
      </c>
      <c r="T703" s="227">
        <f>S703*H703</f>
        <v>0</v>
      </c>
      <c r="AR703" s="24" t="s">
        <v>148</v>
      </c>
      <c r="AT703" s="24" t="s">
        <v>144</v>
      </c>
      <c r="AU703" s="24" t="s">
        <v>82</v>
      </c>
      <c r="AY703" s="24" t="s">
        <v>142</v>
      </c>
      <c r="BE703" s="228">
        <f>IF(N703="základní",J703,0)</f>
        <v>0</v>
      </c>
      <c r="BF703" s="228">
        <f>IF(N703="snížená",J703,0)</f>
        <v>0</v>
      </c>
      <c r="BG703" s="228">
        <f>IF(N703="zákl. přenesená",J703,0)</f>
        <v>0</v>
      </c>
      <c r="BH703" s="228">
        <f>IF(N703="sníž. přenesená",J703,0)</f>
        <v>0</v>
      </c>
      <c r="BI703" s="228">
        <f>IF(N703="nulová",J703,0)</f>
        <v>0</v>
      </c>
      <c r="BJ703" s="24" t="s">
        <v>80</v>
      </c>
      <c r="BK703" s="228">
        <f>ROUND(I703*H703,2)</f>
        <v>0</v>
      </c>
      <c r="BL703" s="24" t="s">
        <v>148</v>
      </c>
      <c r="BM703" s="24" t="s">
        <v>771</v>
      </c>
    </row>
    <row r="704" s="12" customFormat="1">
      <c r="B704" s="240"/>
      <c r="C704" s="241"/>
      <c r="D704" s="231" t="s">
        <v>150</v>
      </c>
      <c r="E704" s="242" t="s">
        <v>21</v>
      </c>
      <c r="F704" s="243" t="s">
        <v>772</v>
      </c>
      <c r="G704" s="241"/>
      <c r="H704" s="244">
        <v>44.159999999999997</v>
      </c>
      <c r="I704" s="245"/>
      <c r="J704" s="241"/>
      <c r="K704" s="241"/>
      <c r="L704" s="246"/>
      <c r="M704" s="247"/>
      <c r="N704" s="248"/>
      <c r="O704" s="248"/>
      <c r="P704" s="248"/>
      <c r="Q704" s="248"/>
      <c r="R704" s="248"/>
      <c r="S704" s="248"/>
      <c r="T704" s="249"/>
      <c r="AT704" s="250" t="s">
        <v>150</v>
      </c>
      <c r="AU704" s="250" t="s">
        <v>82</v>
      </c>
      <c r="AV704" s="12" t="s">
        <v>82</v>
      </c>
      <c r="AW704" s="12" t="s">
        <v>35</v>
      </c>
      <c r="AX704" s="12" t="s">
        <v>72</v>
      </c>
      <c r="AY704" s="250" t="s">
        <v>142</v>
      </c>
    </row>
    <row r="705" s="13" customFormat="1">
      <c r="B705" s="251"/>
      <c r="C705" s="252"/>
      <c r="D705" s="231" t="s">
        <v>150</v>
      </c>
      <c r="E705" s="253" t="s">
        <v>21</v>
      </c>
      <c r="F705" s="254" t="s">
        <v>160</v>
      </c>
      <c r="G705" s="252"/>
      <c r="H705" s="255">
        <v>44.159999999999997</v>
      </c>
      <c r="I705" s="256"/>
      <c r="J705" s="252"/>
      <c r="K705" s="252"/>
      <c r="L705" s="257"/>
      <c r="M705" s="258"/>
      <c r="N705" s="259"/>
      <c r="O705" s="259"/>
      <c r="P705" s="259"/>
      <c r="Q705" s="259"/>
      <c r="R705" s="259"/>
      <c r="S705" s="259"/>
      <c r="T705" s="260"/>
      <c r="AT705" s="261" t="s">
        <v>150</v>
      </c>
      <c r="AU705" s="261" t="s">
        <v>82</v>
      </c>
      <c r="AV705" s="13" t="s">
        <v>148</v>
      </c>
      <c r="AW705" s="13" t="s">
        <v>35</v>
      </c>
      <c r="AX705" s="13" t="s">
        <v>80</v>
      </c>
      <c r="AY705" s="261" t="s">
        <v>142</v>
      </c>
    </row>
    <row r="706" s="10" customFormat="1" ht="29.88" customHeight="1">
      <c r="B706" s="201"/>
      <c r="C706" s="202"/>
      <c r="D706" s="203" t="s">
        <v>71</v>
      </c>
      <c r="E706" s="215" t="s">
        <v>773</v>
      </c>
      <c r="F706" s="215" t="s">
        <v>774</v>
      </c>
      <c r="G706" s="202"/>
      <c r="H706" s="202"/>
      <c r="I706" s="205"/>
      <c r="J706" s="216">
        <f>BK706</f>
        <v>0</v>
      </c>
      <c r="K706" s="202"/>
      <c r="L706" s="207"/>
      <c r="M706" s="208"/>
      <c r="N706" s="209"/>
      <c r="O706" s="209"/>
      <c r="P706" s="210">
        <f>SUM(P707:P726)</f>
        <v>0</v>
      </c>
      <c r="Q706" s="209"/>
      <c r="R706" s="210">
        <f>SUM(R707:R726)</f>
        <v>0</v>
      </c>
      <c r="S706" s="209"/>
      <c r="T706" s="211">
        <f>SUM(T707:T726)</f>
        <v>0</v>
      </c>
      <c r="AR706" s="212" t="s">
        <v>80</v>
      </c>
      <c r="AT706" s="213" t="s">
        <v>71</v>
      </c>
      <c r="AU706" s="213" t="s">
        <v>80</v>
      </c>
      <c r="AY706" s="212" t="s">
        <v>142</v>
      </c>
      <c r="BK706" s="214">
        <f>SUM(BK707:BK726)</f>
        <v>0</v>
      </c>
    </row>
    <row r="707" s="1" customFormat="1" ht="25.5" customHeight="1">
      <c r="B707" s="46"/>
      <c r="C707" s="217" t="s">
        <v>775</v>
      </c>
      <c r="D707" s="217" t="s">
        <v>144</v>
      </c>
      <c r="E707" s="218" t="s">
        <v>776</v>
      </c>
      <c r="F707" s="219" t="s">
        <v>777</v>
      </c>
      <c r="G707" s="220" t="s">
        <v>226</v>
      </c>
      <c r="H707" s="221">
        <v>15.917999999999999</v>
      </c>
      <c r="I707" s="222"/>
      <c r="J707" s="223">
        <f>ROUND(I707*H707,2)</f>
        <v>0</v>
      </c>
      <c r="K707" s="219" t="s">
        <v>164</v>
      </c>
      <c r="L707" s="72"/>
      <c r="M707" s="224" t="s">
        <v>21</v>
      </c>
      <c r="N707" s="225" t="s">
        <v>43</v>
      </c>
      <c r="O707" s="47"/>
      <c r="P707" s="226">
        <f>O707*H707</f>
        <v>0</v>
      </c>
      <c r="Q707" s="226">
        <v>0</v>
      </c>
      <c r="R707" s="226">
        <f>Q707*H707</f>
        <v>0</v>
      </c>
      <c r="S707" s="226">
        <v>0</v>
      </c>
      <c r="T707" s="227">
        <f>S707*H707</f>
        <v>0</v>
      </c>
      <c r="AR707" s="24" t="s">
        <v>148</v>
      </c>
      <c r="AT707" s="24" t="s">
        <v>144</v>
      </c>
      <c r="AU707" s="24" t="s">
        <v>82</v>
      </c>
      <c r="AY707" s="24" t="s">
        <v>142</v>
      </c>
      <c r="BE707" s="228">
        <f>IF(N707="základní",J707,0)</f>
        <v>0</v>
      </c>
      <c r="BF707" s="228">
        <f>IF(N707="snížená",J707,0)</f>
        <v>0</v>
      </c>
      <c r="BG707" s="228">
        <f>IF(N707="zákl. přenesená",J707,0)</f>
        <v>0</v>
      </c>
      <c r="BH707" s="228">
        <f>IF(N707="sníž. přenesená",J707,0)</f>
        <v>0</v>
      </c>
      <c r="BI707" s="228">
        <f>IF(N707="nulová",J707,0)</f>
        <v>0</v>
      </c>
      <c r="BJ707" s="24" t="s">
        <v>80</v>
      </c>
      <c r="BK707" s="228">
        <f>ROUND(I707*H707,2)</f>
        <v>0</v>
      </c>
      <c r="BL707" s="24" t="s">
        <v>148</v>
      </c>
      <c r="BM707" s="24" t="s">
        <v>778</v>
      </c>
    </row>
    <row r="708" s="12" customFormat="1">
      <c r="B708" s="240"/>
      <c r="C708" s="241"/>
      <c r="D708" s="231" t="s">
        <v>150</v>
      </c>
      <c r="E708" s="242" t="s">
        <v>21</v>
      </c>
      <c r="F708" s="243" t="s">
        <v>779</v>
      </c>
      <c r="G708" s="241"/>
      <c r="H708" s="244">
        <v>19.451000000000001</v>
      </c>
      <c r="I708" s="245"/>
      <c r="J708" s="241"/>
      <c r="K708" s="241"/>
      <c r="L708" s="246"/>
      <c r="M708" s="247"/>
      <c r="N708" s="248"/>
      <c r="O708" s="248"/>
      <c r="P708" s="248"/>
      <c r="Q708" s="248"/>
      <c r="R708" s="248"/>
      <c r="S708" s="248"/>
      <c r="T708" s="249"/>
      <c r="AT708" s="250" t="s">
        <v>150</v>
      </c>
      <c r="AU708" s="250" t="s">
        <v>82</v>
      </c>
      <c r="AV708" s="12" t="s">
        <v>82</v>
      </c>
      <c r="AW708" s="12" t="s">
        <v>35</v>
      </c>
      <c r="AX708" s="12" t="s">
        <v>72</v>
      </c>
      <c r="AY708" s="250" t="s">
        <v>142</v>
      </c>
    </row>
    <row r="709" s="12" customFormat="1">
      <c r="B709" s="240"/>
      <c r="C709" s="241"/>
      <c r="D709" s="231" t="s">
        <v>150</v>
      </c>
      <c r="E709" s="242" t="s">
        <v>21</v>
      </c>
      <c r="F709" s="243" t="s">
        <v>780</v>
      </c>
      <c r="G709" s="241"/>
      <c r="H709" s="244">
        <v>-3.5329999999999999</v>
      </c>
      <c r="I709" s="245"/>
      <c r="J709" s="241"/>
      <c r="K709" s="241"/>
      <c r="L709" s="246"/>
      <c r="M709" s="247"/>
      <c r="N709" s="248"/>
      <c r="O709" s="248"/>
      <c r="P709" s="248"/>
      <c r="Q709" s="248"/>
      <c r="R709" s="248"/>
      <c r="S709" s="248"/>
      <c r="T709" s="249"/>
      <c r="AT709" s="250" t="s">
        <v>150</v>
      </c>
      <c r="AU709" s="250" t="s">
        <v>82</v>
      </c>
      <c r="AV709" s="12" t="s">
        <v>82</v>
      </c>
      <c r="AW709" s="12" t="s">
        <v>35</v>
      </c>
      <c r="AX709" s="12" t="s">
        <v>72</v>
      </c>
      <c r="AY709" s="250" t="s">
        <v>142</v>
      </c>
    </row>
    <row r="710" s="13" customFormat="1">
      <c r="B710" s="251"/>
      <c r="C710" s="252"/>
      <c r="D710" s="231" t="s">
        <v>150</v>
      </c>
      <c r="E710" s="253" t="s">
        <v>21</v>
      </c>
      <c r="F710" s="254" t="s">
        <v>160</v>
      </c>
      <c r="G710" s="252"/>
      <c r="H710" s="255">
        <v>15.917999999999999</v>
      </c>
      <c r="I710" s="256"/>
      <c r="J710" s="252"/>
      <c r="K710" s="252"/>
      <c r="L710" s="257"/>
      <c r="M710" s="258"/>
      <c r="N710" s="259"/>
      <c r="O710" s="259"/>
      <c r="P710" s="259"/>
      <c r="Q710" s="259"/>
      <c r="R710" s="259"/>
      <c r="S710" s="259"/>
      <c r="T710" s="260"/>
      <c r="AT710" s="261" t="s">
        <v>150</v>
      </c>
      <c r="AU710" s="261" t="s">
        <v>82</v>
      </c>
      <c r="AV710" s="13" t="s">
        <v>148</v>
      </c>
      <c r="AW710" s="13" t="s">
        <v>35</v>
      </c>
      <c r="AX710" s="13" t="s">
        <v>80</v>
      </c>
      <c r="AY710" s="261" t="s">
        <v>142</v>
      </c>
    </row>
    <row r="711" s="1" customFormat="1" ht="25.5" customHeight="1">
      <c r="B711" s="46"/>
      <c r="C711" s="217" t="s">
        <v>781</v>
      </c>
      <c r="D711" s="217" t="s">
        <v>144</v>
      </c>
      <c r="E711" s="218" t="s">
        <v>782</v>
      </c>
      <c r="F711" s="219" t="s">
        <v>783</v>
      </c>
      <c r="G711" s="220" t="s">
        <v>226</v>
      </c>
      <c r="H711" s="221">
        <v>15.917999999999999</v>
      </c>
      <c r="I711" s="222"/>
      <c r="J711" s="223">
        <f>ROUND(I711*H711,2)</f>
        <v>0</v>
      </c>
      <c r="K711" s="219" t="s">
        <v>164</v>
      </c>
      <c r="L711" s="72"/>
      <c r="M711" s="224" t="s">
        <v>21</v>
      </c>
      <c r="N711" s="225" t="s">
        <v>43</v>
      </c>
      <c r="O711" s="47"/>
      <c r="P711" s="226">
        <f>O711*H711</f>
        <v>0</v>
      </c>
      <c r="Q711" s="226">
        <v>0</v>
      </c>
      <c r="R711" s="226">
        <f>Q711*H711</f>
        <v>0</v>
      </c>
      <c r="S711" s="226">
        <v>0</v>
      </c>
      <c r="T711" s="227">
        <f>S711*H711</f>
        <v>0</v>
      </c>
      <c r="AR711" s="24" t="s">
        <v>148</v>
      </c>
      <c r="AT711" s="24" t="s">
        <v>144</v>
      </c>
      <c r="AU711" s="24" t="s">
        <v>82</v>
      </c>
      <c r="AY711" s="24" t="s">
        <v>142</v>
      </c>
      <c r="BE711" s="228">
        <f>IF(N711="základní",J711,0)</f>
        <v>0</v>
      </c>
      <c r="BF711" s="228">
        <f>IF(N711="snížená",J711,0)</f>
        <v>0</v>
      </c>
      <c r="BG711" s="228">
        <f>IF(N711="zákl. přenesená",J711,0)</f>
        <v>0</v>
      </c>
      <c r="BH711" s="228">
        <f>IF(N711="sníž. přenesená",J711,0)</f>
        <v>0</v>
      </c>
      <c r="BI711" s="228">
        <f>IF(N711="nulová",J711,0)</f>
        <v>0</v>
      </c>
      <c r="BJ711" s="24" t="s">
        <v>80</v>
      </c>
      <c r="BK711" s="228">
        <f>ROUND(I711*H711,2)</f>
        <v>0</v>
      </c>
      <c r="BL711" s="24" t="s">
        <v>148</v>
      </c>
      <c r="BM711" s="24" t="s">
        <v>784</v>
      </c>
    </row>
    <row r="712" s="12" customFormat="1">
      <c r="B712" s="240"/>
      <c r="C712" s="241"/>
      <c r="D712" s="231" t="s">
        <v>150</v>
      </c>
      <c r="E712" s="242" t="s">
        <v>21</v>
      </c>
      <c r="F712" s="243" t="s">
        <v>785</v>
      </c>
      <c r="G712" s="241"/>
      <c r="H712" s="244">
        <v>15.917999999999999</v>
      </c>
      <c r="I712" s="245"/>
      <c r="J712" s="241"/>
      <c r="K712" s="241"/>
      <c r="L712" s="246"/>
      <c r="M712" s="247"/>
      <c r="N712" s="248"/>
      <c r="O712" s="248"/>
      <c r="P712" s="248"/>
      <c r="Q712" s="248"/>
      <c r="R712" s="248"/>
      <c r="S712" s="248"/>
      <c r="T712" s="249"/>
      <c r="AT712" s="250" t="s">
        <v>150</v>
      </c>
      <c r="AU712" s="250" t="s">
        <v>82</v>
      </c>
      <c r="AV712" s="12" t="s">
        <v>82</v>
      </c>
      <c r="AW712" s="12" t="s">
        <v>35</v>
      </c>
      <c r="AX712" s="12" t="s">
        <v>72</v>
      </c>
      <c r="AY712" s="250" t="s">
        <v>142</v>
      </c>
    </row>
    <row r="713" s="13" customFormat="1">
      <c r="B713" s="251"/>
      <c r="C713" s="252"/>
      <c r="D713" s="231" t="s">
        <v>150</v>
      </c>
      <c r="E713" s="253" t="s">
        <v>21</v>
      </c>
      <c r="F713" s="254" t="s">
        <v>160</v>
      </c>
      <c r="G713" s="252"/>
      <c r="H713" s="255">
        <v>15.917999999999999</v>
      </c>
      <c r="I713" s="256"/>
      <c r="J713" s="252"/>
      <c r="K713" s="252"/>
      <c r="L713" s="257"/>
      <c r="M713" s="258"/>
      <c r="N713" s="259"/>
      <c r="O713" s="259"/>
      <c r="P713" s="259"/>
      <c r="Q713" s="259"/>
      <c r="R713" s="259"/>
      <c r="S713" s="259"/>
      <c r="T713" s="260"/>
      <c r="AT713" s="261" t="s">
        <v>150</v>
      </c>
      <c r="AU713" s="261" t="s">
        <v>82</v>
      </c>
      <c r="AV713" s="13" t="s">
        <v>148</v>
      </c>
      <c r="AW713" s="13" t="s">
        <v>35</v>
      </c>
      <c r="AX713" s="13" t="s">
        <v>80</v>
      </c>
      <c r="AY713" s="261" t="s">
        <v>142</v>
      </c>
    </row>
    <row r="714" s="1" customFormat="1" ht="25.5" customHeight="1">
      <c r="B714" s="46"/>
      <c r="C714" s="217" t="s">
        <v>786</v>
      </c>
      <c r="D714" s="217" t="s">
        <v>144</v>
      </c>
      <c r="E714" s="218" t="s">
        <v>787</v>
      </c>
      <c r="F714" s="219" t="s">
        <v>788</v>
      </c>
      <c r="G714" s="220" t="s">
        <v>226</v>
      </c>
      <c r="H714" s="221">
        <v>302.44200000000001</v>
      </c>
      <c r="I714" s="222"/>
      <c r="J714" s="223">
        <f>ROUND(I714*H714,2)</f>
        <v>0</v>
      </c>
      <c r="K714" s="219" t="s">
        <v>164</v>
      </c>
      <c r="L714" s="72"/>
      <c r="M714" s="224" t="s">
        <v>21</v>
      </c>
      <c r="N714" s="225" t="s">
        <v>43</v>
      </c>
      <c r="O714" s="47"/>
      <c r="P714" s="226">
        <f>O714*H714</f>
        <v>0</v>
      </c>
      <c r="Q714" s="226">
        <v>0</v>
      </c>
      <c r="R714" s="226">
        <f>Q714*H714</f>
        <v>0</v>
      </c>
      <c r="S714" s="226">
        <v>0</v>
      </c>
      <c r="T714" s="227">
        <f>S714*H714</f>
        <v>0</v>
      </c>
      <c r="AR714" s="24" t="s">
        <v>148</v>
      </c>
      <c r="AT714" s="24" t="s">
        <v>144</v>
      </c>
      <c r="AU714" s="24" t="s">
        <v>82</v>
      </c>
      <c r="AY714" s="24" t="s">
        <v>142</v>
      </c>
      <c r="BE714" s="228">
        <f>IF(N714="základní",J714,0)</f>
        <v>0</v>
      </c>
      <c r="BF714" s="228">
        <f>IF(N714="snížená",J714,0)</f>
        <v>0</v>
      </c>
      <c r="BG714" s="228">
        <f>IF(N714="zákl. přenesená",J714,0)</f>
        <v>0</v>
      </c>
      <c r="BH714" s="228">
        <f>IF(N714="sníž. přenesená",J714,0)</f>
        <v>0</v>
      </c>
      <c r="BI714" s="228">
        <f>IF(N714="nulová",J714,0)</f>
        <v>0</v>
      </c>
      <c r="BJ714" s="24" t="s">
        <v>80</v>
      </c>
      <c r="BK714" s="228">
        <f>ROUND(I714*H714,2)</f>
        <v>0</v>
      </c>
      <c r="BL714" s="24" t="s">
        <v>148</v>
      </c>
      <c r="BM714" s="24" t="s">
        <v>789</v>
      </c>
    </row>
    <row r="715" s="12" customFormat="1">
      <c r="B715" s="240"/>
      <c r="C715" s="241"/>
      <c r="D715" s="231" t="s">
        <v>150</v>
      </c>
      <c r="E715" s="242" t="s">
        <v>21</v>
      </c>
      <c r="F715" s="243" t="s">
        <v>790</v>
      </c>
      <c r="G715" s="241"/>
      <c r="H715" s="244">
        <v>302.44200000000001</v>
      </c>
      <c r="I715" s="245"/>
      <c r="J715" s="241"/>
      <c r="K715" s="241"/>
      <c r="L715" s="246"/>
      <c r="M715" s="247"/>
      <c r="N715" s="248"/>
      <c r="O715" s="248"/>
      <c r="P715" s="248"/>
      <c r="Q715" s="248"/>
      <c r="R715" s="248"/>
      <c r="S715" s="248"/>
      <c r="T715" s="249"/>
      <c r="AT715" s="250" t="s">
        <v>150</v>
      </c>
      <c r="AU715" s="250" t="s">
        <v>82</v>
      </c>
      <c r="AV715" s="12" t="s">
        <v>82</v>
      </c>
      <c r="AW715" s="12" t="s">
        <v>35</v>
      </c>
      <c r="AX715" s="12" t="s">
        <v>72</v>
      </c>
      <c r="AY715" s="250" t="s">
        <v>142</v>
      </c>
    </row>
    <row r="716" s="13" customFormat="1">
      <c r="B716" s="251"/>
      <c r="C716" s="252"/>
      <c r="D716" s="231" t="s">
        <v>150</v>
      </c>
      <c r="E716" s="253" t="s">
        <v>21</v>
      </c>
      <c r="F716" s="254" t="s">
        <v>160</v>
      </c>
      <c r="G716" s="252"/>
      <c r="H716" s="255">
        <v>302.44200000000001</v>
      </c>
      <c r="I716" s="256"/>
      <c r="J716" s="252"/>
      <c r="K716" s="252"/>
      <c r="L716" s="257"/>
      <c r="M716" s="258"/>
      <c r="N716" s="259"/>
      <c r="O716" s="259"/>
      <c r="P716" s="259"/>
      <c r="Q716" s="259"/>
      <c r="R716" s="259"/>
      <c r="S716" s="259"/>
      <c r="T716" s="260"/>
      <c r="AT716" s="261" t="s">
        <v>150</v>
      </c>
      <c r="AU716" s="261" t="s">
        <v>82</v>
      </c>
      <c r="AV716" s="13" t="s">
        <v>148</v>
      </c>
      <c r="AW716" s="13" t="s">
        <v>35</v>
      </c>
      <c r="AX716" s="13" t="s">
        <v>80</v>
      </c>
      <c r="AY716" s="261" t="s">
        <v>142</v>
      </c>
    </row>
    <row r="717" s="1" customFormat="1" ht="38.25" customHeight="1">
      <c r="B717" s="46"/>
      <c r="C717" s="217" t="s">
        <v>791</v>
      </c>
      <c r="D717" s="217" t="s">
        <v>144</v>
      </c>
      <c r="E717" s="218" t="s">
        <v>792</v>
      </c>
      <c r="F717" s="219" t="s">
        <v>793</v>
      </c>
      <c r="G717" s="220" t="s">
        <v>226</v>
      </c>
      <c r="H717" s="221">
        <v>15.917999999999999</v>
      </c>
      <c r="I717" s="222"/>
      <c r="J717" s="223">
        <f>ROUND(I717*H717,2)</f>
        <v>0</v>
      </c>
      <c r="K717" s="219" t="s">
        <v>164</v>
      </c>
      <c r="L717" s="72"/>
      <c r="M717" s="224" t="s">
        <v>21</v>
      </c>
      <c r="N717" s="225" t="s">
        <v>43</v>
      </c>
      <c r="O717" s="47"/>
      <c r="P717" s="226">
        <f>O717*H717</f>
        <v>0</v>
      </c>
      <c r="Q717" s="226">
        <v>0</v>
      </c>
      <c r="R717" s="226">
        <f>Q717*H717</f>
        <v>0</v>
      </c>
      <c r="S717" s="226">
        <v>0</v>
      </c>
      <c r="T717" s="227">
        <f>S717*H717</f>
        <v>0</v>
      </c>
      <c r="AR717" s="24" t="s">
        <v>148</v>
      </c>
      <c r="AT717" s="24" t="s">
        <v>144</v>
      </c>
      <c r="AU717" s="24" t="s">
        <v>82</v>
      </c>
      <c r="AY717" s="24" t="s">
        <v>142</v>
      </c>
      <c r="BE717" s="228">
        <f>IF(N717="základní",J717,0)</f>
        <v>0</v>
      </c>
      <c r="BF717" s="228">
        <f>IF(N717="snížená",J717,0)</f>
        <v>0</v>
      </c>
      <c r="BG717" s="228">
        <f>IF(N717="zákl. přenesená",J717,0)</f>
        <v>0</v>
      </c>
      <c r="BH717" s="228">
        <f>IF(N717="sníž. přenesená",J717,0)</f>
        <v>0</v>
      </c>
      <c r="BI717" s="228">
        <f>IF(N717="nulová",J717,0)</f>
        <v>0</v>
      </c>
      <c r="BJ717" s="24" t="s">
        <v>80</v>
      </c>
      <c r="BK717" s="228">
        <f>ROUND(I717*H717,2)</f>
        <v>0</v>
      </c>
      <c r="BL717" s="24" t="s">
        <v>148</v>
      </c>
      <c r="BM717" s="24" t="s">
        <v>794</v>
      </c>
    </row>
    <row r="718" s="12" customFormat="1">
      <c r="B718" s="240"/>
      <c r="C718" s="241"/>
      <c r="D718" s="231" t="s">
        <v>150</v>
      </c>
      <c r="E718" s="242" t="s">
        <v>21</v>
      </c>
      <c r="F718" s="243" t="s">
        <v>785</v>
      </c>
      <c r="G718" s="241"/>
      <c r="H718" s="244">
        <v>15.917999999999999</v>
      </c>
      <c r="I718" s="245"/>
      <c r="J718" s="241"/>
      <c r="K718" s="241"/>
      <c r="L718" s="246"/>
      <c r="M718" s="247"/>
      <c r="N718" s="248"/>
      <c r="O718" s="248"/>
      <c r="P718" s="248"/>
      <c r="Q718" s="248"/>
      <c r="R718" s="248"/>
      <c r="S718" s="248"/>
      <c r="T718" s="249"/>
      <c r="AT718" s="250" t="s">
        <v>150</v>
      </c>
      <c r="AU718" s="250" t="s">
        <v>82</v>
      </c>
      <c r="AV718" s="12" t="s">
        <v>82</v>
      </c>
      <c r="AW718" s="12" t="s">
        <v>35</v>
      </c>
      <c r="AX718" s="12" t="s">
        <v>72</v>
      </c>
      <c r="AY718" s="250" t="s">
        <v>142</v>
      </c>
    </row>
    <row r="719" s="13" customFormat="1">
      <c r="B719" s="251"/>
      <c r="C719" s="252"/>
      <c r="D719" s="231" t="s">
        <v>150</v>
      </c>
      <c r="E719" s="253" t="s">
        <v>21</v>
      </c>
      <c r="F719" s="254" t="s">
        <v>160</v>
      </c>
      <c r="G719" s="252"/>
      <c r="H719" s="255">
        <v>15.917999999999999</v>
      </c>
      <c r="I719" s="256"/>
      <c r="J719" s="252"/>
      <c r="K719" s="252"/>
      <c r="L719" s="257"/>
      <c r="M719" s="258"/>
      <c r="N719" s="259"/>
      <c r="O719" s="259"/>
      <c r="P719" s="259"/>
      <c r="Q719" s="259"/>
      <c r="R719" s="259"/>
      <c r="S719" s="259"/>
      <c r="T719" s="260"/>
      <c r="AT719" s="261" t="s">
        <v>150</v>
      </c>
      <c r="AU719" s="261" t="s">
        <v>82</v>
      </c>
      <c r="AV719" s="13" t="s">
        <v>148</v>
      </c>
      <c r="AW719" s="13" t="s">
        <v>35</v>
      </c>
      <c r="AX719" s="13" t="s">
        <v>80</v>
      </c>
      <c r="AY719" s="261" t="s">
        <v>142</v>
      </c>
    </row>
    <row r="720" s="1" customFormat="1" ht="25.5" customHeight="1">
      <c r="B720" s="46"/>
      <c r="C720" s="217" t="s">
        <v>795</v>
      </c>
      <c r="D720" s="217" t="s">
        <v>144</v>
      </c>
      <c r="E720" s="218" t="s">
        <v>796</v>
      </c>
      <c r="F720" s="219" t="s">
        <v>797</v>
      </c>
      <c r="G720" s="220" t="s">
        <v>226</v>
      </c>
      <c r="H720" s="221">
        <v>3.5329999999999999</v>
      </c>
      <c r="I720" s="222"/>
      <c r="J720" s="223">
        <f>ROUND(I720*H720,2)</f>
        <v>0</v>
      </c>
      <c r="K720" s="219" t="s">
        <v>164</v>
      </c>
      <c r="L720" s="72"/>
      <c r="M720" s="224" t="s">
        <v>21</v>
      </c>
      <c r="N720" s="225" t="s">
        <v>43</v>
      </c>
      <c r="O720" s="47"/>
      <c r="P720" s="226">
        <f>O720*H720</f>
        <v>0</v>
      </c>
      <c r="Q720" s="226">
        <v>0</v>
      </c>
      <c r="R720" s="226">
        <f>Q720*H720</f>
        <v>0</v>
      </c>
      <c r="S720" s="226">
        <v>0</v>
      </c>
      <c r="T720" s="227">
        <f>S720*H720</f>
        <v>0</v>
      </c>
      <c r="AR720" s="24" t="s">
        <v>148</v>
      </c>
      <c r="AT720" s="24" t="s">
        <v>144</v>
      </c>
      <c r="AU720" s="24" t="s">
        <v>82</v>
      </c>
      <c r="AY720" s="24" t="s">
        <v>142</v>
      </c>
      <c r="BE720" s="228">
        <f>IF(N720="základní",J720,0)</f>
        <v>0</v>
      </c>
      <c r="BF720" s="228">
        <f>IF(N720="snížená",J720,0)</f>
        <v>0</v>
      </c>
      <c r="BG720" s="228">
        <f>IF(N720="zákl. přenesená",J720,0)</f>
        <v>0</v>
      </c>
      <c r="BH720" s="228">
        <f>IF(N720="sníž. přenesená",J720,0)</f>
        <v>0</v>
      </c>
      <c r="BI720" s="228">
        <f>IF(N720="nulová",J720,0)</f>
        <v>0</v>
      </c>
      <c r="BJ720" s="24" t="s">
        <v>80</v>
      </c>
      <c r="BK720" s="228">
        <f>ROUND(I720*H720,2)</f>
        <v>0</v>
      </c>
      <c r="BL720" s="24" t="s">
        <v>148</v>
      </c>
      <c r="BM720" s="24" t="s">
        <v>798</v>
      </c>
    </row>
    <row r="721" s="12" customFormat="1">
      <c r="B721" s="240"/>
      <c r="C721" s="241"/>
      <c r="D721" s="231" t="s">
        <v>150</v>
      </c>
      <c r="E721" s="242" t="s">
        <v>21</v>
      </c>
      <c r="F721" s="243" t="s">
        <v>799</v>
      </c>
      <c r="G721" s="241"/>
      <c r="H721" s="244">
        <v>3.5329999999999999</v>
      </c>
      <c r="I721" s="245"/>
      <c r="J721" s="241"/>
      <c r="K721" s="241"/>
      <c r="L721" s="246"/>
      <c r="M721" s="247"/>
      <c r="N721" s="248"/>
      <c r="O721" s="248"/>
      <c r="P721" s="248"/>
      <c r="Q721" s="248"/>
      <c r="R721" s="248"/>
      <c r="S721" s="248"/>
      <c r="T721" s="249"/>
      <c r="AT721" s="250" t="s">
        <v>150</v>
      </c>
      <c r="AU721" s="250" t="s">
        <v>82</v>
      </c>
      <c r="AV721" s="12" t="s">
        <v>82</v>
      </c>
      <c r="AW721" s="12" t="s">
        <v>35</v>
      </c>
      <c r="AX721" s="12" t="s">
        <v>72</v>
      </c>
      <c r="AY721" s="250" t="s">
        <v>142</v>
      </c>
    </row>
    <row r="722" s="13" customFormat="1">
      <c r="B722" s="251"/>
      <c r="C722" s="252"/>
      <c r="D722" s="231" t="s">
        <v>150</v>
      </c>
      <c r="E722" s="253" t="s">
        <v>21</v>
      </c>
      <c r="F722" s="254" t="s">
        <v>160</v>
      </c>
      <c r="G722" s="252"/>
      <c r="H722" s="255">
        <v>3.5329999999999999</v>
      </c>
      <c r="I722" s="256"/>
      <c r="J722" s="252"/>
      <c r="K722" s="252"/>
      <c r="L722" s="257"/>
      <c r="M722" s="258"/>
      <c r="N722" s="259"/>
      <c r="O722" s="259"/>
      <c r="P722" s="259"/>
      <c r="Q722" s="259"/>
      <c r="R722" s="259"/>
      <c r="S722" s="259"/>
      <c r="T722" s="260"/>
      <c r="AT722" s="261" t="s">
        <v>150</v>
      </c>
      <c r="AU722" s="261" t="s">
        <v>82</v>
      </c>
      <c r="AV722" s="13" t="s">
        <v>148</v>
      </c>
      <c r="AW722" s="13" t="s">
        <v>35</v>
      </c>
      <c r="AX722" s="13" t="s">
        <v>80</v>
      </c>
      <c r="AY722" s="261" t="s">
        <v>142</v>
      </c>
    </row>
    <row r="723" s="1" customFormat="1" ht="25.5" customHeight="1">
      <c r="B723" s="46"/>
      <c r="C723" s="217" t="s">
        <v>800</v>
      </c>
      <c r="D723" s="217" t="s">
        <v>144</v>
      </c>
      <c r="E723" s="218" t="s">
        <v>801</v>
      </c>
      <c r="F723" s="219" t="s">
        <v>802</v>
      </c>
      <c r="G723" s="220" t="s">
        <v>226</v>
      </c>
      <c r="H723" s="221">
        <v>67.126999999999995</v>
      </c>
      <c r="I723" s="222"/>
      <c r="J723" s="223">
        <f>ROUND(I723*H723,2)</f>
        <v>0</v>
      </c>
      <c r="K723" s="219" t="s">
        <v>164</v>
      </c>
      <c r="L723" s="72"/>
      <c r="M723" s="224" t="s">
        <v>21</v>
      </c>
      <c r="N723" s="225" t="s">
        <v>43</v>
      </c>
      <c r="O723" s="47"/>
      <c r="P723" s="226">
        <f>O723*H723</f>
        <v>0</v>
      </c>
      <c r="Q723" s="226">
        <v>0</v>
      </c>
      <c r="R723" s="226">
        <f>Q723*H723</f>
        <v>0</v>
      </c>
      <c r="S723" s="226">
        <v>0</v>
      </c>
      <c r="T723" s="227">
        <f>S723*H723</f>
        <v>0</v>
      </c>
      <c r="AR723" s="24" t="s">
        <v>148</v>
      </c>
      <c r="AT723" s="24" t="s">
        <v>144</v>
      </c>
      <c r="AU723" s="24" t="s">
        <v>82</v>
      </c>
      <c r="AY723" s="24" t="s">
        <v>142</v>
      </c>
      <c r="BE723" s="228">
        <f>IF(N723="základní",J723,0)</f>
        <v>0</v>
      </c>
      <c r="BF723" s="228">
        <f>IF(N723="snížená",J723,0)</f>
        <v>0</v>
      </c>
      <c r="BG723" s="228">
        <f>IF(N723="zákl. přenesená",J723,0)</f>
        <v>0</v>
      </c>
      <c r="BH723" s="228">
        <f>IF(N723="sníž. přenesená",J723,0)</f>
        <v>0</v>
      </c>
      <c r="BI723" s="228">
        <f>IF(N723="nulová",J723,0)</f>
        <v>0</v>
      </c>
      <c r="BJ723" s="24" t="s">
        <v>80</v>
      </c>
      <c r="BK723" s="228">
        <f>ROUND(I723*H723,2)</f>
        <v>0</v>
      </c>
      <c r="BL723" s="24" t="s">
        <v>148</v>
      </c>
      <c r="BM723" s="24" t="s">
        <v>803</v>
      </c>
    </row>
    <row r="724" s="12" customFormat="1">
      <c r="B724" s="240"/>
      <c r="C724" s="241"/>
      <c r="D724" s="231" t="s">
        <v>150</v>
      </c>
      <c r="E724" s="242" t="s">
        <v>21</v>
      </c>
      <c r="F724" s="243" t="s">
        <v>804</v>
      </c>
      <c r="G724" s="241"/>
      <c r="H724" s="244">
        <v>67.126999999999995</v>
      </c>
      <c r="I724" s="245"/>
      <c r="J724" s="241"/>
      <c r="K724" s="241"/>
      <c r="L724" s="246"/>
      <c r="M724" s="247"/>
      <c r="N724" s="248"/>
      <c r="O724" s="248"/>
      <c r="P724" s="248"/>
      <c r="Q724" s="248"/>
      <c r="R724" s="248"/>
      <c r="S724" s="248"/>
      <c r="T724" s="249"/>
      <c r="AT724" s="250" t="s">
        <v>150</v>
      </c>
      <c r="AU724" s="250" t="s">
        <v>82</v>
      </c>
      <c r="AV724" s="12" t="s">
        <v>82</v>
      </c>
      <c r="AW724" s="12" t="s">
        <v>35</v>
      </c>
      <c r="AX724" s="12" t="s">
        <v>72</v>
      </c>
      <c r="AY724" s="250" t="s">
        <v>142</v>
      </c>
    </row>
    <row r="725" s="13" customFormat="1">
      <c r="B725" s="251"/>
      <c r="C725" s="252"/>
      <c r="D725" s="231" t="s">
        <v>150</v>
      </c>
      <c r="E725" s="253" t="s">
        <v>21</v>
      </c>
      <c r="F725" s="254" t="s">
        <v>160</v>
      </c>
      <c r="G725" s="252"/>
      <c r="H725" s="255">
        <v>67.126999999999995</v>
      </c>
      <c r="I725" s="256"/>
      <c r="J725" s="252"/>
      <c r="K725" s="252"/>
      <c r="L725" s="257"/>
      <c r="M725" s="258"/>
      <c r="N725" s="259"/>
      <c r="O725" s="259"/>
      <c r="P725" s="259"/>
      <c r="Q725" s="259"/>
      <c r="R725" s="259"/>
      <c r="S725" s="259"/>
      <c r="T725" s="260"/>
      <c r="AT725" s="261" t="s">
        <v>150</v>
      </c>
      <c r="AU725" s="261" t="s">
        <v>82</v>
      </c>
      <c r="AV725" s="13" t="s">
        <v>148</v>
      </c>
      <c r="AW725" s="13" t="s">
        <v>35</v>
      </c>
      <c r="AX725" s="13" t="s">
        <v>80</v>
      </c>
      <c r="AY725" s="261" t="s">
        <v>142</v>
      </c>
    </row>
    <row r="726" s="1" customFormat="1" ht="25.5" customHeight="1">
      <c r="B726" s="46"/>
      <c r="C726" s="217" t="s">
        <v>805</v>
      </c>
      <c r="D726" s="217" t="s">
        <v>144</v>
      </c>
      <c r="E726" s="218" t="s">
        <v>806</v>
      </c>
      <c r="F726" s="219" t="s">
        <v>225</v>
      </c>
      <c r="G726" s="220" t="s">
        <v>226</v>
      </c>
      <c r="H726" s="221">
        <v>3.5329999999999999</v>
      </c>
      <c r="I726" s="222"/>
      <c r="J726" s="223">
        <f>ROUND(I726*H726,2)</f>
        <v>0</v>
      </c>
      <c r="K726" s="219" t="s">
        <v>164</v>
      </c>
      <c r="L726" s="72"/>
      <c r="M726" s="224" t="s">
        <v>21</v>
      </c>
      <c r="N726" s="225" t="s">
        <v>43</v>
      </c>
      <c r="O726" s="47"/>
      <c r="P726" s="226">
        <f>O726*H726</f>
        <v>0</v>
      </c>
      <c r="Q726" s="226">
        <v>0</v>
      </c>
      <c r="R726" s="226">
        <f>Q726*H726</f>
        <v>0</v>
      </c>
      <c r="S726" s="226">
        <v>0</v>
      </c>
      <c r="T726" s="227">
        <f>S726*H726</f>
        <v>0</v>
      </c>
      <c r="AR726" s="24" t="s">
        <v>148</v>
      </c>
      <c r="AT726" s="24" t="s">
        <v>144</v>
      </c>
      <c r="AU726" s="24" t="s">
        <v>82</v>
      </c>
      <c r="AY726" s="24" t="s">
        <v>142</v>
      </c>
      <c r="BE726" s="228">
        <f>IF(N726="základní",J726,0)</f>
        <v>0</v>
      </c>
      <c r="BF726" s="228">
        <f>IF(N726="snížená",J726,0)</f>
        <v>0</v>
      </c>
      <c r="BG726" s="228">
        <f>IF(N726="zákl. přenesená",J726,0)</f>
        <v>0</v>
      </c>
      <c r="BH726" s="228">
        <f>IF(N726="sníž. přenesená",J726,0)</f>
        <v>0</v>
      </c>
      <c r="BI726" s="228">
        <f>IF(N726="nulová",J726,0)</f>
        <v>0</v>
      </c>
      <c r="BJ726" s="24" t="s">
        <v>80</v>
      </c>
      <c r="BK726" s="228">
        <f>ROUND(I726*H726,2)</f>
        <v>0</v>
      </c>
      <c r="BL726" s="24" t="s">
        <v>148</v>
      </c>
      <c r="BM726" s="24" t="s">
        <v>807</v>
      </c>
    </row>
    <row r="727" s="10" customFormat="1" ht="29.88" customHeight="1">
      <c r="B727" s="201"/>
      <c r="C727" s="202"/>
      <c r="D727" s="203" t="s">
        <v>71</v>
      </c>
      <c r="E727" s="215" t="s">
        <v>808</v>
      </c>
      <c r="F727" s="215" t="s">
        <v>809</v>
      </c>
      <c r="G727" s="202"/>
      <c r="H727" s="202"/>
      <c r="I727" s="205"/>
      <c r="J727" s="216">
        <f>BK727</f>
        <v>0</v>
      </c>
      <c r="K727" s="202"/>
      <c r="L727" s="207"/>
      <c r="M727" s="208"/>
      <c r="N727" s="209"/>
      <c r="O727" s="209"/>
      <c r="P727" s="210">
        <f>P728</f>
        <v>0</v>
      </c>
      <c r="Q727" s="209"/>
      <c r="R727" s="210">
        <f>R728</f>
        <v>0</v>
      </c>
      <c r="S727" s="209"/>
      <c r="T727" s="211">
        <f>T728</f>
        <v>0</v>
      </c>
      <c r="AR727" s="212" t="s">
        <v>80</v>
      </c>
      <c r="AT727" s="213" t="s">
        <v>71</v>
      </c>
      <c r="AU727" s="213" t="s">
        <v>80</v>
      </c>
      <c r="AY727" s="212" t="s">
        <v>142</v>
      </c>
      <c r="BK727" s="214">
        <f>BK728</f>
        <v>0</v>
      </c>
    </row>
    <row r="728" s="1" customFormat="1" ht="38.25" customHeight="1">
      <c r="B728" s="46"/>
      <c r="C728" s="217" t="s">
        <v>810</v>
      </c>
      <c r="D728" s="217" t="s">
        <v>144</v>
      </c>
      <c r="E728" s="218" t="s">
        <v>811</v>
      </c>
      <c r="F728" s="219" t="s">
        <v>812</v>
      </c>
      <c r="G728" s="220" t="s">
        <v>226</v>
      </c>
      <c r="H728" s="221">
        <v>41.167000000000002</v>
      </c>
      <c r="I728" s="222"/>
      <c r="J728" s="223">
        <f>ROUND(I728*H728,2)</f>
        <v>0</v>
      </c>
      <c r="K728" s="219" t="s">
        <v>164</v>
      </c>
      <c r="L728" s="72"/>
      <c r="M728" s="224" t="s">
        <v>21</v>
      </c>
      <c r="N728" s="225" t="s">
        <v>43</v>
      </c>
      <c r="O728" s="47"/>
      <c r="P728" s="226">
        <f>O728*H728</f>
        <v>0</v>
      </c>
      <c r="Q728" s="226">
        <v>0</v>
      </c>
      <c r="R728" s="226">
        <f>Q728*H728</f>
        <v>0</v>
      </c>
      <c r="S728" s="226">
        <v>0</v>
      </c>
      <c r="T728" s="227">
        <f>S728*H728</f>
        <v>0</v>
      </c>
      <c r="AR728" s="24" t="s">
        <v>148</v>
      </c>
      <c r="AT728" s="24" t="s">
        <v>144</v>
      </c>
      <c r="AU728" s="24" t="s">
        <v>82</v>
      </c>
      <c r="AY728" s="24" t="s">
        <v>142</v>
      </c>
      <c r="BE728" s="228">
        <f>IF(N728="základní",J728,0)</f>
        <v>0</v>
      </c>
      <c r="BF728" s="228">
        <f>IF(N728="snížená",J728,0)</f>
        <v>0</v>
      </c>
      <c r="BG728" s="228">
        <f>IF(N728="zákl. přenesená",J728,0)</f>
        <v>0</v>
      </c>
      <c r="BH728" s="228">
        <f>IF(N728="sníž. přenesená",J728,0)</f>
        <v>0</v>
      </c>
      <c r="BI728" s="228">
        <f>IF(N728="nulová",J728,0)</f>
        <v>0</v>
      </c>
      <c r="BJ728" s="24" t="s">
        <v>80</v>
      </c>
      <c r="BK728" s="228">
        <f>ROUND(I728*H728,2)</f>
        <v>0</v>
      </c>
      <c r="BL728" s="24" t="s">
        <v>148</v>
      </c>
      <c r="BM728" s="24" t="s">
        <v>813</v>
      </c>
    </row>
    <row r="729" s="10" customFormat="1" ht="37.44001" customHeight="1">
      <c r="B729" s="201"/>
      <c r="C729" s="202"/>
      <c r="D729" s="203" t="s">
        <v>71</v>
      </c>
      <c r="E729" s="204" t="s">
        <v>814</v>
      </c>
      <c r="F729" s="204" t="s">
        <v>815</v>
      </c>
      <c r="G729" s="202"/>
      <c r="H729" s="202"/>
      <c r="I729" s="205"/>
      <c r="J729" s="206">
        <f>BK729</f>
        <v>0</v>
      </c>
      <c r="K729" s="202"/>
      <c r="L729" s="207"/>
      <c r="M729" s="208"/>
      <c r="N729" s="209"/>
      <c r="O729" s="209"/>
      <c r="P729" s="210">
        <f>P730+P777+P784+P806+P826+P862+P869+P876+P882+P983+P996+P1008+P1043+P1099</f>
        <v>0</v>
      </c>
      <c r="Q729" s="209"/>
      <c r="R729" s="210">
        <f>R730+R777+R784+R806+R826+R862+R869+R876+R882+R983+R996+R1008+R1043+R1099</f>
        <v>3.8159370666000001</v>
      </c>
      <c r="S729" s="209"/>
      <c r="T729" s="211">
        <f>T730+T777+T784+T806+T826+T862+T869+T876+T882+T983+T996+T1008+T1043+T1099</f>
        <v>0.33303712999999996</v>
      </c>
      <c r="AR729" s="212" t="s">
        <v>82</v>
      </c>
      <c r="AT729" s="213" t="s">
        <v>71</v>
      </c>
      <c r="AU729" s="213" t="s">
        <v>72</v>
      </c>
      <c r="AY729" s="212" t="s">
        <v>142</v>
      </c>
      <c r="BK729" s="214">
        <f>BK730+BK777+BK784+BK806+BK826+BK862+BK869+BK876+BK882+BK983+BK996+BK1008+BK1043+BK1099</f>
        <v>0</v>
      </c>
    </row>
    <row r="730" s="10" customFormat="1" ht="19.92" customHeight="1">
      <c r="B730" s="201"/>
      <c r="C730" s="202"/>
      <c r="D730" s="203" t="s">
        <v>71</v>
      </c>
      <c r="E730" s="215" t="s">
        <v>816</v>
      </c>
      <c r="F730" s="215" t="s">
        <v>817</v>
      </c>
      <c r="G730" s="202"/>
      <c r="H730" s="202"/>
      <c r="I730" s="205"/>
      <c r="J730" s="216">
        <f>BK730</f>
        <v>0</v>
      </c>
      <c r="K730" s="202"/>
      <c r="L730" s="207"/>
      <c r="M730" s="208"/>
      <c r="N730" s="209"/>
      <c r="O730" s="209"/>
      <c r="P730" s="210">
        <f>SUM(P731:P776)</f>
        <v>0</v>
      </c>
      <c r="Q730" s="209"/>
      <c r="R730" s="210">
        <f>SUM(R731:R776)</f>
        <v>0.1735963425</v>
      </c>
      <c r="S730" s="209"/>
      <c r="T730" s="211">
        <f>SUM(T731:T776)</f>
        <v>0</v>
      </c>
      <c r="AR730" s="212" t="s">
        <v>82</v>
      </c>
      <c r="AT730" s="213" t="s">
        <v>71</v>
      </c>
      <c r="AU730" s="213" t="s">
        <v>80</v>
      </c>
      <c r="AY730" s="212" t="s">
        <v>142</v>
      </c>
      <c r="BK730" s="214">
        <f>SUM(BK731:BK776)</f>
        <v>0</v>
      </c>
    </row>
    <row r="731" s="1" customFormat="1" ht="25.5" customHeight="1">
      <c r="B731" s="46"/>
      <c r="C731" s="217" t="s">
        <v>818</v>
      </c>
      <c r="D731" s="217" t="s">
        <v>144</v>
      </c>
      <c r="E731" s="218" t="s">
        <v>819</v>
      </c>
      <c r="F731" s="219" t="s">
        <v>820</v>
      </c>
      <c r="G731" s="220" t="s">
        <v>147</v>
      </c>
      <c r="H731" s="221">
        <v>10.09</v>
      </c>
      <c r="I731" s="222"/>
      <c r="J731" s="223">
        <f>ROUND(I731*H731,2)</f>
        <v>0</v>
      </c>
      <c r="K731" s="219" t="s">
        <v>164</v>
      </c>
      <c r="L731" s="72"/>
      <c r="M731" s="224" t="s">
        <v>21</v>
      </c>
      <c r="N731" s="225" t="s">
        <v>43</v>
      </c>
      <c r="O731" s="47"/>
      <c r="P731" s="226">
        <f>O731*H731</f>
        <v>0</v>
      </c>
      <c r="Q731" s="226">
        <v>0</v>
      </c>
      <c r="R731" s="226">
        <f>Q731*H731</f>
        <v>0</v>
      </c>
      <c r="S731" s="226">
        <v>0</v>
      </c>
      <c r="T731" s="227">
        <f>S731*H731</f>
        <v>0</v>
      </c>
      <c r="AR731" s="24" t="s">
        <v>250</v>
      </c>
      <c r="AT731" s="24" t="s">
        <v>144</v>
      </c>
      <c r="AU731" s="24" t="s">
        <v>82</v>
      </c>
      <c r="AY731" s="24" t="s">
        <v>142</v>
      </c>
      <c r="BE731" s="228">
        <f>IF(N731="základní",J731,0)</f>
        <v>0</v>
      </c>
      <c r="BF731" s="228">
        <f>IF(N731="snížená",J731,0)</f>
        <v>0</v>
      </c>
      <c r="BG731" s="228">
        <f>IF(N731="zákl. přenesená",J731,0)</f>
        <v>0</v>
      </c>
      <c r="BH731" s="228">
        <f>IF(N731="sníž. přenesená",J731,0)</f>
        <v>0</v>
      </c>
      <c r="BI731" s="228">
        <f>IF(N731="nulová",J731,0)</f>
        <v>0</v>
      </c>
      <c r="BJ731" s="24" t="s">
        <v>80</v>
      </c>
      <c r="BK731" s="228">
        <f>ROUND(I731*H731,2)</f>
        <v>0</v>
      </c>
      <c r="BL731" s="24" t="s">
        <v>250</v>
      </c>
      <c r="BM731" s="24" t="s">
        <v>821</v>
      </c>
    </row>
    <row r="732" s="11" customFormat="1">
      <c r="B732" s="229"/>
      <c r="C732" s="230"/>
      <c r="D732" s="231" t="s">
        <v>150</v>
      </c>
      <c r="E732" s="232" t="s">
        <v>21</v>
      </c>
      <c r="F732" s="233" t="s">
        <v>512</v>
      </c>
      <c r="G732" s="230"/>
      <c r="H732" s="232" t="s">
        <v>21</v>
      </c>
      <c r="I732" s="234"/>
      <c r="J732" s="230"/>
      <c r="K732" s="230"/>
      <c r="L732" s="235"/>
      <c r="M732" s="236"/>
      <c r="N732" s="237"/>
      <c r="O732" s="237"/>
      <c r="P732" s="237"/>
      <c r="Q732" s="237"/>
      <c r="R732" s="237"/>
      <c r="S732" s="237"/>
      <c r="T732" s="238"/>
      <c r="AT732" s="239" t="s">
        <v>150</v>
      </c>
      <c r="AU732" s="239" t="s">
        <v>82</v>
      </c>
      <c r="AV732" s="11" t="s">
        <v>80</v>
      </c>
      <c r="AW732" s="11" t="s">
        <v>35</v>
      </c>
      <c r="AX732" s="11" t="s">
        <v>72</v>
      </c>
      <c r="AY732" s="239" t="s">
        <v>142</v>
      </c>
    </row>
    <row r="733" s="12" customFormat="1">
      <c r="B733" s="240"/>
      <c r="C733" s="241"/>
      <c r="D733" s="231" t="s">
        <v>150</v>
      </c>
      <c r="E733" s="242" t="s">
        <v>21</v>
      </c>
      <c r="F733" s="243" t="s">
        <v>822</v>
      </c>
      <c r="G733" s="241"/>
      <c r="H733" s="244">
        <v>3.2400000000000002</v>
      </c>
      <c r="I733" s="245"/>
      <c r="J733" s="241"/>
      <c r="K733" s="241"/>
      <c r="L733" s="246"/>
      <c r="M733" s="247"/>
      <c r="N733" s="248"/>
      <c r="O733" s="248"/>
      <c r="P733" s="248"/>
      <c r="Q733" s="248"/>
      <c r="R733" s="248"/>
      <c r="S733" s="248"/>
      <c r="T733" s="249"/>
      <c r="AT733" s="250" t="s">
        <v>150</v>
      </c>
      <c r="AU733" s="250" t="s">
        <v>82</v>
      </c>
      <c r="AV733" s="12" t="s">
        <v>82</v>
      </c>
      <c r="AW733" s="12" t="s">
        <v>35</v>
      </c>
      <c r="AX733" s="12" t="s">
        <v>72</v>
      </c>
      <c r="AY733" s="250" t="s">
        <v>142</v>
      </c>
    </row>
    <row r="734" s="12" customFormat="1">
      <c r="B734" s="240"/>
      <c r="C734" s="241"/>
      <c r="D734" s="231" t="s">
        <v>150</v>
      </c>
      <c r="E734" s="242" t="s">
        <v>21</v>
      </c>
      <c r="F734" s="243" t="s">
        <v>823</v>
      </c>
      <c r="G734" s="241"/>
      <c r="H734" s="244">
        <v>0.41999999999999998</v>
      </c>
      <c r="I734" s="245"/>
      <c r="J734" s="241"/>
      <c r="K734" s="241"/>
      <c r="L734" s="246"/>
      <c r="M734" s="247"/>
      <c r="N734" s="248"/>
      <c r="O734" s="248"/>
      <c r="P734" s="248"/>
      <c r="Q734" s="248"/>
      <c r="R734" s="248"/>
      <c r="S734" s="248"/>
      <c r="T734" s="249"/>
      <c r="AT734" s="250" t="s">
        <v>150</v>
      </c>
      <c r="AU734" s="250" t="s">
        <v>82</v>
      </c>
      <c r="AV734" s="12" t="s">
        <v>82</v>
      </c>
      <c r="AW734" s="12" t="s">
        <v>35</v>
      </c>
      <c r="AX734" s="12" t="s">
        <v>72</v>
      </c>
      <c r="AY734" s="250" t="s">
        <v>142</v>
      </c>
    </row>
    <row r="735" s="12" customFormat="1">
      <c r="B735" s="240"/>
      <c r="C735" s="241"/>
      <c r="D735" s="231" t="s">
        <v>150</v>
      </c>
      <c r="E735" s="242" t="s">
        <v>21</v>
      </c>
      <c r="F735" s="243" t="s">
        <v>824</v>
      </c>
      <c r="G735" s="241"/>
      <c r="H735" s="244">
        <v>4.5899999999999999</v>
      </c>
      <c r="I735" s="245"/>
      <c r="J735" s="241"/>
      <c r="K735" s="241"/>
      <c r="L735" s="246"/>
      <c r="M735" s="247"/>
      <c r="N735" s="248"/>
      <c r="O735" s="248"/>
      <c r="P735" s="248"/>
      <c r="Q735" s="248"/>
      <c r="R735" s="248"/>
      <c r="S735" s="248"/>
      <c r="T735" s="249"/>
      <c r="AT735" s="250" t="s">
        <v>150</v>
      </c>
      <c r="AU735" s="250" t="s">
        <v>82</v>
      </c>
      <c r="AV735" s="12" t="s">
        <v>82</v>
      </c>
      <c r="AW735" s="12" t="s">
        <v>35</v>
      </c>
      <c r="AX735" s="12" t="s">
        <v>72</v>
      </c>
      <c r="AY735" s="250" t="s">
        <v>142</v>
      </c>
    </row>
    <row r="736" s="12" customFormat="1">
      <c r="B736" s="240"/>
      <c r="C736" s="241"/>
      <c r="D736" s="231" t="s">
        <v>150</v>
      </c>
      <c r="E736" s="242" t="s">
        <v>21</v>
      </c>
      <c r="F736" s="243" t="s">
        <v>825</v>
      </c>
      <c r="G736" s="241"/>
      <c r="H736" s="244">
        <v>0.95999999999999996</v>
      </c>
      <c r="I736" s="245"/>
      <c r="J736" s="241"/>
      <c r="K736" s="241"/>
      <c r="L736" s="246"/>
      <c r="M736" s="247"/>
      <c r="N736" s="248"/>
      <c r="O736" s="248"/>
      <c r="P736" s="248"/>
      <c r="Q736" s="248"/>
      <c r="R736" s="248"/>
      <c r="S736" s="248"/>
      <c r="T736" s="249"/>
      <c r="AT736" s="250" t="s">
        <v>150</v>
      </c>
      <c r="AU736" s="250" t="s">
        <v>82</v>
      </c>
      <c r="AV736" s="12" t="s">
        <v>82</v>
      </c>
      <c r="AW736" s="12" t="s">
        <v>35</v>
      </c>
      <c r="AX736" s="12" t="s">
        <v>72</v>
      </c>
      <c r="AY736" s="250" t="s">
        <v>142</v>
      </c>
    </row>
    <row r="737" s="12" customFormat="1">
      <c r="B737" s="240"/>
      <c r="C737" s="241"/>
      <c r="D737" s="231" t="s">
        <v>150</v>
      </c>
      <c r="E737" s="242" t="s">
        <v>21</v>
      </c>
      <c r="F737" s="243" t="s">
        <v>826</v>
      </c>
      <c r="G737" s="241"/>
      <c r="H737" s="244">
        <v>0.23999999999999999</v>
      </c>
      <c r="I737" s="245"/>
      <c r="J737" s="241"/>
      <c r="K737" s="241"/>
      <c r="L737" s="246"/>
      <c r="M737" s="247"/>
      <c r="N737" s="248"/>
      <c r="O737" s="248"/>
      <c r="P737" s="248"/>
      <c r="Q737" s="248"/>
      <c r="R737" s="248"/>
      <c r="S737" s="248"/>
      <c r="T737" s="249"/>
      <c r="AT737" s="250" t="s">
        <v>150</v>
      </c>
      <c r="AU737" s="250" t="s">
        <v>82</v>
      </c>
      <c r="AV737" s="12" t="s">
        <v>82</v>
      </c>
      <c r="AW737" s="12" t="s">
        <v>35</v>
      </c>
      <c r="AX737" s="12" t="s">
        <v>72</v>
      </c>
      <c r="AY737" s="250" t="s">
        <v>142</v>
      </c>
    </row>
    <row r="738" s="14" customFormat="1">
      <c r="B738" s="262"/>
      <c r="C738" s="263"/>
      <c r="D738" s="231" t="s">
        <v>150</v>
      </c>
      <c r="E738" s="264" t="s">
        <v>21</v>
      </c>
      <c r="F738" s="265" t="s">
        <v>175</v>
      </c>
      <c r="G738" s="263"/>
      <c r="H738" s="266">
        <v>9.4499999999999993</v>
      </c>
      <c r="I738" s="267"/>
      <c r="J738" s="263"/>
      <c r="K738" s="263"/>
      <c r="L738" s="268"/>
      <c r="M738" s="269"/>
      <c r="N738" s="270"/>
      <c r="O738" s="270"/>
      <c r="P738" s="270"/>
      <c r="Q738" s="270"/>
      <c r="R738" s="270"/>
      <c r="S738" s="270"/>
      <c r="T738" s="271"/>
      <c r="AT738" s="272" t="s">
        <v>150</v>
      </c>
      <c r="AU738" s="272" t="s">
        <v>82</v>
      </c>
      <c r="AV738" s="14" t="s">
        <v>170</v>
      </c>
      <c r="AW738" s="14" t="s">
        <v>35</v>
      </c>
      <c r="AX738" s="14" t="s">
        <v>72</v>
      </c>
      <c r="AY738" s="272" t="s">
        <v>142</v>
      </c>
    </row>
    <row r="739" s="12" customFormat="1">
      <c r="B739" s="240"/>
      <c r="C739" s="241"/>
      <c r="D739" s="231" t="s">
        <v>150</v>
      </c>
      <c r="E739" s="242" t="s">
        <v>21</v>
      </c>
      <c r="F739" s="243" t="s">
        <v>827</v>
      </c>
      <c r="G739" s="241"/>
      <c r="H739" s="244">
        <v>0.64000000000000001</v>
      </c>
      <c r="I739" s="245"/>
      <c r="J739" s="241"/>
      <c r="K739" s="241"/>
      <c r="L739" s="246"/>
      <c r="M739" s="247"/>
      <c r="N739" s="248"/>
      <c r="O739" s="248"/>
      <c r="P739" s="248"/>
      <c r="Q739" s="248"/>
      <c r="R739" s="248"/>
      <c r="S739" s="248"/>
      <c r="T739" s="249"/>
      <c r="AT739" s="250" t="s">
        <v>150</v>
      </c>
      <c r="AU739" s="250" t="s">
        <v>82</v>
      </c>
      <c r="AV739" s="12" t="s">
        <v>82</v>
      </c>
      <c r="AW739" s="12" t="s">
        <v>35</v>
      </c>
      <c r="AX739" s="12" t="s">
        <v>72</v>
      </c>
      <c r="AY739" s="250" t="s">
        <v>142</v>
      </c>
    </row>
    <row r="740" s="14" customFormat="1">
      <c r="B740" s="262"/>
      <c r="C740" s="263"/>
      <c r="D740" s="231" t="s">
        <v>150</v>
      </c>
      <c r="E740" s="264" t="s">
        <v>21</v>
      </c>
      <c r="F740" s="265" t="s">
        <v>175</v>
      </c>
      <c r="G740" s="263"/>
      <c r="H740" s="266">
        <v>0.64000000000000001</v>
      </c>
      <c r="I740" s="267"/>
      <c r="J740" s="263"/>
      <c r="K740" s="263"/>
      <c r="L740" s="268"/>
      <c r="M740" s="269"/>
      <c r="N740" s="270"/>
      <c r="O740" s="270"/>
      <c r="P740" s="270"/>
      <c r="Q740" s="270"/>
      <c r="R740" s="270"/>
      <c r="S740" s="270"/>
      <c r="T740" s="271"/>
      <c r="AT740" s="272" t="s">
        <v>150</v>
      </c>
      <c r="AU740" s="272" t="s">
        <v>82</v>
      </c>
      <c r="AV740" s="14" t="s">
        <v>170</v>
      </c>
      <c r="AW740" s="14" t="s">
        <v>35</v>
      </c>
      <c r="AX740" s="14" t="s">
        <v>72</v>
      </c>
      <c r="AY740" s="272" t="s">
        <v>142</v>
      </c>
    </row>
    <row r="741" s="13" customFormat="1">
      <c r="B741" s="251"/>
      <c r="C741" s="252"/>
      <c r="D741" s="231" t="s">
        <v>150</v>
      </c>
      <c r="E741" s="253" t="s">
        <v>21</v>
      </c>
      <c r="F741" s="254" t="s">
        <v>160</v>
      </c>
      <c r="G741" s="252"/>
      <c r="H741" s="255">
        <v>10.09</v>
      </c>
      <c r="I741" s="256"/>
      <c r="J741" s="252"/>
      <c r="K741" s="252"/>
      <c r="L741" s="257"/>
      <c r="M741" s="258"/>
      <c r="N741" s="259"/>
      <c r="O741" s="259"/>
      <c r="P741" s="259"/>
      <c r="Q741" s="259"/>
      <c r="R741" s="259"/>
      <c r="S741" s="259"/>
      <c r="T741" s="260"/>
      <c r="AT741" s="261" t="s">
        <v>150</v>
      </c>
      <c r="AU741" s="261" t="s">
        <v>82</v>
      </c>
      <c r="AV741" s="13" t="s">
        <v>148</v>
      </c>
      <c r="AW741" s="13" t="s">
        <v>35</v>
      </c>
      <c r="AX741" s="13" t="s">
        <v>80</v>
      </c>
      <c r="AY741" s="261" t="s">
        <v>142</v>
      </c>
    </row>
    <row r="742" s="1" customFormat="1" ht="16.5" customHeight="1">
      <c r="B742" s="46"/>
      <c r="C742" s="273" t="s">
        <v>828</v>
      </c>
      <c r="D742" s="273" t="s">
        <v>245</v>
      </c>
      <c r="E742" s="274" t="s">
        <v>829</v>
      </c>
      <c r="F742" s="275" t="s">
        <v>830</v>
      </c>
      <c r="G742" s="276" t="s">
        <v>226</v>
      </c>
      <c r="H742" s="277">
        <v>0.002</v>
      </c>
      <c r="I742" s="278"/>
      <c r="J742" s="279">
        <f>ROUND(I742*H742,2)</f>
        <v>0</v>
      </c>
      <c r="K742" s="275" t="s">
        <v>164</v>
      </c>
      <c r="L742" s="280"/>
      <c r="M742" s="281" t="s">
        <v>21</v>
      </c>
      <c r="N742" s="282" t="s">
        <v>43</v>
      </c>
      <c r="O742" s="47"/>
      <c r="P742" s="226">
        <f>O742*H742</f>
        <v>0</v>
      </c>
      <c r="Q742" s="226">
        <v>1</v>
      </c>
      <c r="R742" s="226">
        <f>Q742*H742</f>
        <v>0.002</v>
      </c>
      <c r="S742" s="226">
        <v>0</v>
      </c>
      <c r="T742" s="227">
        <f>S742*H742</f>
        <v>0</v>
      </c>
      <c r="AR742" s="24" t="s">
        <v>338</v>
      </c>
      <c r="AT742" s="24" t="s">
        <v>245</v>
      </c>
      <c r="AU742" s="24" t="s">
        <v>82</v>
      </c>
      <c r="AY742" s="24" t="s">
        <v>142</v>
      </c>
      <c r="BE742" s="228">
        <f>IF(N742="základní",J742,0)</f>
        <v>0</v>
      </c>
      <c r="BF742" s="228">
        <f>IF(N742="snížená",J742,0)</f>
        <v>0</v>
      </c>
      <c r="BG742" s="228">
        <f>IF(N742="zákl. přenesená",J742,0)</f>
        <v>0</v>
      </c>
      <c r="BH742" s="228">
        <f>IF(N742="sníž. přenesená",J742,0)</f>
        <v>0</v>
      </c>
      <c r="BI742" s="228">
        <f>IF(N742="nulová",J742,0)</f>
        <v>0</v>
      </c>
      <c r="BJ742" s="24" t="s">
        <v>80</v>
      </c>
      <c r="BK742" s="228">
        <f>ROUND(I742*H742,2)</f>
        <v>0</v>
      </c>
      <c r="BL742" s="24" t="s">
        <v>250</v>
      </c>
      <c r="BM742" s="24" t="s">
        <v>831</v>
      </c>
    </row>
    <row r="743" s="12" customFormat="1">
      <c r="B743" s="240"/>
      <c r="C743" s="241"/>
      <c r="D743" s="231" t="s">
        <v>150</v>
      </c>
      <c r="E743" s="242" t="s">
        <v>21</v>
      </c>
      <c r="F743" s="243" t="s">
        <v>832</v>
      </c>
      <c r="G743" s="241"/>
      <c r="H743" s="244">
        <v>0.002</v>
      </c>
      <c r="I743" s="245"/>
      <c r="J743" s="241"/>
      <c r="K743" s="241"/>
      <c r="L743" s="246"/>
      <c r="M743" s="247"/>
      <c r="N743" s="248"/>
      <c r="O743" s="248"/>
      <c r="P743" s="248"/>
      <c r="Q743" s="248"/>
      <c r="R743" s="248"/>
      <c r="S743" s="248"/>
      <c r="T743" s="249"/>
      <c r="AT743" s="250" t="s">
        <v>150</v>
      </c>
      <c r="AU743" s="250" t="s">
        <v>82</v>
      </c>
      <c r="AV743" s="12" t="s">
        <v>82</v>
      </c>
      <c r="AW743" s="12" t="s">
        <v>35</v>
      </c>
      <c r="AX743" s="12" t="s">
        <v>72</v>
      </c>
      <c r="AY743" s="250" t="s">
        <v>142</v>
      </c>
    </row>
    <row r="744" s="13" customFormat="1">
      <c r="B744" s="251"/>
      <c r="C744" s="252"/>
      <c r="D744" s="231" t="s">
        <v>150</v>
      </c>
      <c r="E744" s="253" t="s">
        <v>21</v>
      </c>
      <c r="F744" s="254" t="s">
        <v>160</v>
      </c>
      <c r="G744" s="252"/>
      <c r="H744" s="255">
        <v>0.002</v>
      </c>
      <c r="I744" s="256"/>
      <c r="J744" s="252"/>
      <c r="K744" s="252"/>
      <c r="L744" s="257"/>
      <c r="M744" s="258"/>
      <c r="N744" s="259"/>
      <c r="O744" s="259"/>
      <c r="P744" s="259"/>
      <c r="Q744" s="259"/>
      <c r="R744" s="259"/>
      <c r="S744" s="259"/>
      <c r="T744" s="260"/>
      <c r="AT744" s="261" t="s">
        <v>150</v>
      </c>
      <c r="AU744" s="261" t="s">
        <v>82</v>
      </c>
      <c r="AV744" s="13" t="s">
        <v>148</v>
      </c>
      <c r="AW744" s="13" t="s">
        <v>35</v>
      </c>
      <c r="AX744" s="13" t="s">
        <v>80</v>
      </c>
      <c r="AY744" s="261" t="s">
        <v>142</v>
      </c>
    </row>
    <row r="745" s="1" customFormat="1" ht="25.5" customHeight="1">
      <c r="B745" s="46"/>
      <c r="C745" s="217" t="s">
        <v>833</v>
      </c>
      <c r="D745" s="217" t="s">
        <v>144</v>
      </c>
      <c r="E745" s="218" t="s">
        <v>834</v>
      </c>
      <c r="F745" s="219" t="s">
        <v>835</v>
      </c>
      <c r="G745" s="220" t="s">
        <v>147</v>
      </c>
      <c r="H745" s="221">
        <v>32.960000000000001</v>
      </c>
      <c r="I745" s="222"/>
      <c r="J745" s="223">
        <f>ROUND(I745*H745,2)</f>
        <v>0</v>
      </c>
      <c r="K745" s="219" t="s">
        <v>164</v>
      </c>
      <c r="L745" s="72"/>
      <c r="M745" s="224" t="s">
        <v>21</v>
      </c>
      <c r="N745" s="225" t="s">
        <v>43</v>
      </c>
      <c r="O745" s="47"/>
      <c r="P745" s="226">
        <f>O745*H745</f>
        <v>0</v>
      </c>
      <c r="Q745" s="226">
        <v>0.0035000000000000001</v>
      </c>
      <c r="R745" s="226">
        <f>Q745*H745</f>
        <v>0.11536</v>
      </c>
      <c r="S745" s="226">
        <v>0</v>
      </c>
      <c r="T745" s="227">
        <f>S745*H745</f>
        <v>0</v>
      </c>
      <c r="AR745" s="24" t="s">
        <v>250</v>
      </c>
      <c r="AT745" s="24" t="s">
        <v>144</v>
      </c>
      <c r="AU745" s="24" t="s">
        <v>82</v>
      </c>
      <c r="AY745" s="24" t="s">
        <v>142</v>
      </c>
      <c r="BE745" s="228">
        <f>IF(N745="základní",J745,0)</f>
        <v>0</v>
      </c>
      <c r="BF745" s="228">
        <f>IF(N745="snížená",J745,0)</f>
        <v>0</v>
      </c>
      <c r="BG745" s="228">
        <f>IF(N745="zákl. přenesená",J745,0)</f>
        <v>0</v>
      </c>
      <c r="BH745" s="228">
        <f>IF(N745="sníž. přenesená",J745,0)</f>
        <v>0</v>
      </c>
      <c r="BI745" s="228">
        <f>IF(N745="nulová",J745,0)</f>
        <v>0</v>
      </c>
      <c r="BJ745" s="24" t="s">
        <v>80</v>
      </c>
      <c r="BK745" s="228">
        <f>ROUND(I745*H745,2)</f>
        <v>0</v>
      </c>
      <c r="BL745" s="24" t="s">
        <v>250</v>
      </c>
      <c r="BM745" s="24" t="s">
        <v>836</v>
      </c>
    </row>
    <row r="746" s="11" customFormat="1">
      <c r="B746" s="229"/>
      <c r="C746" s="230"/>
      <c r="D746" s="231" t="s">
        <v>150</v>
      </c>
      <c r="E746" s="232" t="s">
        <v>21</v>
      </c>
      <c r="F746" s="233" t="s">
        <v>418</v>
      </c>
      <c r="G746" s="230"/>
      <c r="H746" s="232" t="s">
        <v>21</v>
      </c>
      <c r="I746" s="234"/>
      <c r="J746" s="230"/>
      <c r="K746" s="230"/>
      <c r="L746" s="235"/>
      <c r="M746" s="236"/>
      <c r="N746" s="237"/>
      <c r="O746" s="237"/>
      <c r="P746" s="237"/>
      <c r="Q746" s="237"/>
      <c r="R746" s="237"/>
      <c r="S746" s="237"/>
      <c r="T746" s="238"/>
      <c r="AT746" s="239" t="s">
        <v>150</v>
      </c>
      <c r="AU746" s="239" t="s">
        <v>82</v>
      </c>
      <c r="AV746" s="11" t="s">
        <v>80</v>
      </c>
      <c r="AW746" s="11" t="s">
        <v>35</v>
      </c>
      <c r="AX746" s="11" t="s">
        <v>72</v>
      </c>
      <c r="AY746" s="239" t="s">
        <v>142</v>
      </c>
    </row>
    <row r="747" s="12" customFormat="1">
      <c r="B747" s="240"/>
      <c r="C747" s="241"/>
      <c r="D747" s="231" t="s">
        <v>150</v>
      </c>
      <c r="E747" s="242" t="s">
        <v>21</v>
      </c>
      <c r="F747" s="243" t="s">
        <v>576</v>
      </c>
      <c r="G747" s="241"/>
      <c r="H747" s="244">
        <v>16.5</v>
      </c>
      <c r="I747" s="245"/>
      <c r="J747" s="241"/>
      <c r="K747" s="241"/>
      <c r="L747" s="246"/>
      <c r="M747" s="247"/>
      <c r="N747" s="248"/>
      <c r="O747" s="248"/>
      <c r="P747" s="248"/>
      <c r="Q747" s="248"/>
      <c r="R747" s="248"/>
      <c r="S747" s="248"/>
      <c r="T747" s="249"/>
      <c r="AT747" s="250" t="s">
        <v>150</v>
      </c>
      <c r="AU747" s="250" t="s">
        <v>82</v>
      </c>
      <c r="AV747" s="12" t="s">
        <v>82</v>
      </c>
      <c r="AW747" s="12" t="s">
        <v>35</v>
      </c>
      <c r="AX747" s="12" t="s">
        <v>72</v>
      </c>
      <c r="AY747" s="250" t="s">
        <v>142</v>
      </c>
    </row>
    <row r="748" s="12" customFormat="1">
      <c r="B748" s="240"/>
      <c r="C748" s="241"/>
      <c r="D748" s="231" t="s">
        <v>150</v>
      </c>
      <c r="E748" s="242" t="s">
        <v>21</v>
      </c>
      <c r="F748" s="243" t="s">
        <v>577</v>
      </c>
      <c r="G748" s="241"/>
      <c r="H748" s="244">
        <v>3.3180000000000001</v>
      </c>
      <c r="I748" s="245"/>
      <c r="J748" s="241"/>
      <c r="K748" s="241"/>
      <c r="L748" s="246"/>
      <c r="M748" s="247"/>
      <c r="N748" s="248"/>
      <c r="O748" s="248"/>
      <c r="P748" s="248"/>
      <c r="Q748" s="248"/>
      <c r="R748" s="248"/>
      <c r="S748" s="248"/>
      <c r="T748" s="249"/>
      <c r="AT748" s="250" t="s">
        <v>150</v>
      </c>
      <c r="AU748" s="250" t="s">
        <v>82</v>
      </c>
      <c r="AV748" s="12" t="s">
        <v>82</v>
      </c>
      <c r="AW748" s="12" t="s">
        <v>35</v>
      </c>
      <c r="AX748" s="12" t="s">
        <v>72</v>
      </c>
      <c r="AY748" s="250" t="s">
        <v>142</v>
      </c>
    </row>
    <row r="749" s="12" customFormat="1">
      <c r="B749" s="240"/>
      <c r="C749" s="241"/>
      <c r="D749" s="231" t="s">
        <v>150</v>
      </c>
      <c r="E749" s="242" t="s">
        <v>21</v>
      </c>
      <c r="F749" s="243" t="s">
        <v>578</v>
      </c>
      <c r="G749" s="241"/>
      <c r="H749" s="244">
        <v>0.22</v>
      </c>
      <c r="I749" s="245"/>
      <c r="J749" s="241"/>
      <c r="K749" s="241"/>
      <c r="L749" s="246"/>
      <c r="M749" s="247"/>
      <c r="N749" s="248"/>
      <c r="O749" s="248"/>
      <c r="P749" s="248"/>
      <c r="Q749" s="248"/>
      <c r="R749" s="248"/>
      <c r="S749" s="248"/>
      <c r="T749" s="249"/>
      <c r="AT749" s="250" t="s">
        <v>150</v>
      </c>
      <c r="AU749" s="250" t="s">
        <v>82</v>
      </c>
      <c r="AV749" s="12" t="s">
        <v>82</v>
      </c>
      <c r="AW749" s="12" t="s">
        <v>35</v>
      </c>
      <c r="AX749" s="12" t="s">
        <v>72</v>
      </c>
      <c r="AY749" s="250" t="s">
        <v>142</v>
      </c>
    </row>
    <row r="750" s="12" customFormat="1">
      <c r="B750" s="240"/>
      <c r="C750" s="241"/>
      <c r="D750" s="231" t="s">
        <v>150</v>
      </c>
      <c r="E750" s="242" t="s">
        <v>21</v>
      </c>
      <c r="F750" s="243" t="s">
        <v>579</v>
      </c>
      <c r="G750" s="241"/>
      <c r="H750" s="244">
        <v>0.123</v>
      </c>
      <c r="I750" s="245"/>
      <c r="J750" s="241"/>
      <c r="K750" s="241"/>
      <c r="L750" s="246"/>
      <c r="M750" s="247"/>
      <c r="N750" s="248"/>
      <c r="O750" s="248"/>
      <c r="P750" s="248"/>
      <c r="Q750" s="248"/>
      <c r="R750" s="248"/>
      <c r="S750" s="248"/>
      <c r="T750" s="249"/>
      <c r="AT750" s="250" t="s">
        <v>150</v>
      </c>
      <c r="AU750" s="250" t="s">
        <v>82</v>
      </c>
      <c r="AV750" s="12" t="s">
        <v>82</v>
      </c>
      <c r="AW750" s="12" t="s">
        <v>35</v>
      </c>
      <c r="AX750" s="12" t="s">
        <v>72</v>
      </c>
      <c r="AY750" s="250" t="s">
        <v>142</v>
      </c>
    </row>
    <row r="751" s="14" customFormat="1">
      <c r="B751" s="262"/>
      <c r="C751" s="263"/>
      <c r="D751" s="231" t="s">
        <v>150</v>
      </c>
      <c r="E751" s="264" t="s">
        <v>21</v>
      </c>
      <c r="F751" s="265" t="s">
        <v>175</v>
      </c>
      <c r="G751" s="263"/>
      <c r="H751" s="266">
        <v>20.161000000000001</v>
      </c>
      <c r="I751" s="267"/>
      <c r="J751" s="263"/>
      <c r="K751" s="263"/>
      <c r="L751" s="268"/>
      <c r="M751" s="269"/>
      <c r="N751" s="270"/>
      <c r="O751" s="270"/>
      <c r="P751" s="270"/>
      <c r="Q751" s="270"/>
      <c r="R751" s="270"/>
      <c r="S751" s="270"/>
      <c r="T751" s="271"/>
      <c r="AT751" s="272" t="s">
        <v>150</v>
      </c>
      <c r="AU751" s="272" t="s">
        <v>82</v>
      </c>
      <c r="AV751" s="14" t="s">
        <v>170</v>
      </c>
      <c r="AW751" s="14" t="s">
        <v>35</v>
      </c>
      <c r="AX751" s="14" t="s">
        <v>72</v>
      </c>
      <c r="AY751" s="272" t="s">
        <v>142</v>
      </c>
    </row>
    <row r="752" s="11" customFormat="1">
      <c r="B752" s="229"/>
      <c r="C752" s="230"/>
      <c r="D752" s="231" t="s">
        <v>150</v>
      </c>
      <c r="E752" s="232" t="s">
        <v>21</v>
      </c>
      <c r="F752" s="233" t="s">
        <v>428</v>
      </c>
      <c r="G752" s="230"/>
      <c r="H752" s="232" t="s">
        <v>21</v>
      </c>
      <c r="I752" s="234"/>
      <c r="J752" s="230"/>
      <c r="K752" s="230"/>
      <c r="L752" s="235"/>
      <c r="M752" s="236"/>
      <c r="N752" s="237"/>
      <c r="O752" s="237"/>
      <c r="P752" s="237"/>
      <c r="Q752" s="237"/>
      <c r="R752" s="237"/>
      <c r="S752" s="237"/>
      <c r="T752" s="238"/>
      <c r="AT752" s="239" t="s">
        <v>150</v>
      </c>
      <c r="AU752" s="239" t="s">
        <v>82</v>
      </c>
      <c r="AV752" s="11" t="s">
        <v>80</v>
      </c>
      <c r="AW752" s="11" t="s">
        <v>35</v>
      </c>
      <c r="AX752" s="11" t="s">
        <v>72</v>
      </c>
      <c r="AY752" s="239" t="s">
        <v>142</v>
      </c>
    </row>
    <row r="753" s="12" customFormat="1">
      <c r="B753" s="240"/>
      <c r="C753" s="241"/>
      <c r="D753" s="231" t="s">
        <v>150</v>
      </c>
      <c r="E753" s="242" t="s">
        <v>21</v>
      </c>
      <c r="F753" s="243" t="s">
        <v>580</v>
      </c>
      <c r="G753" s="241"/>
      <c r="H753" s="244">
        <v>3.1349999999999998</v>
      </c>
      <c r="I753" s="245"/>
      <c r="J753" s="241"/>
      <c r="K753" s="241"/>
      <c r="L753" s="246"/>
      <c r="M753" s="247"/>
      <c r="N753" s="248"/>
      <c r="O753" s="248"/>
      <c r="P753" s="248"/>
      <c r="Q753" s="248"/>
      <c r="R753" s="248"/>
      <c r="S753" s="248"/>
      <c r="T753" s="249"/>
      <c r="AT753" s="250" t="s">
        <v>150</v>
      </c>
      <c r="AU753" s="250" t="s">
        <v>82</v>
      </c>
      <c r="AV753" s="12" t="s">
        <v>82</v>
      </c>
      <c r="AW753" s="12" t="s">
        <v>35</v>
      </c>
      <c r="AX753" s="12" t="s">
        <v>72</v>
      </c>
      <c r="AY753" s="250" t="s">
        <v>142</v>
      </c>
    </row>
    <row r="754" s="14" customFormat="1">
      <c r="B754" s="262"/>
      <c r="C754" s="263"/>
      <c r="D754" s="231" t="s">
        <v>150</v>
      </c>
      <c r="E754" s="264" t="s">
        <v>21</v>
      </c>
      <c r="F754" s="265" t="s">
        <v>175</v>
      </c>
      <c r="G754" s="263"/>
      <c r="H754" s="266">
        <v>3.1349999999999998</v>
      </c>
      <c r="I754" s="267"/>
      <c r="J754" s="263"/>
      <c r="K754" s="263"/>
      <c r="L754" s="268"/>
      <c r="M754" s="269"/>
      <c r="N754" s="270"/>
      <c r="O754" s="270"/>
      <c r="P754" s="270"/>
      <c r="Q754" s="270"/>
      <c r="R754" s="270"/>
      <c r="S754" s="270"/>
      <c r="T754" s="271"/>
      <c r="AT754" s="272" t="s">
        <v>150</v>
      </c>
      <c r="AU754" s="272" t="s">
        <v>82</v>
      </c>
      <c r="AV754" s="14" t="s">
        <v>170</v>
      </c>
      <c r="AW754" s="14" t="s">
        <v>35</v>
      </c>
      <c r="AX754" s="14" t="s">
        <v>72</v>
      </c>
      <c r="AY754" s="272" t="s">
        <v>142</v>
      </c>
    </row>
    <row r="755" s="11" customFormat="1">
      <c r="B755" s="229"/>
      <c r="C755" s="230"/>
      <c r="D755" s="231" t="s">
        <v>150</v>
      </c>
      <c r="E755" s="232" t="s">
        <v>21</v>
      </c>
      <c r="F755" s="233" t="s">
        <v>431</v>
      </c>
      <c r="G755" s="230"/>
      <c r="H755" s="232" t="s">
        <v>21</v>
      </c>
      <c r="I755" s="234"/>
      <c r="J755" s="230"/>
      <c r="K755" s="230"/>
      <c r="L755" s="235"/>
      <c r="M755" s="236"/>
      <c r="N755" s="237"/>
      <c r="O755" s="237"/>
      <c r="P755" s="237"/>
      <c r="Q755" s="237"/>
      <c r="R755" s="237"/>
      <c r="S755" s="237"/>
      <c r="T755" s="238"/>
      <c r="AT755" s="239" t="s">
        <v>150</v>
      </c>
      <c r="AU755" s="239" t="s">
        <v>82</v>
      </c>
      <c r="AV755" s="11" t="s">
        <v>80</v>
      </c>
      <c r="AW755" s="11" t="s">
        <v>35</v>
      </c>
      <c r="AX755" s="11" t="s">
        <v>72</v>
      </c>
      <c r="AY755" s="239" t="s">
        <v>142</v>
      </c>
    </row>
    <row r="756" s="12" customFormat="1">
      <c r="B756" s="240"/>
      <c r="C756" s="241"/>
      <c r="D756" s="231" t="s">
        <v>150</v>
      </c>
      <c r="E756" s="242" t="s">
        <v>21</v>
      </c>
      <c r="F756" s="243" t="s">
        <v>581</v>
      </c>
      <c r="G756" s="241"/>
      <c r="H756" s="244">
        <v>9.4800000000000004</v>
      </c>
      <c r="I756" s="245"/>
      <c r="J756" s="241"/>
      <c r="K756" s="241"/>
      <c r="L756" s="246"/>
      <c r="M756" s="247"/>
      <c r="N756" s="248"/>
      <c r="O756" s="248"/>
      <c r="P756" s="248"/>
      <c r="Q756" s="248"/>
      <c r="R756" s="248"/>
      <c r="S756" s="248"/>
      <c r="T756" s="249"/>
      <c r="AT756" s="250" t="s">
        <v>150</v>
      </c>
      <c r="AU756" s="250" t="s">
        <v>82</v>
      </c>
      <c r="AV756" s="12" t="s">
        <v>82</v>
      </c>
      <c r="AW756" s="12" t="s">
        <v>35</v>
      </c>
      <c r="AX756" s="12" t="s">
        <v>72</v>
      </c>
      <c r="AY756" s="250" t="s">
        <v>142</v>
      </c>
    </row>
    <row r="757" s="12" customFormat="1">
      <c r="B757" s="240"/>
      <c r="C757" s="241"/>
      <c r="D757" s="231" t="s">
        <v>150</v>
      </c>
      <c r="E757" s="242" t="s">
        <v>21</v>
      </c>
      <c r="F757" s="243" t="s">
        <v>582</v>
      </c>
      <c r="G757" s="241"/>
      <c r="H757" s="244">
        <v>0.184</v>
      </c>
      <c r="I757" s="245"/>
      <c r="J757" s="241"/>
      <c r="K757" s="241"/>
      <c r="L757" s="246"/>
      <c r="M757" s="247"/>
      <c r="N757" s="248"/>
      <c r="O757" s="248"/>
      <c r="P757" s="248"/>
      <c r="Q757" s="248"/>
      <c r="R757" s="248"/>
      <c r="S757" s="248"/>
      <c r="T757" s="249"/>
      <c r="AT757" s="250" t="s">
        <v>150</v>
      </c>
      <c r="AU757" s="250" t="s">
        <v>82</v>
      </c>
      <c r="AV757" s="12" t="s">
        <v>82</v>
      </c>
      <c r="AW757" s="12" t="s">
        <v>35</v>
      </c>
      <c r="AX757" s="12" t="s">
        <v>72</v>
      </c>
      <c r="AY757" s="250" t="s">
        <v>142</v>
      </c>
    </row>
    <row r="758" s="14" customFormat="1">
      <c r="B758" s="262"/>
      <c r="C758" s="263"/>
      <c r="D758" s="231" t="s">
        <v>150</v>
      </c>
      <c r="E758" s="264" t="s">
        <v>21</v>
      </c>
      <c r="F758" s="265" t="s">
        <v>175</v>
      </c>
      <c r="G758" s="263"/>
      <c r="H758" s="266">
        <v>9.6639999999999997</v>
      </c>
      <c r="I758" s="267"/>
      <c r="J758" s="263"/>
      <c r="K758" s="263"/>
      <c r="L758" s="268"/>
      <c r="M758" s="269"/>
      <c r="N758" s="270"/>
      <c r="O758" s="270"/>
      <c r="P758" s="270"/>
      <c r="Q758" s="270"/>
      <c r="R758" s="270"/>
      <c r="S758" s="270"/>
      <c r="T758" s="271"/>
      <c r="AT758" s="272" t="s">
        <v>150</v>
      </c>
      <c r="AU758" s="272" t="s">
        <v>82</v>
      </c>
      <c r="AV758" s="14" t="s">
        <v>170</v>
      </c>
      <c r="AW758" s="14" t="s">
        <v>35</v>
      </c>
      <c r="AX758" s="14" t="s">
        <v>72</v>
      </c>
      <c r="AY758" s="272" t="s">
        <v>142</v>
      </c>
    </row>
    <row r="759" s="13" customFormat="1">
      <c r="B759" s="251"/>
      <c r="C759" s="252"/>
      <c r="D759" s="231" t="s">
        <v>150</v>
      </c>
      <c r="E759" s="253" t="s">
        <v>21</v>
      </c>
      <c r="F759" s="254" t="s">
        <v>160</v>
      </c>
      <c r="G759" s="252"/>
      <c r="H759" s="255">
        <v>32.960000000000001</v>
      </c>
      <c r="I759" s="256"/>
      <c r="J759" s="252"/>
      <c r="K759" s="252"/>
      <c r="L759" s="257"/>
      <c r="M759" s="258"/>
      <c r="N759" s="259"/>
      <c r="O759" s="259"/>
      <c r="P759" s="259"/>
      <c r="Q759" s="259"/>
      <c r="R759" s="259"/>
      <c r="S759" s="259"/>
      <c r="T759" s="260"/>
      <c r="AT759" s="261" t="s">
        <v>150</v>
      </c>
      <c r="AU759" s="261" t="s">
        <v>82</v>
      </c>
      <c r="AV759" s="13" t="s">
        <v>148</v>
      </c>
      <c r="AW759" s="13" t="s">
        <v>35</v>
      </c>
      <c r="AX759" s="13" t="s">
        <v>80</v>
      </c>
      <c r="AY759" s="261" t="s">
        <v>142</v>
      </c>
    </row>
    <row r="760" s="1" customFormat="1" ht="25.5" customHeight="1">
      <c r="B760" s="46"/>
      <c r="C760" s="217" t="s">
        <v>837</v>
      </c>
      <c r="D760" s="217" t="s">
        <v>144</v>
      </c>
      <c r="E760" s="218" t="s">
        <v>838</v>
      </c>
      <c r="F760" s="219" t="s">
        <v>839</v>
      </c>
      <c r="G760" s="220" t="s">
        <v>147</v>
      </c>
      <c r="H760" s="221">
        <v>10.09</v>
      </c>
      <c r="I760" s="222"/>
      <c r="J760" s="223">
        <f>ROUND(I760*H760,2)</f>
        <v>0</v>
      </c>
      <c r="K760" s="219" t="s">
        <v>164</v>
      </c>
      <c r="L760" s="72"/>
      <c r="M760" s="224" t="s">
        <v>21</v>
      </c>
      <c r="N760" s="225" t="s">
        <v>43</v>
      </c>
      <c r="O760" s="47"/>
      <c r="P760" s="226">
        <f>O760*H760</f>
        <v>0</v>
      </c>
      <c r="Q760" s="226">
        <v>0.00039825</v>
      </c>
      <c r="R760" s="226">
        <f>Q760*H760</f>
        <v>0.0040183425</v>
      </c>
      <c r="S760" s="226">
        <v>0</v>
      </c>
      <c r="T760" s="227">
        <f>S760*H760</f>
        <v>0</v>
      </c>
      <c r="AR760" s="24" t="s">
        <v>250</v>
      </c>
      <c r="AT760" s="24" t="s">
        <v>144</v>
      </c>
      <c r="AU760" s="24" t="s">
        <v>82</v>
      </c>
      <c r="AY760" s="24" t="s">
        <v>142</v>
      </c>
      <c r="BE760" s="228">
        <f>IF(N760="základní",J760,0)</f>
        <v>0</v>
      </c>
      <c r="BF760" s="228">
        <f>IF(N760="snížená",J760,0)</f>
        <v>0</v>
      </c>
      <c r="BG760" s="228">
        <f>IF(N760="zákl. přenesená",J760,0)</f>
        <v>0</v>
      </c>
      <c r="BH760" s="228">
        <f>IF(N760="sníž. přenesená",J760,0)</f>
        <v>0</v>
      </c>
      <c r="BI760" s="228">
        <f>IF(N760="nulová",J760,0)</f>
        <v>0</v>
      </c>
      <c r="BJ760" s="24" t="s">
        <v>80</v>
      </c>
      <c r="BK760" s="228">
        <f>ROUND(I760*H760,2)</f>
        <v>0</v>
      </c>
      <c r="BL760" s="24" t="s">
        <v>250</v>
      </c>
      <c r="BM760" s="24" t="s">
        <v>840</v>
      </c>
    </row>
    <row r="761" s="11" customFormat="1">
      <c r="B761" s="229"/>
      <c r="C761" s="230"/>
      <c r="D761" s="231" t="s">
        <v>150</v>
      </c>
      <c r="E761" s="232" t="s">
        <v>21</v>
      </c>
      <c r="F761" s="233" t="s">
        <v>512</v>
      </c>
      <c r="G761" s="230"/>
      <c r="H761" s="232" t="s">
        <v>21</v>
      </c>
      <c r="I761" s="234"/>
      <c r="J761" s="230"/>
      <c r="K761" s="230"/>
      <c r="L761" s="235"/>
      <c r="M761" s="236"/>
      <c r="N761" s="237"/>
      <c r="O761" s="237"/>
      <c r="P761" s="237"/>
      <c r="Q761" s="237"/>
      <c r="R761" s="237"/>
      <c r="S761" s="237"/>
      <c r="T761" s="238"/>
      <c r="AT761" s="239" t="s">
        <v>150</v>
      </c>
      <c r="AU761" s="239" t="s">
        <v>82</v>
      </c>
      <c r="AV761" s="11" t="s">
        <v>80</v>
      </c>
      <c r="AW761" s="11" t="s">
        <v>35</v>
      </c>
      <c r="AX761" s="11" t="s">
        <v>72</v>
      </c>
      <c r="AY761" s="239" t="s">
        <v>142</v>
      </c>
    </row>
    <row r="762" s="12" customFormat="1">
      <c r="B762" s="240"/>
      <c r="C762" s="241"/>
      <c r="D762" s="231" t="s">
        <v>150</v>
      </c>
      <c r="E762" s="242" t="s">
        <v>21</v>
      </c>
      <c r="F762" s="243" t="s">
        <v>822</v>
      </c>
      <c r="G762" s="241"/>
      <c r="H762" s="244">
        <v>3.2400000000000002</v>
      </c>
      <c r="I762" s="245"/>
      <c r="J762" s="241"/>
      <c r="K762" s="241"/>
      <c r="L762" s="246"/>
      <c r="M762" s="247"/>
      <c r="N762" s="248"/>
      <c r="O762" s="248"/>
      <c r="P762" s="248"/>
      <c r="Q762" s="248"/>
      <c r="R762" s="248"/>
      <c r="S762" s="248"/>
      <c r="T762" s="249"/>
      <c r="AT762" s="250" t="s">
        <v>150</v>
      </c>
      <c r="AU762" s="250" t="s">
        <v>82</v>
      </c>
      <c r="AV762" s="12" t="s">
        <v>82</v>
      </c>
      <c r="AW762" s="12" t="s">
        <v>35</v>
      </c>
      <c r="AX762" s="12" t="s">
        <v>72</v>
      </c>
      <c r="AY762" s="250" t="s">
        <v>142</v>
      </c>
    </row>
    <row r="763" s="12" customFormat="1">
      <c r="B763" s="240"/>
      <c r="C763" s="241"/>
      <c r="D763" s="231" t="s">
        <v>150</v>
      </c>
      <c r="E763" s="242" t="s">
        <v>21</v>
      </c>
      <c r="F763" s="243" t="s">
        <v>823</v>
      </c>
      <c r="G763" s="241"/>
      <c r="H763" s="244">
        <v>0.41999999999999998</v>
      </c>
      <c r="I763" s="245"/>
      <c r="J763" s="241"/>
      <c r="K763" s="241"/>
      <c r="L763" s="246"/>
      <c r="M763" s="247"/>
      <c r="N763" s="248"/>
      <c r="O763" s="248"/>
      <c r="P763" s="248"/>
      <c r="Q763" s="248"/>
      <c r="R763" s="248"/>
      <c r="S763" s="248"/>
      <c r="T763" s="249"/>
      <c r="AT763" s="250" t="s">
        <v>150</v>
      </c>
      <c r="AU763" s="250" t="s">
        <v>82</v>
      </c>
      <c r="AV763" s="12" t="s">
        <v>82</v>
      </c>
      <c r="AW763" s="12" t="s">
        <v>35</v>
      </c>
      <c r="AX763" s="12" t="s">
        <v>72</v>
      </c>
      <c r="AY763" s="250" t="s">
        <v>142</v>
      </c>
    </row>
    <row r="764" s="12" customFormat="1">
      <c r="B764" s="240"/>
      <c r="C764" s="241"/>
      <c r="D764" s="231" t="s">
        <v>150</v>
      </c>
      <c r="E764" s="242" t="s">
        <v>21</v>
      </c>
      <c r="F764" s="243" t="s">
        <v>824</v>
      </c>
      <c r="G764" s="241"/>
      <c r="H764" s="244">
        <v>4.5899999999999999</v>
      </c>
      <c r="I764" s="245"/>
      <c r="J764" s="241"/>
      <c r="K764" s="241"/>
      <c r="L764" s="246"/>
      <c r="M764" s="247"/>
      <c r="N764" s="248"/>
      <c r="O764" s="248"/>
      <c r="P764" s="248"/>
      <c r="Q764" s="248"/>
      <c r="R764" s="248"/>
      <c r="S764" s="248"/>
      <c r="T764" s="249"/>
      <c r="AT764" s="250" t="s">
        <v>150</v>
      </c>
      <c r="AU764" s="250" t="s">
        <v>82</v>
      </c>
      <c r="AV764" s="12" t="s">
        <v>82</v>
      </c>
      <c r="AW764" s="12" t="s">
        <v>35</v>
      </c>
      <c r="AX764" s="12" t="s">
        <v>72</v>
      </c>
      <c r="AY764" s="250" t="s">
        <v>142</v>
      </c>
    </row>
    <row r="765" s="12" customFormat="1">
      <c r="B765" s="240"/>
      <c r="C765" s="241"/>
      <c r="D765" s="231" t="s">
        <v>150</v>
      </c>
      <c r="E765" s="242" t="s">
        <v>21</v>
      </c>
      <c r="F765" s="243" t="s">
        <v>825</v>
      </c>
      <c r="G765" s="241"/>
      <c r="H765" s="244">
        <v>0.95999999999999996</v>
      </c>
      <c r="I765" s="245"/>
      <c r="J765" s="241"/>
      <c r="K765" s="241"/>
      <c r="L765" s="246"/>
      <c r="M765" s="247"/>
      <c r="N765" s="248"/>
      <c r="O765" s="248"/>
      <c r="P765" s="248"/>
      <c r="Q765" s="248"/>
      <c r="R765" s="248"/>
      <c r="S765" s="248"/>
      <c r="T765" s="249"/>
      <c r="AT765" s="250" t="s">
        <v>150</v>
      </c>
      <c r="AU765" s="250" t="s">
        <v>82</v>
      </c>
      <c r="AV765" s="12" t="s">
        <v>82</v>
      </c>
      <c r="AW765" s="12" t="s">
        <v>35</v>
      </c>
      <c r="AX765" s="12" t="s">
        <v>72</v>
      </c>
      <c r="AY765" s="250" t="s">
        <v>142</v>
      </c>
    </row>
    <row r="766" s="12" customFormat="1">
      <c r="B766" s="240"/>
      <c r="C766" s="241"/>
      <c r="D766" s="231" t="s">
        <v>150</v>
      </c>
      <c r="E766" s="242" t="s">
        <v>21</v>
      </c>
      <c r="F766" s="243" t="s">
        <v>826</v>
      </c>
      <c r="G766" s="241"/>
      <c r="H766" s="244">
        <v>0.23999999999999999</v>
      </c>
      <c r="I766" s="245"/>
      <c r="J766" s="241"/>
      <c r="K766" s="241"/>
      <c r="L766" s="246"/>
      <c r="M766" s="247"/>
      <c r="N766" s="248"/>
      <c r="O766" s="248"/>
      <c r="P766" s="248"/>
      <c r="Q766" s="248"/>
      <c r="R766" s="248"/>
      <c r="S766" s="248"/>
      <c r="T766" s="249"/>
      <c r="AT766" s="250" t="s">
        <v>150</v>
      </c>
      <c r="AU766" s="250" t="s">
        <v>82</v>
      </c>
      <c r="AV766" s="12" t="s">
        <v>82</v>
      </c>
      <c r="AW766" s="12" t="s">
        <v>35</v>
      </c>
      <c r="AX766" s="12" t="s">
        <v>72</v>
      </c>
      <c r="AY766" s="250" t="s">
        <v>142</v>
      </c>
    </row>
    <row r="767" s="14" customFormat="1">
      <c r="B767" s="262"/>
      <c r="C767" s="263"/>
      <c r="D767" s="231" t="s">
        <v>150</v>
      </c>
      <c r="E767" s="264" t="s">
        <v>21</v>
      </c>
      <c r="F767" s="265" t="s">
        <v>175</v>
      </c>
      <c r="G767" s="263"/>
      <c r="H767" s="266">
        <v>9.4499999999999993</v>
      </c>
      <c r="I767" s="267"/>
      <c r="J767" s="263"/>
      <c r="K767" s="263"/>
      <c r="L767" s="268"/>
      <c r="M767" s="269"/>
      <c r="N767" s="270"/>
      <c r="O767" s="270"/>
      <c r="P767" s="270"/>
      <c r="Q767" s="270"/>
      <c r="R767" s="270"/>
      <c r="S767" s="270"/>
      <c r="T767" s="271"/>
      <c r="AT767" s="272" t="s">
        <v>150</v>
      </c>
      <c r="AU767" s="272" t="s">
        <v>82</v>
      </c>
      <c r="AV767" s="14" t="s">
        <v>170</v>
      </c>
      <c r="AW767" s="14" t="s">
        <v>35</v>
      </c>
      <c r="AX767" s="14" t="s">
        <v>72</v>
      </c>
      <c r="AY767" s="272" t="s">
        <v>142</v>
      </c>
    </row>
    <row r="768" s="12" customFormat="1">
      <c r="B768" s="240"/>
      <c r="C768" s="241"/>
      <c r="D768" s="231" t="s">
        <v>150</v>
      </c>
      <c r="E768" s="242" t="s">
        <v>21</v>
      </c>
      <c r="F768" s="243" t="s">
        <v>827</v>
      </c>
      <c r="G768" s="241"/>
      <c r="H768" s="244">
        <v>0.64000000000000001</v>
      </c>
      <c r="I768" s="245"/>
      <c r="J768" s="241"/>
      <c r="K768" s="241"/>
      <c r="L768" s="246"/>
      <c r="M768" s="247"/>
      <c r="N768" s="248"/>
      <c r="O768" s="248"/>
      <c r="P768" s="248"/>
      <c r="Q768" s="248"/>
      <c r="R768" s="248"/>
      <c r="S768" s="248"/>
      <c r="T768" s="249"/>
      <c r="AT768" s="250" t="s">
        <v>150</v>
      </c>
      <c r="AU768" s="250" t="s">
        <v>82</v>
      </c>
      <c r="AV768" s="12" t="s">
        <v>82</v>
      </c>
      <c r="AW768" s="12" t="s">
        <v>35</v>
      </c>
      <c r="AX768" s="12" t="s">
        <v>72</v>
      </c>
      <c r="AY768" s="250" t="s">
        <v>142</v>
      </c>
    </row>
    <row r="769" s="14" customFormat="1">
      <c r="B769" s="262"/>
      <c r="C769" s="263"/>
      <c r="D769" s="231" t="s">
        <v>150</v>
      </c>
      <c r="E769" s="264" t="s">
        <v>21</v>
      </c>
      <c r="F769" s="265" t="s">
        <v>175</v>
      </c>
      <c r="G769" s="263"/>
      <c r="H769" s="266">
        <v>0.64000000000000001</v>
      </c>
      <c r="I769" s="267"/>
      <c r="J769" s="263"/>
      <c r="K769" s="263"/>
      <c r="L769" s="268"/>
      <c r="M769" s="269"/>
      <c r="N769" s="270"/>
      <c r="O769" s="270"/>
      <c r="P769" s="270"/>
      <c r="Q769" s="270"/>
      <c r="R769" s="270"/>
      <c r="S769" s="270"/>
      <c r="T769" s="271"/>
      <c r="AT769" s="272" t="s">
        <v>150</v>
      </c>
      <c r="AU769" s="272" t="s">
        <v>82</v>
      </c>
      <c r="AV769" s="14" t="s">
        <v>170</v>
      </c>
      <c r="AW769" s="14" t="s">
        <v>35</v>
      </c>
      <c r="AX769" s="14" t="s">
        <v>72</v>
      </c>
      <c r="AY769" s="272" t="s">
        <v>142</v>
      </c>
    </row>
    <row r="770" s="13" customFormat="1">
      <c r="B770" s="251"/>
      <c r="C770" s="252"/>
      <c r="D770" s="231" t="s">
        <v>150</v>
      </c>
      <c r="E770" s="253" t="s">
        <v>21</v>
      </c>
      <c r="F770" s="254" t="s">
        <v>160</v>
      </c>
      <c r="G770" s="252"/>
      <c r="H770" s="255">
        <v>10.09</v>
      </c>
      <c r="I770" s="256"/>
      <c r="J770" s="252"/>
      <c r="K770" s="252"/>
      <c r="L770" s="257"/>
      <c r="M770" s="258"/>
      <c r="N770" s="259"/>
      <c r="O770" s="259"/>
      <c r="P770" s="259"/>
      <c r="Q770" s="259"/>
      <c r="R770" s="259"/>
      <c r="S770" s="259"/>
      <c r="T770" s="260"/>
      <c r="AT770" s="261" t="s">
        <v>150</v>
      </c>
      <c r="AU770" s="261" t="s">
        <v>82</v>
      </c>
      <c r="AV770" s="13" t="s">
        <v>148</v>
      </c>
      <c r="AW770" s="13" t="s">
        <v>35</v>
      </c>
      <c r="AX770" s="13" t="s">
        <v>80</v>
      </c>
      <c r="AY770" s="261" t="s">
        <v>142</v>
      </c>
    </row>
    <row r="771" s="1" customFormat="1" ht="16.5" customHeight="1">
      <c r="B771" s="46"/>
      <c r="C771" s="273" t="s">
        <v>841</v>
      </c>
      <c r="D771" s="273" t="s">
        <v>245</v>
      </c>
      <c r="E771" s="274" t="s">
        <v>842</v>
      </c>
      <c r="F771" s="275" t="s">
        <v>843</v>
      </c>
      <c r="G771" s="276" t="s">
        <v>147</v>
      </c>
      <c r="H771" s="277">
        <v>11.603999999999999</v>
      </c>
      <c r="I771" s="278"/>
      <c r="J771" s="279">
        <f>ROUND(I771*H771,2)</f>
        <v>0</v>
      </c>
      <c r="K771" s="275" t="s">
        <v>164</v>
      </c>
      <c r="L771" s="280"/>
      <c r="M771" s="281" t="s">
        <v>21</v>
      </c>
      <c r="N771" s="282" t="s">
        <v>43</v>
      </c>
      <c r="O771" s="47"/>
      <c r="P771" s="226">
        <f>O771*H771</f>
        <v>0</v>
      </c>
      <c r="Q771" s="226">
        <v>0.0044999999999999997</v>
      </c>
      <c r="R771" s="226">
        <f>Q771*H771</f>
        <v>0.052217999999999994</v>
      </c>
      <c r="S771" s="226">
        <v>0</v>
      </c>
      <c r="T771" s="227">
        <f>S771*H771</f>
        <v>0</v>
      </c>
      <c r="AR771" s="24" t="s">
        <v>338</v>
      </c>
      <c r="AT771" s="24" t="s">
        <v>245</v>
      </c>
      <c r="AU771" s="24" t="s">
        <v>82</v>
      </c>
      <c r="AY771" s="24" t="s">
        <v>142</v>
      </c>
      <c r="BE771" s="228">
        <f>IF(N771="základní",J771,0)</f>
        <v>0</v>
      </c>
      <c r="BF771" s="228">
        <f>IF(N771="snížená",J771,0)</f>
        <v>0</v>
      </c>
      <c r="BG771" s="228">
        <f>IF(N771="zákl. přenesená",J771,0)</f>
        <v>0</v>
      </c>
      <c r="BH771" s="228">
        <f>IF(N771="sníž. přenesená",J771,0)</f>
        <v>0</v>
      </c>
      <c r="BI771" s="228">
        <f>IF(N771="nulová",J771,0)</f>
        <v>0</v>
      </c>
      <c r="BJ771" s="24" t="s">
        <v>80</v>
      </c>
      <c r="BK771" s="228">
        <f>ROUND(I771*H771,2)</f>
        <v>0</v>
      </c>
      <c r="BL771" s="24" t="s">
        <v>250</v>
      </c>
      <c r="BM771" s="24" t="s">
        <v>844</v>
      </c>
    </row>
    <row r="772" s="12" customFormat="1">
      <c r="B772" s="240"/>
      <c r="C772" s="241"/>
      <c r="D772" s="231" t="s">
        <v>150</v>
      </c>
      <c r="E772" s="242" t="s">
        <v>21</v>
      </c>
      <c r="F772" s="243" t="s">
        <v>845</v>
      </c>
      <c r="G772" s="241"/>
      <c r="H772" s="244">
        <v>11.603999999999999</v>
      </c>
      <c r="I772" s="245"/>
      <c r="J772" s="241"/>
      <c r="K772" s="241"/>
      <c r="L772" s="246"/>
      <c r="M772" s="247"/>
      <c r="N772" s="248"/>
      <c r="O772" s="248"/>
      <c r="P772" s="248"/>
      <c r="Q772" s="248"/>
      <c r="R772" s="248"/>
      <c r="S772" s="248"/>
      <c r="T772" s="249"/>
      <c r="AT772" s="250" t="s">
        <v>150</v>
      </c>
      <c r="AU772" s="250" t="s">
        <v>82</v>
      </c>
      <c r="AV772" s="12" t="s">
        <v>82</v>
      </c>
      <c r="AW772" s="12" t="s">
        <v>35</v>
      </c>
      <c r="AX772" s="12" t="s">
        <v>72</v>
      </c>
      <c r="AY772" s="250" t="s">
        <v>142</v>
      </c>
    </row>
    <row r="773" s="13" customFormat="1">
      <c r="B773" s="251"/>
      <c r="C773" s="252"/>
      <c r="D773" s="231" t="s">
        <v>150</v>
      </c>
      <c r="E773" s="253" t="s">
        <v>21</v>
      </c>
      <c r="F773" s="254" t="s">
        <v>160</v>
      </c>
      <c r="G773" s="252"/>
      <c r="H773" s="255">
        <v>11.603999999999999</v>
      </c>
      <c r="I773" s="256"/>
      <c r="J773" s="252"/>
      <c r="K773" s="252"/>
      <c r="L773" s="257"/>
      <c r="M773" s="258"/>
      <c r="N773" s="259"/>
      <c r="O773" s="259"/>
      <c r="P773" s="259"/>
      <c r="Q773" s="259"/>
      <c r="R773" s="259"/>
      <c r="S773" s="259"/>
      <c r="T773" s="260"/>
      <c r="AT773" s="261" t="s">
        <v>150</v>
      </c>
      <c r="AU773" s="261" t="s">
        <v>82</v>
      </c>
      <c r="AV773" s="13" t="s">
        <v>148</v>
      </c>
      <c r="AW773" s="13" t="s">
        <v>35</v>
      </c>
      <c r="AX773" s="13" t="s">
        <v>80</v>
      </c>
      <c r="AY773" s="261" t="s">
        <v>142</v>
      </c>
    </row>
    <row r="774" s="1" customFormat="1" ht="25.5" customHeight="1">
      <c r="B774" s="46"/>
      <c r="C774" s="217" t="s">
        <v>846</v>
      </c>
      <c r="D774" s="217" t="s">
        <v>144</v>
      </c>
      <c r="E774" s="218" t="s">
        <v>847</v>
      </c>
      <c r="F774" s="219" t="s">
        <v>848</v>
      </c>
      <c r="G774" s="220" t="s">
        <v>147</v>
      </c>
      <c r="H774" s="221">
        <v>10.09</v>
      </c>
      <c r="I774" s="222"/>
      <c r="J774" s="223">
        <f>ROUND(I774*H774,2)</f>
        <v>0</v>
      </c>
      <c r="K774" s="219" t="s">
        <v>164</v>
      </c>
      <c r="L774" s="72"/>
      <c r="M774" s="224" t="s">
        <v>21</v>
      </c>
      <c r="N774" s="225" t="s">
        <v>43</v>
      </c>
      <c r="O774" s="47"/>
      <c r="P774" s="226">
        <f>O774*H774</f>
        <v>0</v>
      </c>
      <c r="Q774" s="226">
        <v>0</v>
      </c>
      <c r="R774" s="226">
        <f>Q774*H774</f>
        <v>0</v>
      </c>
      <c r="S774" s="226">
        <v>0</v>
      </c>
      <c r="T774" s="227">
        <f>S774*H774</f>
        <v>0</v>
      </c>
      <c r="AR774" s="24" t="s">
        <v>250</v>
      </c>
      <c r="AT774" s="24" t="s">
        <v>144</v>
      </c>
      <c r="AU774" s="24" t="s">
        <v>82</v>
      </c>
      <c r="AY774" s="24" t="s">
        <v>142</v>
      </c>
      <c r="BE774" s="228">
        <f>IF(N774="základní",J774,0)</f>
        <v>0</v>
      </c>
      <c r="BF774" s="228">
        <f>IF(N774="snížená",J774,0)</f>
        <v>0</v>
      </c>
      <c r="BG774" s="228">
        <f>IF(N774="zákl. přenesená",J774,0)</f>
        <v>0</v>
      </c>
      <c r="BH774" s="228">
        <f>IF(N774="sníž. přenesená",J774,0)</f>
        <v>0</v>
      </c>
      <c r="BI774" s="228">
        <f>IF(N774="nulová",J774,0)</f>
        <v>0</v>
      </c>
      <c r="BJ774" s="24" t="s">
        <v>80</v>
      </c>
      <c r="BK774" s="228">
        <f>ROUND(I774*H774,2)</f>
        <v>0</v>
      </c>
      <c r="BL774" s="24" t="s">
        <v>250</v>
      </c>
      <c r="BM774" s="24" t="s">
        <v>849</v>
      </c>
    </row>
    <row r="775" s="1" customFormat="1" ht="25.5" customHeight="1">
      <c r="B775" s="46"/>
      <c r="C775" s="217" t="s">
        <v>850</v>
      </c>
      <c r="D775" s="217" t="s">
        <v>144</v>
      </c>
      <c r="E775" s="218" t="s">
        <v>851</v>
      </c>
      <c r="F775" s="219" t="s">
        <v>852</v>
      </c>
      <c r="G775" s="220" t="s">
        <v>147</v>
      </c>
      <c r="H775" s="221">
        <v>10.09</v>
      </c>
      <c r="I775" s="222"/>
      <c r="J775" s="223">
        <f>ROUND(I775*H775,2)</f>
        <v>0</v>
      </c>
      <c r="K775" s="219" t="s">
        <v>164</v>
      </c>
      <c r="L775" s="72"/>
      <c r="M775" s="224" t="s">
        <v>21</v>
      </c>
      <c r="N775" s="225" t="s">
        <v>43</v>
      </c>
      <c r="O775" s="47"/>
      <c r="P775" s="226">
        <f>O775*H775</f>
        <v>0</v>
      </c>
      <c r="Q775" s="226">
        <v>0</v>
      </c>
      <c r="R775" s="226">
        <f>Q775*H775</f>
        <v>0</v>
      </c>
      <c r="S775" s="226">
        <v>0</v>
      </c>
      <c r="T775" s="227">
        <f>S775*H775</f>
        <v>0</v>
      </c>
      <c r="AR775" s="24" t="s">
        <v>250</v>
      </c>
      <c r="AT775" s="24" t="s">
        <v>144</v>
      </c>
      <c r="AU775" s="24" t="s">
        <v>82</v>
      </c>
      <c r="AY775" s="24" t="s">
        <v>142</v>
      </c>
      <c r="BE775" s="228">
        <f>IF(N775="základní",J775,0)</f>
        <v>0</v>
      </c>
      <c r="BF775" s="228">
        <f>IF(N775="snížená",J775,0)</f>
        <v>0</v>
      </c>
      <c r="BG775" s="228">
        <f>IF(N775="zákl. přenesená",J775,0)</f>
        <v>0</v>
      </c>
      <c r="BH775" s="228">
        <f>IF(N775="sníž. přenesená",J775,0)</f>
        <v>0</v>
      </c>
      <c r="BI775" s="228">
        <f>IF(N775="nulová",J775,0)</f>
        <v>0</v>
      </c>
      <c r="BJ775" s="24" t="s">
        <v>80</v>
      </c>
      <c r="BK775" s="228">
        <f>ROUND(I775*H775,2)</f>
        <v>0</v>
      </c>
      <c r="BL775" s="24" t="s">
        <v>250</v>
      </c>
      <c r="BM775" s="24" t="s">
        <v>853</v>
      </c>
    </row>
    <row r="776" s="1" customFormat="1" ht="38.25" customHeight="1">
      <c r="B776" s="46"/>
      <c r="C776" s="217" t="s">
        <v>854</v>
      </c>
      <c r="D776" s="217" t="s">
        <v>144</v>
      </c>
      <c r="E776" s="218" t="s">
        <v>855</v>
      </c>
      <c r="F776" s="219" t="s">
        <v>856</v>
      </c>
      <c r="G776" s="220" t="s">
        <v>226</v>
      </c>
      <c r="H776" s="221">
        <v>0.17399999999999999</v>
      </c>
      <c r="I776" s="222"/>
      <c r="J776" s="223">
        <f>ROUND(I776*H776,2)</f>
        <v>0</v>
      </c>
      <c r="K776" s="219" t="s">
        <v>164</v>
      </c>
      <c r="L776" s="72"/>
      <c r="M776" s="224" t="s">
        <v>21</v>
      </c>
      <c r="N776" s="225" t="s">
        <v>43</v>
      </c>
      <c r="O776" s="47"/>
      <c r="P776" s="226">
        <f>O776*H776</f>
        <v>0</v>
      </c>
      <c r="Q776" s="226">
        <v>0</v>
      </c>
      <c r="R776" s="226">
        <f>Q776*H776</f>
        <v>0</v>
      </c>
      <c r="S776" s="226">
        <v>0</v>
      </c>
      <c r="T776" s="227">
        <f>S776*H776</f>
        <v>0</v>
      </c>
      <c r="AR776" s="24" t="s">
        <v>250</v>
      </c>
      <c r="AT776" s="24" t="s">
        <v>144</v>
      </c>
      <c r="AU776" s="24" t="s">
        <v>82</v>
      </c>
      <c r="AY776" s="24" t="s">
        <v>142</v>
      </c>
      <c r="BE776" s="228">
        <f>IF(N776="základní",J776,0)</f>
        <v>0</v>
      </c>
      <c r="BF776" s="228">
        <f>IF(N776="snížená",J776,0)</f>
        <v>0</v>
      </c>
      <c r="BG776" s="228">
        <f>IF(N776="zákl. přenesená",J776,0)</f>
        <v>0</v>
      </c>
      <c r="BH776" s="228">
        <f>IF(N776="sníž. přenesená",J776,0)</f>
        <v>0</v>
      </c>
      <c r="BI776" s="228">
        <f>IF(N776="nulová",J776,0)</f>
        <v>0</v>
      </c>
      <c r="BJ776" s="24" t="s">
        <v>80</v>
      </c>
      <c r="BK776" s="228">
        <f>ROUND(I776*H776,2)</f>
        <v>0</v>
      </c>
      <c r="BL776" s="24" t="s">
        <v>250</v>
      </c>
      <c r="BM776" s="24" t="s">
        <v>857</v>
      </c>
    </row>
    <row r="777" s="10" customFormat="1" ht="29.88" customHeight="1">
      <c r="B777" s="201"/>
      <c r="C777" s="202"/>
      <c r="D777" s="203" t="s">
        <v>71</v>
      </c>
      <c r="E777" s="215" t="s">
        <v>858</v>
      </c>
      <c r="F777" s="215" t="s">
        <v>859</v>
      </c>
      <c r="G777" s="202"/>
      <c r="H777" s="202"/>
      <c r="I777" s="205"/>
      <c r="J777" s="216">
        <f>BK777</f>
        <v>0</v>
      </c>
      <c r="K777" s="202"/>
      <c r="L777" s="207"/>
      <c r="M777" s="208"/>
      <c r="N777" s="209"/>
      <c r="O777" s="209"/>
      <c r="P777" s="210">
        <f>SUM(P778:P783)</f>
        <v>0</v>
      </c>
      <c r="Q777" s="209"/>
      <c r="R777" s="210">
        <f>SUM(R778:R783)</f>
        <v>0.0076859999999999993</v>
      </c>
      <c r="S777" s="209"/>
      <c r="T777" s="211">
        <f>SUM(T778:T783)</f>
        <v>0</v>
      </c>
      <c r="AR777" s="212" t="s">
        <v>82</v>
      </c>
      <c r="AT777" s="213" t="s">
        <v>71</v>
      </c>
      <c r="AU777" s="213" t="s">
        <v>80</v>
      </c>
      <c r="AY777" s="212" t="s">
        <v>142</v>
      </c>
      <c r="BK777" s="214">
        <f>SUM(BK778:BK783)</f>
        <v>0</v>
      </c>
    </row>
    <row r="778" s="1" customFormat="1" ht="25.5" customHeight="1">
      <c r="B778" s="46"/>
      <c r="C778" s="217" t="s">
        <v>860</v>
      </c>
      <c r="D778" s="217" t="s">
        <v>144</v>
      </c>
      <c r="E778" s="218" t="s">
        <v>861</v>
      </c>
      <c r="F778" s="219" t="s">
        <v>862</v>
      </c>
      <c r="G778" s="220" t="s">
        <v>286</v>
      </c>
      <c r="H778" s="221">
        <v>3</v>
      </c>
      <c r="I778" s="222"/>
      <c r="J778" s="223">
        <f>ROUND(I778*H778,2)</f>
        <v>0</v>
      </c>
      <c r="K778" s="219" t="s">
        <v>164</v>
      </c>
      <c r="L778" s="72"/>
      <c r="M778" s="224" t="s">
        <v>21</v>
      </c>
      <c r="N778" s="225" t="s">
        <v>43</v>
      </c>
      <c r="O778" s="47"/>
      <c r="P778" s="226">
        <f>O778*H778</f>
        <v>0</v>
      </c>
      <c r="Q778" s="226">
        <v>0.00045449999999999999</v>
      </c>
      <c r="R778" s="226">
        <f>Q778*H778</f>
        <v>0.0013634999999999999</v>
      </c>
      <c r="S778" s="226">
        <v>0</v>
      </c>
      <c r="T778" s="227">
        <f>S778*H778</f>
        <v>0</v>
      </c>
      <c r="AR778" s="24" t="s">
        <v>250</v>
      </c>
      <c r="AT778" s="24" t="s">
        <v>144</v>
      </c>
      <c r="AU778" s="24" t="s">
        <v>82</v>
      </c>
      <c r="AY778" s="24" t="s">
        <v>142</v>
      </c>
      <c r="BE778" s="228">
        <f>IF(N778="základní",J778,0)</f>
        <v>0</v>
      </c>
      <c r="BF778" s="228">
        <f>IF(N778="snížená",J778,0)</f>
        <v>0</v>
      </c>
      <c r="BG778" s="228">
        <f>IF(N778="zákl. přenesená",J778,0)</f>
        <v>0</v>
      </c>
      <c r="BH778" s="228">
        <f>IF(N778="sníž. přenesená",J778,0)</f>
        <v>0</v>
      </c>
      <c r="BI778" s="228">
        <f>IF(N778="nulová",J778,0)</f>
        <v>0</v>
      </c>
      <c r="BJ778" s="24" t="s">
        <v>80</v>
      </c>
      <c r="BK778" s="228">
        <f>ROUND(I778*H778,2)</f>
        <v>0</v>
      </c>
      <c r="BL778" s="24" t="s">
        <v>250</v>
      </c>
      <c r="BM778" s="24" t="s">
        <v>863</v>
      </c>
    </row>
    <row r="779" s="1" customFormat="1" ht="25.5" customHeight="1">
      <c r="B779" s="46"/>
      <c r="C779" s="217" t="s">
        <v>864</v>
      </c>
      <c r="D779" s="217" t="s">
        <v>144</v>
      </c>
      <c r="E779" s="218" t="s">
        <v>865</v>
      </c>
      <c r="F779" s="219" t="s">
        <v>866</v>
      </c>
      <c r="G779" s="220" t="s">
        <v>286</v>
      </c>
      <c r="H779" s="221">
        <v>3</v>
      </c>
      <c r="I779" s="222"/>
      <c r="J779" s="223">
        <f>ROUND(I779*H779,2)</f>
        <v>0</v>
      </c>
      <c r="K779" s="219" t="s">
        <v>164</v>
      </c>
      <c r="L779" s="72"/>
      <c r="M779" s="224" t="s">
        <v>21</v>
      </c>
      <c r="N779" s="225" t="s">
        <v>43</v>
      </c>
      <c r="O779" s="47"/>
      <c r="P779" s="226">
        <f>O779*H779</f>
        <v>0</v>
      </c>
      <c r="Q779" s="226">
        <v>0.00048749999999999998</v>
      </c>
      <c r="R779" s="226">
        <f>Q779*H779</f>
        <v>0.0014624999999999998</v>
      </c>
      <c r="S779" s="226">
        <v>0</v>
      </c>
      <c r="T779" s="227">
        <f>S779*H779</f>
        <v>0</v>
      </c>
      <c r="AR779" s="24" t="s">
        <v>250</v>
      </c>
      <c r="AT779" s="24" t="s">
        <v>144</v>
      </c>
      <c r="AU779" s="24" t="s">
        <v>82</v>
      </c>
      <c r="AY779" s="24" t="s">
        <v>142</v>
      </c>
      <c r="BE779" s="228">
        <f>IF(N779="základní",J779,0)</f>
        <v>0</v>
      </c>
      <c r="BF779" s="228">
        <f>IF(N779="snížená",J779,0)</f>
        <v>0</v>
      </c>
      <c r="BG779" s="228">
        <f>IF(N779="zákl. přenesená",J779,0)</f>
        <v>0</v>
      </c>
      <c r="BH779" s="228">
        <f>IF(N779="sníž. přenesená",J779,0)</f>
        <v>0</v>
      </c>
      <c r="BI779" s="228">
        <f>IF(N779="nulová",J779,0)</f>
        <v>0</v>
      </c>
      <c r="BJ779" s="24" t="s">
        <v>80</v>
      </c>
      <c r="BK779" s="228">
        <f>ROUND(I779*H779,2)</f>
        <v>0</v>
      </c>
      <c r="BL779" s="24" t="s">
        <v>250</v>
      </c>
      <c r="BM779" s="24" t="s">
        <v>867</v>
      </c>
    </row>
    <row r="780" s="1" customFormat="1" ht="16.5" customHeight="1">
      <c r="B780" s="46"/>
      <c r="C780" s="273" t="s">
        <v>868</v>
      </c>
      <c r="D780" s="273" t="s">
        <v>245</v>
      </c>
      <c r="E780" s="274" t="s">
        <v>842</v>
      </c>
      <c r="F780" s="275" t="s">
        <v>843</v>
      </c>
      <c r="G780" s="276" t="s">
        <v>147</v>
      </c>
      <c r="H780" s="277">
        <v>1.0800000000000001</v>
      </c>
      <c r="I780" s="278"/>
      <c r="J780" s="279">
        <f>ROUND(I780*H780,2)</f>
        <v>0</v>
      </c>
      <c r="K780" s="275" t="s">
        <v>164</v>
      </c>
      <c r="L780" s="280"/>
      <c r="M780" s="281" t="s">
        <v>21</v>
      </c>
      <c r="N780" s="282" t="s">
        <v>43</v>
      </c>
      <c r="O780" s="47"/>
      <c r="P780" s="226">
        <f>O780*H780</f>
        <v>0</v>
      </c>
      <c r="Q780" s="226">
        <v>0.0044999999999999997</v>
      </c>
      <c r="R780" s="226">
        <f>Q780*H780</f>
        <v>0.0048599999999999997</v>
      </c>
      <c r="S780" s="226">
        <v>0</v>
      </c>
      <c r="T780" s="227">
        <f>S780*H780</f>
        <v>0</v>
      </c>
      <c r="AR780" s="24" t="s">
        <v>338</v>
      </c>
      <c r="AT780" s="24" t="s">
        <v>245</v>
      </c>
      <c r="AU780" s="24" t="s">
        <v>82</v>
      </c>
      <c r="AY780" s="24" t="s">
        <v>142</v>
      </c>
      <c r="BE780" s="228">
        <f>IF(N780="základní",J780,0)</f>
        <v>0</v>
      </c>
      <c r="BF780" s="228">
        <f>IF(N780="snížená",J780,0)</f>
        <v>0</v>
      </c>
      <c r="BG780" s="228">
        <f>IF(N780="zákl. přenesená",J780,0)</f>
        <v>0</v>
      </c>
      <c r="BH780" s="228">
        <f>IF(N780="sníž. přenesená",J780,0)</f>
        <v>0</v>
      </c>
      <c r="BI780" s="228">
        <f>IF(N780="nulová",J780,0)</f>
        <v>0</v>
      </c>
      <c r="BJ780" s="24" t="s">
        <v>80</v>
      </c>
      <c r="BK780" s="228">
        <f>ROUND(I780*H780,2)</f>
        <v>0</v>
      </c>
      <c r="BL780" s="24" t="s">
        <v>250</v>
      </c>
      <c r="BM780" s="24" t="s">
        <v>869</v>
      </c>
    </row>
    <row r="781" s="12" customFormat="1">
      <c r="B781" s="240"/>
      <c r="C781" s="241"/>
      <c r="D781" s="231" t="s">
        <v>150</v>
      </c>
      <c r="E781" s="242" t="s">
        <v>21</v>
      </c>
      <c r="F781" s="243" t="s">
        <v>870</v>
      </c>
      <c r="G781" s="241"/>
      <c r="H781" s="244">
        <v>1.0800000000000001</v>
      </c>
      <c r="I781" s="245"/>
      <c r="J781" s="241"/>
      <c r="K781" s="241"/>
      <c r="L781" s="246"/>
      <c r="M781" s="247"/>
      <c r="N781" s="248"/>
      <c r="O781" s="248"/>
      <c r="P781" s="248"/>
      <c r="Q781" s="248"/>
      <c r="R781" s="248"/>
      <c r="S781" s="248"/>
      <c r="T781" s="249"/>
      <c r="AT781" s="250" t="s">
        <v>150</v>
      </c>
      <c r="AU781" s="250" t="s">
        <v>82</v>
      </c>
      <c r="AV781" s="12" t="s">
        <v>82</v>
      </c>
      <c r="AW781" s="12" t="s">
        <v>35</v>
      </c>
      <c r="AX781" s="12" t="s">
        <v>72</v>
      </c>
      <c r="AY781" s="250" t="s">
        <v>142</v>
      </c>
    </row>
    <row r="782" s="13" customFormat="1">
      <c r="B782" s="251"/>
      <c r="C782" s="252"/>
      <c r="D782" s="231" t="s">
        <v>150</v>
      </c>
      <c r="E782" s="253" t="s">
        <v>21</v>
      </c>
      <c r="F782" s="254" t="s">
        <v>160</v>
      </c>
      <c r="G782" s="252"/>
      <c r="H782" s="255">
        <v>1.0800000000000001</v>
      </c>
      <c r="I782" s="256"/>
      <c r="J782" s="252"/>
      <c r="K782" s="252"/>
      <c r="L782" s="257"/>
      <c r="M782" s="258"/>
      <c r="N782" s="259"/>
      <c r="O782" s="259"/>
      <c r="P782" s="259"/>
      <c r="Q782" s="259"/>
      <c r="R782" s="259"/>
      <c r="S782" s="259"/>
      <c r="T782" s="260"/>
      <c r="AT782" s="261" t="s">
        <v>150</v>
      </c>
      <c r="AU782" s="261" t="s">
        <v>82</v>
      </c>
      <c r="AV782" s="13" t="s">
        <v>148</v>
      </c>
      <c r="AW782" s="13" t="s">
        <v>35</v>
      </c>
      <c r="AX782" s="13" t="s">
        <v>80</v>
      </c>
      <c r="AY782" s="261" t="s">
        <v>142</v>
      </c>
    </row>
    <row r="783" s="1" customFormat="1" ht="38.25" customHeight="1">
      <c r="B783" s="46"/>
      <c r="C783" s="217" t="s">
        <v>871</v>
      </c>
      <c r="D783" s="217" t="s">
        <v>144</v>
      </c>
      <c r="E783" s="218" t="s">
        <v>872</v>
      </c>
      <c r="F783" s="219" t="s">
        <v>873</v>
      </c>
      <c r="G783" s="220" t="s">
        <v>226</v>
      </c>
      <c r="H783" s="221">
        <v>0.0080000000000000002</v>
      </c>
      <c r="I783" s="222"/>
      <c r="J783" s="223">
        <f>ROUND(I783*H783,2)</f>
        <v>0</v>
      </c>
      <c r="K783" s="219" t="s">
        <v>164</v>
      </c>
      <c r="L783" s="72"/>
      <c r="M783" s="224" t="s">
        <v>21</v>
      </c>
      <c r="N783" s="225" t="s">
        <v>43</v>
      </c>
      <c r="O783" s="47"/>
      <c r="P783" s="226">
        <f>O783*H783</f>
        <v>0</v>
      </c>
      <c r="Q783" s="226">
        <v>0</v>
      </c>
      <c r="R783" s="226">
        <f>Q783*H783</f>
        <v>0</v>
      </c>
      <c r="S783" s="226">
        <v>0</v>
      </c>
      <c r="T783" s="227">
        <f>S783*H783</f>
        <v>0</v>
      </c>
      <c r="AR783" s="24" t="s">
        <v>250</v>
      </c>
      <c r="AT783" s="24" t="s">
        <v>144</v>
      </c>
      <c r="AU783" s="24" t="s">
        <v>82</v>
      </c>
      <c r="AY783" s="24" t="s">
        <v>142</v>
      </c>
      <c r="BE783" s="228">
        <f>IF(N783="základní",J783,0)</f>
        <v>0</v>
      </c>
      <c r="BF783" s="228">
        <f>IF(N783="snížená",J783,0)</f>
        <v>0</v>
      </c>
      <c r="BG783" s="228">
        <f>IF(N783="zákl. přenesená",J783,0)</f>
        <v>0</v>
      </c>
      <c r="BH783" s="228">
        <f>IF(N783="sníž. přenesená",J783,0)</f>
        <v>0</v>
      </c>
      <c r="BI783" s="228">
        <f>IF(N783="nulová",J783,0)</f>
        <v>0</v>
      </c>
      <c r="BJ783" s="24" t="s">
        <v>80</v>
      </c>
      <c r="BK783" s="228">
        <f>ROUND(I783*H783,2)</f>
        <v>0</v>
      </c>
      <c r="BL783" s="24" t="s">
        <v>250</v>
      </c>
      <c r="BM783" s="24" t="s">
        <v>874</v>
      </c>
    </row>
    <row r="784" s="10" customFormat="1" ht="29.88" customHeight="1">
      <c r="B784" s="201"/>
      <c r="C784" s="202"/>
      <c r="D784" s="203" t="s">
        <v>71</v>
      </c>
      <c r="E784" s="215" t="s">
        <v>875</v>
      </c>
      <c r="F784" s="215" t="s">
        <v>876</v>
      </c>
      <c r="G784" s="202"/>
      <c r="H784" s="202"/>
      <c r="I784" s="205"/>
      <c r="J784" s="216">
        <f>BK784</f>
        <v>0</v>
      </c>
      <c r="K784" s="202"/>
      <c r="L784" s="207"/>
      <c r="M784" s="208"/>
      <c r="N784" s="209"/>
      <c r="O784" s="209"/>
      <c r="P784" s="210">
        <f>SUM(P785:P805)</f>
        <v>0</v>
      </c>
      <c r="Q784" s="209"/>
      <c r="R784" s="210">
        <f>SUM(R785:R805)</f>
        <v>0.081561220000000004</v>
      </c>
      <c r="S784" s="209"/>
      <c r="T784" s="211">
        <f>SUM(T785:T805)</f>
        <v>0.045040000000000004</v>
      </c>
      <c r="AR784" s="212" t="s">
        <v>82</v>
      </c>
      <c r="AT784" s="213" t="s">
        <v>71</v>
      </c>
      <c r="AU784" s="213" t="s">
        <v>80</v>
      </c>
      <c r="AY784" s="212" t="s">
        <v>142</v>
      </c>
      <c r="BK784" s="214">
        <f>SUM(BK785:BK805)</f>
        <v>0</v>
      </c>
    </row>
    <row r="785" s="1" customFormat="1" ht="16.5" customHeight="1">
      <c r="B785" s="46"/>
      <c r="C785" s="217" t="s">
        <v>877</v>
      </c>
      <c r="D785" s="217" t="s">
        <v>144</v>
      </c>
      <c r="E785" s="218" t="s">
        <v>878</v>
      </c>
      <c r="F785" s="219" t="s">
        <v>879</v>
      </c>
      <c r="G785" s="220" t="s">
        <v>286</v>
      </c>
      <c r="H785" s="221">
        <v>3</v>
      </c>
      <c r="I785" s="222"/>
      <c r="J785" s="223">
        <f>ROUND(I785*H785,2)</f>
        <v>0</v>
      </c>
      <c r="K785" s="219" t="s">
        <v>880</v>
      </c>
      <c r="L785" s="72"/>
      <c r="M785" s="224" t="s">
        <v>21</v>
      </c>
      <c r="N785" s="225" t="s">
        <v>43</v>
      </c>
      <c r="O785" s="47"/>
      <c r="P785" s="226">
        <f>O785*H785</f>
        <v>0</v>
      </c>
      <c r="Q785" s="226">
        <v>0.00184406</v>
      </c>
      <c r="R785" s="226">
        <f>Q785*H785</f>
        <v>0.0055321800000000003</v>
      </c>
      <c r="S785" s="226">
        <v>0</v>
      </c>
      <c r="T785" s="227">
        <f>S785*H785</f>
        <v>0</v>
      </c>
      <c r="AR785" s="24" t="s">
        <v>250</v>
      </c>
      <c r="AT785" s="24" t="s">
        <v>144</v>
      </c>
      <c r="AU785" s="24" t="s">
        <v>82</v>
      </c>
      <c r="AY785" s="24" t="s">
        <v>142</v>
      </c>
      <c r="BE785" s="228">
        <f>IF(N785="základní",J785,0)</f>
        <v>0</v>
      </c>
      <c r="BF785" s="228">
        <f>IF(N785="snížená",J785,0)</f>
        <v>0</v>
      </c>
      <c r="BG785" s="228">
        <f>IF(N785="zákl. přenesená",J785,0)</f>
        <v>0</v>
      </c>
      <c r="BH785" s="228">
        <f>IF(N785="sníž. přenesená",J785,0)</f>
        <v>0</v>
      </c>
      <c r="BI785" s="228">
        <f>IF(N785="nulová",J785,0)</f>
        <v>0</v>
      </c>
      <c r="BJ785" s="24" t="s">
        <v>80</v>
      </c>
      <c r="BK785" s="228">
        <f>ROUND(I785*H785,2)</f>
        <v>0</v>
      </c>
      <c r="BL785" s="24" t="s">
        <v>250</v>
      </c>
      <c r="BM785" s="24" t="s">
        <v>881</v>
      </c>
    </row>
    <row r="786" s="1" customFormat="1" ht="16.5" customHeight="1">
      <c r="B786" s="46"/>
      <c r="C786" s="217" t="s">
        <v>882</v>
      </c>
      <c r="D786" s="217" t="s">
        <v>144</v>
      </c>
      <c r="E786" s="218" t="s">
        <v>883</v>
      </c>
      <c r="F786" s="219" t="s">
        <v>884</v>
      </c>
      <c r="G786" s="220" t="s">
        <v>286</v>
      </c>
      <c r="H786" s="221">
        <v>2</v>
      </c>
      <c r="I786" s="222"/>
      <c r="J786" s="223">
        <f>ROUND(I786*H786,2)</f>
        <v>0</v>
      </c>
      <c r="K786" s="219" t="s">
        <v>164</v>
      </c>
      <c r="L786" s="72"/>
      <c r="M786" s="224" t="s">
        <v>21</v>
      </c>
      <c r="N786" s="225" t="s">
        <v>43</v>
      </c>
      <c r="O786" s="47"/>
      <c r="P786" s="226">
        <f>O786*H786</f>
        <v>0</v>
      </c>
      <c r="Q786" s="226">
        <v>0</v>
      </c>
      <c r="R786" s="226">
        <f>Q786*H786</f>
        <v>0</v>
      </c>
      <c r="S786" s="226">
        <v>0</v>
      </c>
      <c r="T786" s="227">
        <f>S786*H786</f>
        <v>0</v>
      </c>
      <c r="AR786" s="24" t="s">
        <v>250</v>
      </c>
      <c r="AT786" s="24" t="s">
        <v>144</v>
      </c>
      <c r="AU786" s="24" t="s">
        <v>82</v>
      </c>
      <c r="AY786" s="24" t="s">
        <v>142</v>
      </c>
      <c r="BE786" s="228">
        <f>IF(N786="základní",J786,0)</f>
        <v>0</v>
      </c>
      <c r="BF786" s="228">
        <f>IF(N786="snížená",J786,0)</f>
        <v>0</v>
      </c>
      <c r="BG786" s="228">
        <f>IF(N786="zákl. přenesená",J786,0)</f>
        <v>0</v>
      </c>
      <c r="BH786" s="228">
        <f>IF(N786="sníž. přenesená",J786,0)</f>
        <v>0</v>
      </c>
      <c r="BI786" s="228">
        <f>IF(N786="nulová",J786,0)</f>
        <v>0</v>
      </c>
      <c r="BJ786" s="24" t="s">
        <v>80</v>
      </c>
      <c r="BK786" s="228">
        <f>ROUND(I786*H786,2)</f>
        <v>0</v>
      </c>
      <c r="BL786" s="24" t="s">
        <v>250</v>
      </c>
      <c r="BM786" s="24" t="s">
        <v>885</v>
      </c>
    </row>
    <row r="787" s="1" customFormat="1" ht="25.5" customHeight="1">
      <c r="B787" s="46"/>
      <c r="C787" s="217" t="s">
        <v>886</v>
      </c>
      <c r="D787" s="217" t="s">
        <v>144</v>
      </c>
      <c r="E787" s="218" t="s">
        <v>887</v>
      </c>
      <c r="F787" s="219" t="s">
        <v>888</v>
      </c>
      <c r="G787" s="220" t="s">
        <v>296</v>
      </c>
      <c r="H787" s="221">
        <v>8</v>
      </c>
      <c r="I787" s="222"/>
      <c r="J787" s="223">
        <f>ROUND(I787*H787,2)</f>
        <v>0</v>
      </c>
      <c r="K787" s="219" t="s">
        <v>164</v>
      </c>
      <c r="L787" s="72"/>
      <c r="M787" s="224" t="s">
        <v>21</v>
      </c>
      <c r="N787" s="225" t="s">
        <v>43</v>
      </c>
      <c r="O787" s="47"/>
      <c r="P787" s="226">
        <f>O787*H787</f>
        <v>0</v>
      </c>
      <c r="Q787" s="226">
        <v>0</v>
      </c>
      <c r="R787" s="226">
        <f>Q787*H787</f>
        <v>0</v>
      </c>
      <c r="S787" s="226">
        <v>0.0020999999999999999</v>
      </c>
      <c r="T787" s="227">
        <f>S787*H787</f>
        <v>0.016799999999999999</v>
      </c>
      <c r="AR787" s="24" t="s">
        <v>250</v>
      </c>
      <c r="AT787" s="24" t="s">
        <v>144</v>
      </c>
      <c r="AU787" s="24" t="s">
        <v>82</v>
      </c>
      <c r="AY787" s="24" t="s">
        <v>142</v>
      </c>
      <c r="BE787" s="228">
        <f>IF(N787="základní",J787,0)</f>
        <v>0</v>
      </c>
      <c r="BF787" s="228">
        <f>IF(N787="snížená",J787,0)</f>
        <v>0</v>
      </c>
      <c r="BG787" s="228">
        <f>IF(N787="zákl. přenesená",J787,0)</f>
        <v>0</v>
      </c>
      <c r="BH787" s="228">
        <f>IF(N787="sníž. přenesená",J787,0)</f>
        <v>0</v>
      </c>
      <c r="BI787" s="228">
        <f>IF(N787="nulová",J787,0)</f>
        <v>0</v>
      </c>
      <c r="BJ787" s="24" t="s">
        <v>80</v>
      </c>
      <c r="BK787" s="228">
        <f>ROUND(I787*H787,2)</f>
        <v>0</v>
      </c>
      <c r="BL787" s="24" t="s">
        <v>250</v>
      </c>
      <c r="BM787" s="24" t="s">
        <v>889</v>
      </c>
    </row>
    <row r="788" s="1" customFormat="1" ht="25.5" customHeight="1">
      <c r="B788" s="46"/>
      <c r="C788" s="217" t="s">
        <v>890</v>
      </c>
      <c r="D788" s="217" t="s">
        <v>144</v>
      </c>
      <c r="E788" s="218" t="s">
        <v>891</v>
      </c>
      <c r="F788" s="219" t="s">
        <v>892</v>
      </c>
      <c r="G788" s="220" t="s">
        <v>296</v>
      </c>
      <c r="H788" s="221">
        <v>8</v>
      </c>
      <c r="I788" s="222"/>
      <c r="J788" s="223">
        <f>ROUND(I788*H788,2)</f>
        <v>0</v>
      </c>
      <c r="K788" s="219" t="s">
        <v>164</v>
      </c>
      <c r="L788" s="72"/>
      <c r="M788" s="224" t="s">
        <v>21</v>
      </c>
      <c r="N788" s="225" t="s">
        <v>43</v>
      </c>
      <c r="O788" s="47"/>
      <c r="P788" s="226">
        <f>O788*H788</f>
        <v>0</v>
      </c>
      <c r="Q788" s="226">
        <v>0</v>
      </c>
      <c r="R788" s="226">
        <f>Q788*H788</f>
        <v>0</v>
      </c>
      <c r="S788" s="226">
        <v>0.00198</v>
      </c>
      <c r="T788" s="227">
        <f>S788*H788</f>
        <v>0.01584</v>
      </c>
      <c r="AR788" s="24" t="s">
        <v>250</v>
      </c>
      <c r="AT788" s="24" t="s">
        <v>144</v>
      </c>
      <c r="AU788" s="24" t="s">
        <v>82</v>
      </c>
      <c r="AY788" s="24" t="s">
        <v>142</v>
      </c>
      <c r="BE788" s="228">
        <f>IF(N788="základní",J788,0)</f>
        <v>0</v>
      </c>
      <c r="BF788" s="228">
        <f>IF(N788="snížená",J788,0)</f>
        <v>0</v>
      </c>
      <c r="BG788" s="228">
        <f>IF(N788="zákl. přenesená",J788,0)</f>
        <v>0</v>
      </c>
      <c r="BH788" s="228">
        <f>IF(N788="sníž. přenesená",J788,0)</f>
        <v>0</v>
      </c>
      <c r="BI788" s="228">
        <f>IF(N788="nulová",J788,0)</f>
        <v>0</v>
      </c>
      <c r="BJ788" s="24" t="s">
        <v>80</v>
      </c>
      <c r="BK788" s="228">
        <f>ROUND(I788*H788,2)</f>
        <v>0</v>
      </c>
      <c r="BL788" s="24" t="s">
        <v>250</v>
      </c>
      <c r="BM788" s="24" t="s">
        <v>893</v>
      </c>
    </row>
    <row r="789" s="1" customFormat="1" ht="16.5" customHeight="1">
      <c r="B789" s="46"/>
      <c r="C789" s="217" t="s">
        <v>894</v>
      </c>
      <c r="D789" s="217" t="s">
        <v>144</v>
      </c>
      <c r="E789" s="218" t="s">
        <v>895</v>
      </c>
      <c r="F789" s="219" t="s">
        <v>896</v>
      </c>
      <c r="G789" s="220" t="s">
        <v>286</v>
      </c>
      <c r="H789" s="221">
        <v>2</v>
      </c>
      <c r="I789" s="222"/>
      <c r="J789" s="223">
        <f>ROUND(I789*H789,2)</f>
        <v>0</v>
      </c>
      <c r="K789" s="219" t="s">
        <v>164</v>
      </c>
      <c r="L789" s="72"/>
      <c r="M789" s="224" t="s">
        <v>21</v>
      </c>
      <c r="N789" s="225" t="s">
        <v>43</v>
      </c>
      <c r="O789" s="47"/>
      <c r="P789" s="226">
        <f>O789*H789</f>
        <v>0</v>
      </c>
      <c r="Q789" s="226">
        <v>0.0020349999999999999</v>
      </c>
      <c r="R789" s="226">
        <f>Q789*H789</f>
        <v>0.0040699999999999998</v>
      </c>
      <c r="S789" s="226">
        <v>0</v>
      </c>
      <c r="T789" s="227">
        <f>S789*H789</f>
        <v>0</v>
      </c>
      <c r="AR789" s="24" t="s">
        <v>250</v>
      </c>
      <c r="AT789" s="24" t="s">
        <v>144</v>
      </c>
      <c r="AU789" s="24" t="s">
        <v>82</v>
      </c>
      <c r="AY789" s="24" t="s">
        <v>142</v>
      </c>
      <c r="BE789" s="228">
        <f>IF(N789="základní",J789,0)</f>
        <v>0</v>
      </c>
      <c r="BF789" s="228">
        <f>IF(N789="snížená",J789,0)</f>
        <v>0</v>
      </c>
      <c r="BG789" s="228">
        <f>IF(N789="zákl. přenesená",J789,0)</f>
        <v>0</v>
      </c>
      <c r="BH789" s="228">
        <f>IF(N789="sníž. přenesená",J789,0)</f>
        <v>0</v>
      </c>
      <c r="BI789" s="228">
        <f>IF(N789="nulová",J789,0)</f>
        <v>0</v>
      </c>
      <c r="BJ789" s="24" t="s">
        <v>80</v>
      </c>
      <c r="BK789" s="228">
        <f>ROUND(I789*H789,2)</f>
        <v>0</v>
      </c>
      <c r="BL789" s="24" t="s">
        <v>250</v>
      </c>
      <c r="BM789" s="24" t="s">
        <v>897</v>
      </c>
    </row>
    <row r="790" s="1" customFormat="1" ht="16.5" customHeight="1">
      <c r="B790" s="46"/>
      <c r="C790" s="217" t="s">
        <v>898</v>
      </c>
      <c r="D790" s="217" t="s">
        <v>144</v>
      </c>
      <c r="E790" s="218" t="s">
        <v>899</v>
      </c>
      <c r="F790" s="219" t="s">
        <v>900</v>
      </c>
      <c r="G790" s="220" t="s">
        <v>296</v>
      </c>
      <c r="H790" s="221">
        <v>6</v>
      </c>
      <c r="I790" s="222"/>
      <c r="J790" s="223">
        <f>ROUND(I790*H790,2)</f>
        <v>0</v>
      </c>
      <c r="K790" s="219" t="s">
        <v>164</v>
      </c>
      <c r="L790" s="72"/>
      <c r="M790" s="224" t="s">
        <v>21</v>
      </c>
      <c r="N790" s="225" t="s">
        <v>43</v>
      </c>
      <c r="O790" s="47"/>
      <c r="P790" s="226">
        <f>O790*H790</f>
        <v>0</v>
      </c>
      <c r="Q790" s="226">
        <v>0.00079463999999999999</v>
      </c>
      <c r="R790" s="226">
        <f>Q790*H790</f>
        <v>0.0047678399999999998</v>
      </c>
      <c r="S790" s="226">
        <v>0</v>
      </c>
      <c r="T790" s="227">
        <f>S790*H790</f>
        <v>0</v>
      </c>
      <c r="AR790" s="24" t="s">
        <v>250</v>
      </c>
      <c r="AT790" s="24" t="s">
        <v>144</v>
      </c>
      <c r="AU790" s="24" t="s">
        <v>82</v>
      </c>
      <c r="AY790" s="24" t="s">
        <v>142</v>
      </c>
      <c r="BE790" s="228">
        <f>IF(N790="základní",J790,0)</f>
        <v>0</v>
      </c>
      <c r="BF790" s="228">
        <f>IF(N790="snížená",J790,0)</f>
        <v>0</v>
      </c>
      <c r="BG790" s="228">
        <f>IF(N790="zákl. přenesená",J790,0)</f>
        <v>0</v>
      </c>
      <c r="BH790" s="228">
        <f>IF(N790="sníž. přenesená",J790,0)</f>
        <v>0</v>
      </c>
      <c r="BI790" s="228">
        <f>IF(N790="nulová",J790,0)</f>
        <v>0</v>
      </c>
      <c r="BJ790" s="24" t="s">
        <v>80</v>
      </c>
      <c r="BK790" s="228">
        <f>ROUND(I790*H790,2)</f>
        <v>0</v>
      </c>
      <c r="BL790" s="24" t="s">
        <v>250</v>
      </c>
      <c r="BM790" s="24" t="s">
        <v>901</v>
      </c>
    </row>
    <row r="791" s="1" customFormat="1" ht="16.5" customHeight="1">
      <c r="B791" s="46"/>
      <c r="C791" s="217" t="s">
        <v>902</v>
      </c>
      <c r="D791" s="217" t="s">
        <v>144</v>
      </c>
      <c r="E791" s="218" t="s">
        <v>903</v>
      </c>
      <c r="F791" s="219" t="s">
        <v>904</v>
      </c>
      <c r="G791" s="220" t="s">
        <v>296</v>
      </c>
      <c r="H791" s="221">
        <v>5.5</v>
      </c>
      <c r="I791" s="222"/>
      <c r="J791" s="223">
        <f>ROUND(I791*H791,2)</f>
        <v>0</v>
      </c>
      <c r="K791" s="219" t="s">
        <v>164</v>
      </c>
      <c r="L791" s="72"/>
      <c r="M791" s="224" t="s">
        <v>21</v>
      </c>
      <c r="N791" s="225" t="s">
        <v>43</v>
      </c>
      <c r="O791" s="47"/>
      <c r="P791" s="226">
        <f>O791*H791</f>
        <v>0</v>
      </c>
      <c r="Q791" s="226">
        <v>0.0016835999999999999</v>
      </c>
      <c r="R791" s="226">
        <f>Q791*H791</f>
        <v>0.0092598000000000003</v>
      </c>
      <c r="S791" s="226">
        <v>0</v>
      </c>
      <c r="T791" s="227">
        <f>S791*H791</f>
        <v>0</v>
      </c>
      <c r="AR791" s="24" t="s">
        <v>250</v>
      </c>
      <c r="AT791" s="24" t="s">
        <v>144</v>
      </c>
      <c r="AU791" s="24" t="s">
        <v>82</v>
      </c>
      <c r="AY791" s="24" t="s">
        <v>142</v>
      </c>
      <c r="BE791" s="228">
        <f>IF(N791="základní",J791,0)</f>
        <v>0</v>
      </c>
      <c r="BF791" s="228">
        <f>IF(N791="snížená",J791,0)</f>
        <v>0</v>
      </c>
      <c r="BG791" s="228">
        <f>IF(N791="zákl. přenesená",J791,0)</f>
        <v>0</v>
      </c>
      <c r="BH791" s="228">
        <f>IF(N791="sníž. přenesená",J791,0)</f>
        <v>0</v>
      </c>
      <c r="BI791" s="228">
        <f>IF(N791="nulová",J791,0)</f>
        <v>0</v>
      </c>
      <c r="BJ791" s="24" t="s">
        <v>80</v>
      </c>
      <c r="BK791" s="228">
        <f>ROUND(I791*H791,2)</f>
        <v>0</v>
      </c>
      <c r="BL791" s="24" t="s">
        <v>250</v>
      </c>
      <c r="BM791" s="24" t="s">
        <v>905</v>
      </c>
    </row>
    <row r="792" s="1" customFormat="1" ht="16.5" customHeight="1">
      <c r="B792" s="46"/>
      <c r="C792" s="217" t="s">
        <v>906</v>
      </c>
      <c r="D792" s="217" t="s">
        <v>144</v>
      </c>
      <c r="E792" s="218" t="s">
        <v>907</v>
      </c>
      <c r="F792" s="219" t="s">
        <v>908</v>
      </c>
      <c r="G792" s="220" t="s">
        <v>296</v>
      </c>
      <c r="H792" s="221">
        <v>15</v>
      </c>
      <c r="I792" s="222"/>
      <c r="J792" s="223">
        <f>ROUND(I792*H792,2)</f>
        <v>0</v>
      </c>
      <c r="K792" s="219" t="s">
        <v>164</v>
      </c>
      <c r="L792" s="72"/>
      <c r="M792" s="224" t="s">
        <v>21</v>
      </c>
      <c r="N792" s="225" t="s">
        <v>43</v>
      </c>
      <c r="O792" s="47"/>
      <c r="P792" s="226">
        <f>O792*H792</f>
        <v>0</v>
      </c>
      <c r="Q792" s="226">
        <v>0.0019962000000000001</v>
      </c>
      <c r="R792" s="226">
        <f>Q792*H792</f>
        <v>0.029943000000000001</v>
      </c>
      <c r="S792" s="226">
        <v>0</v>
      </c>
      <c r="T792" s="227">
        <f>S792*H792</f>
        <v>0</v>
      </c>
      <c r="AR792" s="24" t="s">
        <v>250</v>
      </c>
      <c r="AT792" s="24" t="s">
        <v>144</v>
      </c>
      <c r="AU792" s="24" t="s">
        <v>82</v>
      </c>
      <c r="AY792" s="24" t="s">
        <v>142</v>
      </c>
      <c r="BE792" s="228">
        <f>IF(N792="základní",J792,0)</f>
        <v>0</v>
      </c>
      <c r="BF792" s="228">
        <f>IF(N792="snížená",J792,0)</f>
        <v>0</v>
      </c>
      <c r="BG792" s="228">
        <f>IF(N792="zákl. přenesená",J792,0)</f>
        <v>0</v>
      </c>
      <c r="BH792" s="228">
        <f>IF(N792="sníž. přenesená",J792,0)</f>
        <v>0</v>
      </c>
      <c r="BI792" s="228">
        <f>IF(N792="nulová",J792,0)</f>
        <v>0</v>
      </c>
      <c r="BJ792" s="24" t="s">
        <v>80</v>
      </c>
      <c r="BK792" s="228">
        <f>ROUND(I792*H792,2)</f>
        <v>0</v>
      </c>
      <c r="BL792" s="24" t="s">
        <v>250</v>
      </c>
      <c r="BM792" s="24" t="s">
        <v>909</v>
      </c>
    </row>
    <row r="793" s="1" customFormat="1" ht="16.5" customHeight="1">
      <c r="B793" s="46"/>
      <c r="C793" s="217" t="s">
        <v>910</v>
      </c>
      <c r="D793" s="217" t="s">
        <v>144</v>
      </c>
      <c r="E793" s="218" t="s">
        <v>911</v>
      </c>
      <c r="F793" s="219" t="s">
        <v>912</v>
      </c>
      <c r="G793" s="220" t="s">
        <v>296</v>
      </c>
      <c r="H793" s="221">
        <v>6</v>
      </c>
      <c r="I793" s="222"/>
      <c r="J793" s="223">
        <f>ROUND(I793*H793,2)</f>
        <v>0</v>
      </c>
      <c r="K793" s="219" t="s">
        <v>164</v>
      </c>
      <c r="L793" s="72"/>
      <c r="M793" s="224" t="s">
        <v>21</v>
      </c>
      <c r="N793" s="225" t="s">
        <v>43</v>
      </c>
      <c r="O793" s="47"/>
      <c r="P793" s="226">
        <f>O793*H793</f>
        <v>0</v>
      </c>
      <c r="Q793" s="226">
        <v>0.0017656</v>
      </c>
      <c r="R793" s="226">
        <f>Q793*H793</f>
        <v>0.0105936</v>
      </c>
      <c r="S793" s="226">
        <v>0</v>
      </c>
      <c r="T793" s="227">
        <f>S793*H793</f>
        <v>0</v>
      </c>
      <c r="AR793" s="24" t="s">
        <v>250</v>
      </c>
      <c r="AT793" s="24" t="s">
        <v>144</v>
      </c>
      <c r="AU793" s="24" t="s">
        <v>82</v>
      </c>
      <c r="AY793" s="24" t="s">
        <v>142</v>
      </c>
      <c r="BE793" s="228">
        <f>IF(N793="základní",J793,0)</f>
        <v>0</v>
      </c>
      <c r="BF793" s="228">
        <f>IF(N793="snížená",J793,0)</f>
        <v>0</v>
      </c>
      <c r="BG793" s="228">
        <f>IF(N793="zákl. přenesená",J793,0)</f>
        <v>0</v>
      </c>
      <c r="BH793" s="228">
        <f>IF(N793="sníž. přenesená",J793,0)</f>
        <v>0</v>
      </c>
      <c r="BI793" s="228">
        <f>IF(N793="nulová",J793,0)</f>
        <v>0</v>
      </c>
      <c r="BJ793" s="24" t="s">
        <v>80</v>
      </c>
      <c r="BK793" s="228">
        <f>ROUND(I793*H793,2)</f>
        <v>0</v>
      </c>
      <c r="BL793" s="24" t="s">
        <v>250</v>
      </c>
      <c r="BM793" s="24" t="s">
        <v>913</v>
      </c>
    </row>
    <row r="794" s="1" customFormat="1" ht="16.5" customHeight="1">
      <c r="B794" s="46"/>
      <c r="C794" s="217" t="s">
        <v>914</v>
      </c>
      <c r="D794" s="217" t="s">
        <v>144</v>
      </c>
      <c r="E794" s="218" t="s">
        <v>915</v>
      </c>
      <c r="F794" s="219" t="s">
        <v>916</v>
      </c>
      <c r="G794" s="220" t="s">
        <v>296</v>
      </c>
      <c r="H794" s="221">
        <v>5</v>
      </c>
      <c r="I794" s="222"/>
      <c r="J794" s="223">
        <f>ROUND(I794*H794,2)</f>
        <v>0</v>
      </c>
      <c r="K794" s="219" t="s">
        <v>164</v>
      </c>
      <c r="L794" s="72"/>
      <c r="M794" s="224" t="s">
        <v>21</v>
      </c>
      <c r="N794" s="225" t="s">
        <v>43</v>
      </c>
      <c r="O794" s="47"/>
      <c r="P794" s="226">
        <f>O794*H794</f>
        <v>0</v>
      </c>
      <c r="Q794" s="226">
        <v>0.00036071999999999998</v>
      </c>
      <c r="R794" s="226">
        <f>Q794*H794</f>
        <v>0.0018035999999999998</v>
      </c>
      <c r="S794" s="226">
        <v>0</v>
      </c>
      <c r="T794" s="227">
        <f>S794*H794</f>
        <v>0</v>
      </c>
      <c r="AR794" s="24" t="s">
        <v>250</v>
      </c>
      <c r="AT794" s="24" t="s">
        <v>144</v>
      </c>
      <c r="AU794" s="24" t="s">
        <v>82</v>
      </c>
      <c r="AY794" s="24" t="s">
        <v>142</v>
      </c>
      <c r="BE794" s="228">
        <f>IF(N794="základní",J794,0)</f>
        <v>0</v>
      </c>
      <c r="BF794" s="228">
        <f>IF(N794="snížená",J794,0)</f>
        <v>0</v>
      </c>
      <c r="BG794" s="228">
        <f>IF(N794="zákl. přenesená",J794,0)</f>
        <v>0</v>
      </c>
      <c r="BH794" s="228">
        <f>IF(N794="sníž. přenesená",J794,0)</f>
        <v>0</v>
      </c>
      <c r="BI794" s="228">
        <f>IF(N794="nulová",J794,0)</f>
        <v>0</v>
      </c>
      <c r="BJ794" s="24" t="s">
        <v>80</v>
      </c>
      <c r="BK794" s="228">
        <f>ROUND(I794*H794,2)</f>
        <v>0</v>
      </c>
      <c r="BL794" s="24" t="s">
        <v>250</v>
      </c>
      <c r="BM794" s="24" t="s">
        <v>917</v>
      </c>
    </row>
    <row r="795" s="1" customFormat="1" ht="16.5" customHeight="1">
      <c r="B795" s="46"/>
      <c r="C795" s="217" t="s">
        <v>918</v>
      </c>
      <c r="D795" s="217" t="s">
        <v>144</v>
      </c>
      <c r="E795" s="218" t="s">
        <v>919</v>
      </c>
      <c r="F795" s="219" t="s">
        <v>920</v>
      </c>
      <c r="G795" s="220" t="s">
        <v>296</v>
      </c>
      <c r="H795" s="221">
        <v>8</v>
      </c>
      <c r="I795" s="222"/>
      <c r="J795" s="223">
        <f>ROUND(I795*H795,2)</f>
        <v>0</v>
      </c>
      <c r="K795" s="219" t="s">
        <v>164</v>
      </c>
      <c r="L795" s="72"/>
      <c r="M795" s="224" t="s">
        <v>21</v>
      </c>
      <c r="N795" s="225" t="s">
        <v>43</v>
      </c>
      <c r="O795" s="47"/>
      <c r="P795" s="226">
        <f>O795*H795</f>
        <v>0</v>
      </c>
      <c r="Q795" s="226">
        <v>0.0004594</v>
      </c>
      <c r="R795" s="226">
        <f>Q795*H795</f>
        <v>0.0036752</v>
      </c>
      <c r="S795" s="226">
        <v>0</v>
      </c>
      <c r="T795" s="227">
        <f>S795*H795</f>
        <v>0</v>
      </c>
      <c r="AR795" s="24" t="s">
        <v>250</v>
      </c>
      <c r="AT795" s="24" t="s">
        <v>144</v>
      </c>
      <c r="AU795" s="24" t="s">
        <v>82</v>
      </c>
      <c r="AY795" s="24" t="s">
        <v>142</v>
      </c>
      <c r="BE795" s="228">
        <f>IF(N795="základní",J795,0)</f>
        <v>0</v>
      </c>
      <c r="BF795" s="228">
        <f>IF(N795="snížená",J795,0)</f>
        <v>0</v>
      </c>
      <c r="BG795" s="228">
        <f>IF(N795="zákl. přenesená",J795,0)</f>
        <v>0</v>
      </c>
      <c r="BH795" s="228">
        <f>IF(N795="sníž. přenesená",J795,0)</f>
        <v>0</v>
      </c>
      <c r="BI795" s="228">
        <f>IF(N795="nulová",J795,0)</f>
        <v>0</v>
      </c>
      <c r="BJ795" s="24" t="s">
        <v>80</v>
      </c>
      <c r="BK795" s="228">
        <f>ROUND(I795*H795,2)</f>
        <v>0</v>
      </c>
      <c r="BL795" s="24" t="s">
        <v>250</v>
      </c>
      <c r="BM795" s="24" t="s">
        <v>921</v>
      </c>
    </row>
    <row r="796" s="1" customFormat="1" ht="16.5" customHeight="1">
      <c r="B796" s="46"/>
      <c r="C796" s="217" t="s">
        <v>922</v>
      </c>
      <c r="D796" s="217" t="s">
        <v>144</v>
      </c>
      <c r="E796" s="218" t="s">
        <v>923</v>
      </c>
      <c r="F796" s="219" t="s">
        <v>924</v>
      </c>
      <c r="G796" s="220" t="s">
        <v>296</v>
      </c>
      <c r="H796" s="221">
        <v>5</v>
      </c>
      <c r="I796" s="222"/>
      <c r="J796" s="223">
        <f>ROUND(I796*H796,2)</f>
        <v>0</v>
      </c>
      <c r="K796" s="219" t="s">
        <v>164</v>
      </c>
      <c r="L796" s="72"/>
      <c r="M796" s="224" t="s">
        <v>21</v>
      </c>
      <c r="N796" s="225" t="s">
        <v>43</v>
      </c>
      <c r="O796" s="47"/>
      <c r="P796" s="226">
        <f>O796*H796</f>
        <v>0</v>
      </c>
      <c r="Q796" s="226">
        <v>0.00076984000000000004</v>
      </c>
      <c r="R796" s="226">
        <f>Q796*H796</f>
        <v>0.0038492000000000001</v>
      </c>
      <c r="S796" s="226">
        <v>0</v>
      </c>
      <c r="T796" s="227">
        <f>S796*H796</f>
        <v>0</v>
      </c>
      <c r="AR796" s="24" t="s">
        <v>250</v>
      </c>
      <c r="AT796" s="24" t="s">
        <v>144</v>
      </c>
      <c r="AU796" s="24" t="s">
        <v>82</v>
      </c>
      <c r="AY796" s="24" t="s">
        <v>142</v>
      </c>
      <c r="BE796" s="228">
        <f>IF(N796="základní",J796,0)</f>
        <v>0</v>
      </c>
      <c r="BF796" s="228">
        <f>IF(N796="snížená",J796,0)</f>
        <v>0</v>
      </c>
      <c r="BG796" s="228">
        <f>IF(N796="zákl. přenesená",J796,0)</f>
        <v>0</v>
      </c>
      <c r="BH796" s="228">
        <f>IF(N796="sníž. přenesená",J796,0)</f>
        <v>0</v>
      </c>
      <c r="BI796" s="228">
        <f>IF(N796="nulová",J796,0)</f>
        <v>0</v>
      </c>
      <c r="BJ796" s="24" t="s">
        <v>80</v>
      </c>
      <c r="BK796" s="228">
        <f>ROUND(I796*H796,2)</f>
        <v>0</v>
      </c>
      <c r="BL796" s="24" t="s">
        <v>250</v>
      </c>
      <c r="BM796" s="24" t="s">
        <v>925</v>
      </c>
    </row>
    <row r="797" s="1" customFormat="1" ht="16.5" customHeight="1">
      <c r="B797" s="46"/>
      <c r="C797" s="217" t="s">
        <v>926</v>
      </c>
      <c r="D797" s="217" t="s">
        <v>144</v>
      </c>
      <c r="E797" s="218" t="s">
        <v>927</v>
      </c>
      <c r="F797" s="219" t="s">
        <v>928</v>
      </c>
      <c r="G797" s="220" t="s">
        <v>296</v>
      </c>
      <c r="H797" s="221">
        <v>3</v>
      </c>
      <c r="I797" s="222"/>
      <c r="J797" s="223">
        <f>ROUND(I797*H797,2)</f>
        <v>0</v>
      </c>
      <c r="K797" s="219" t="s">
        <v>164</v>
      </c>
      <c r="L797" s="72"/>
      <c r="M797" s="224" t="s">
        <v>21</v>
      </c>
      <c r="N797" s="225" t="s">
        <v>43</v>
      </c>
      <c r="O797" s="47"/>
      <c r="P797" s="226">
        <f>O797*H797</f>
        <v>0</v>
      </c>
      <c r="Q797" s="226">
        <v>0.0017656</v>
      </c>
      <c r="R797" s="226">
        <f>Q797*H797</f>
        <v>0.0052967999999999999</v>
      </c>
      <c r="S797" s="226">
        <v>0</v>
      </c>
      <c r="T797" s="227">
        <f>S797*H797</f>
        <v>0</v>
      </c>
      <c r="AR797" s="24" t="s">
        <v>250</v>
      </c>
      <c r="AT797" s="24" t="s">
        <v>144</v>
      </c>
      <c r="AU797" s="24" t="s">
        <v>82</v>
      </c>
      <c r="AY797" s="24" t="s">
        <v>142</v>
      </c>
      <c r="BE797" s="228">
        <f>IF(N797="základní",J797,0)</f>
        <v>0</v>
      </c>
      <c r="BF797" s="228">
        <f>IF(N797="snížená",J797,0)</f>
        <v>0</v>
      </c>
      <c r="BG797" s="228">
        <f>IF(N797="zákl. přenesená",J797,0)</f>
        <v>0</v>
      </c>
      <c r="BH797" s="228">
        <f>IF(N797="sníž. přenesená",J797,0)</f>
        <v>0</v>
      </c>
      <c r="BI797" s="228">
        <f>IF(N797="nulová",J797,0)</f>
        <v>0</v>
      </c>
      <c r="BJ797" s="24" t="s">
        <v>80</v>
      </c>
      <c r="BK797" s="228">
        <f>ROUND(I797*H797,2)</f>
        <v>0</v>
      </c>
      <c r="BL797" s="24" t="s">
        <v>250</v>
      </c>
      <c r="BM797" s="24" t="s">
        <v>929</v>
      </c>
    </row>
    <row r="798" s="1" customFormat="1" ht="25.5" customHeight="1">
      <c r="B798" s="46"/>
      <c r="C798" s="217" t="s">
        <v>930</v>
      </c>
      <c r="D798" s="217" t="s">
        <v>144</v>
      </c>
      <c r="E798" s="218" t="s">
        <v>931</v>
      </c>
      <c r="F798" s="219" t="s">
        <v>932</v>
      </c>
      <c r="G798" s="220" t="s">
        <v>286</v>
      </c>
      <c r="H798" s="221">
        <v>6</v>
      </c>
      <c r="I798" s="222"/>
      <c r="J798" s="223">
        <f>ROUND(I798*H798,2)</f>
        <v>0</v>
      </c>
      <c r="K798" s="219" t="s">
        <v>164</v>
      </c>
      <c r="L798" s="72"/>
      <c r="M798" s="224" t="s">
        <v>21</v>
      </c>
      <c r="N798" s="225" t="s">
        <v>43</v>
      </c>
      <c r="O798" s="47"/>
      <c r="P798" s="226">
        <f>O798*H798</f>
        <v>0</v>
      </c>
      <c r="Q798" s="226">
        <v>0</v>
      </c>
      <c r="R798" s="226">
        <f>Q798*H798</f>
        <v>0</v>
      </c>
      <c r="S798" s="226">
        <v>0</v>
      </c>
      <c r="T798" s="227">
        <f>S798*H798</f>
        <v>0</v>
      </c>
      <c r="AR798" s="24" t="s">
        <v>250</v>
      </c>
      <c r="AT798" s="24" t="s">
        <v>144</v>
      </c>
      <c r="AU798" s="24" t="s">
        <v>82</v>
      </c>
      <c r="AY798" s="24" t="s">
        <v>142</v>
      </c>
      <c r="BE798" s="228">
        <f>IF(N798="základní",J798,0)</f>
        <v>0</v>
      </c>
      <c r="BF798" s="228">
        <f>IF(N798="snížená",J798,0)</f>
        <v>0</v>
      </c>
      <c r="BG798" s="228">
        <f>IF(N798="zákl. přenesená",J798,0)</f>
        <v>0</v>
      </c>
      <c r="BH798" s="228">
        <f>IF(N798="sníž. přenesená",J798,0)</f>
        <v>0</v>
      </c>
      <c r="BI798" s="228">
        <f>IF(N798="nulová",J798,0)</f>
        <v>0</v>
      </c>
      <c r="BJ798" s="24" t="s">
        <v>80</v>
      </c>
      <c r="BK798" s="228">
        <f>ROUND(I798*H798,2)</f>
        <v>0</v>
      </c>
      <c r="BL798" s="24" t="s">
        <v>250</v>
      </c>
      <c r="BM798" s="24" t="s">
        <v>933</v>
      </c>
    </row>
    <row r="799" s="1" customFormat="1" ht="25.5" customHeight="1">
      <c r="B799" s="46"/>
      <c r="C799" s="217" t="s">
        <v>934</v>
      </c>
      <c r="D799" s="217" t="s">
        <v>144</v>
      </c>
      <c r="E799" s="218" t="s">
        <v>935</v>
      </c>
      <c r="F799" s="219" t="s">
        <v>936</v>
      </c>
      <c r="G799" s="220" t="s">
        <v>286</v>
      </c>
      <c r="H799" s="221">
        <v>3</v>
      </c>
      <c r="I799" s="222"/>
      <c r="J799" s="223">
        <f>ROUND(I799*H799,2)</f>
        <v>0</v>
      </c>
      <c r="K799" s="219" t="s">
        <v>164</v>
      </c>
      <c r="L799" s="72"/>
      <c r="M799" s="224" t="s">
        <v>21</v>
      </c>
      <c r="N799" s="225" t="s">
        <v>43</v>
      </c>
      <c r="O799" s="47"/>
      <c r="P799" s="226">
        <f>O799*H799</f>
        <v>0</v>
      </c>
      <c r="Q799" s="226">
        <v>0</v>
      </c>
      <c r="R799" s="226">
        <f>Q799*H799</f>
        <v>0</v>
      </c>
      <c r="S799" s="226">
        <v>0</v>
      </c>
      <c r="T799" s="227">
        <f>S799*H799</f>
        <v>0</v>
      </c>
      <c r="AR799" s="24" t="s">
        <v>250</v>
      </c>
      <c r="AT799" s="24" t="s">
        <v>144</v>
      </c>
      <c r="AU799" s="24" t="s">
        <v>82</v>
      </c>
      <c r="AY799" s="24" t="s">
        <v>142</v>
      </c>
      <c r="BE799" s="228">
        <f>IF(N799="základní",J799,0)</f>
        <v>0</v>
      </c>
      <c r="BF799" s="228">
        <f>IF(N799="snížená",J799,0)</f>
        <v>0</v>
      </c>
      <c r="BG799" s="228">
        <f>IF(N799="zákl. přenesená",J799,0)</f>
        <v>0</v>
      </c>
      <c r="BH799" s="228">
        <f>IF(N799="sníž. přenesená",J799,0)</f>
        <v>0</v>
      </c>
      <c r="BI799" s="228">
        <f>IF(N799="nulová",J799,0)</f>
        <v>0</v>
      </c>
      <c r="BJ799" s="24" t="s">
        <v>80</v>
      </c>
      <c r="BK799" s="228">
        <f>ROUND(I799*H799,2)</f>
        <v>0</v>
      </c>
      <c r="BL799" s="24" t="s">
        <v>250</v>
      </c>
      <c r="BM799" s="24" t="s">
        <v>937</v>
      </c>
    </row>
    <row r="800" s="1" customFormat="1" ht="25.5" customHeight="1">
      <c r="B800" s="46"/>
      <c r="C800" s="217" t="s">
        <v>938</v>
      </c>
      <c r="D800" s="217" t="s">
        <v>144</v>
      </c>
      <c r="E800" s="218" t="s">
        <v>939</v>
      </c>
      <c r="F800" s="219" t="s">
        <v>940</v>
      </c>
      <c r="G800" s="220" t="s">
        <v>286</v>
      </c>
      <c r="H800" s="221">
        <v>4</v>
      </c>
      <c r="I800" s="222"/>
      <c r="J800" s="223">
        <f>ROUND(I800*H800,2)</f>
        <v>0</v>
      </c>
      <c r="K800" s="219" t="s">
        <v>164</v>
      </c>
      <c r="L800" s="72"/>
      <c r="M800" s="224" t="s">
        <v>21</v>
      </c>
      <c r="N800" s="225" t="s">
        <v>43</v>
      </c>
      <c r="O800" s="47"/>
      <c r="P800" s="226">
        <f>O800*H800</f>
        <v>0</v>
      </c>
      <c r="Q800" s="226">
        <v>0</v>
      </c>
      <c r="R800" s="226">
        <f>Q800*H800</f>
        <v>0</v>
      </c>
      <c r="S800" s="226">
        <v>0</v>
      </c>
      <c r="T800" s="227">
        <f>S800*H800</f>
        <v>0</v>
      </c>
      <c r="AR800" s="24" t="s">
        <v>250</v>
      </c>
      <c r="AT800" s="24" t="s">
        <v>144</v>
      </c>
      <c r="AU800" s="24" t="s">
        <v>82</v>
      </c>
      <c r="AY800" s="24" t="s">
        <v>142</v>
      </c>
      <c r="BE800" s="228">
        <f>IF(N800="základní",J800,0)</f>
        <v>0</v>
      </c>
      <c r="BF800" s="228">
        <f>IF(N800="snížená",J800,0)</f>
        <v>0</v>
      </c>
      <c r="BG800" s="228">
        <f>IF(N800="zákl. přenesená",J800,0)</f>
        <v>0</v>
      </c>
      <c r="BH800" s="228">
        <f>IF(N800="sníž. přenesená",J800,0)</f>
        <v>0</v>
      </c>
      <c r="BI800" s="228">
        <f>IF(N800="nulová",J800,0)</f>
        <v>0</v>
      </c>
      <c r="BJ800" s="24" t="s">
        <v>80</v>
      </c>
      <c r="BK800" s="228">
        <f>ROUND(I800*H800,2)</f>
        <v>0</v>
      </c>
      <c r="BL800" s="24" t="s">
        <v>250</v>
      </c>
      <c r="BM800" s="24" t="s">
        <v>941</v>
      </c>
    </row>
    <row r="801" s="1" customFormat="1" ht="16.5" customHeight="1">
      <c r="B801" s="46"/>
      <c r="C801" s="217" t="s">
        <v>942</v>
      </c>
      <c r="D801" s="217" t="s">
        <v>144</v>
      </c>
      <c r="E801" s="218" t="s">
        <v>943</v>
      </c>
      <c r="F801" s="219" t="s">
        <v>944</v>
      </c>
      <c r="G801" s="220" t="s">
        <v>286</v>
      </c>
      <c r="H801" s="221">
        <v>2</v>
      </c>
      <c r="I801" s="222"/>
      <c r="J801" s="223">
        <f>ROUND(I801*H801,2)</f>
        <v>0</v>
      </c>
      <c r="K801" s="219" t="s">
        <v>21</v>
      </c>
      <c r="L801" s="72"/>
      <c r="M801" s="224" t="s">
        <v>21</v>
      </c>
      <c r="N801" s="225" t="s">
        <v>43</v>
      </c>
      <c r="O801" s="47"/>
      <c r="P801" s="226">
        <f>O801*H801</f>
        <v>0</v>
      </c>
      <c r="Q801" s="226">
        <v>0.0011000000000000001</v>
      </c>
      <c r="R801" s="226">
        <f>Q801*H801</f>
        <v>0.0022000000000000001</v>
      </c>
      <c r="S801" s="226">
        <v>0</v>
      </c>
      <c r="T801" s="227">
        <f>S801*H801</f>
        <v>0</v>
      </c>
      <c r="AR801" s="24" t="s">
        <v>250</v>
      </c>
      <c r="AT801" s="24" t="s">
        <v>144</v>
      </c>
      <c r="AU801" s="24" t="s">
        <v>82</v>
      </c>
      <c r="AY801" s="24" t="s">
        <v>142</v>
      </c>
      <c r="BE801" s="228">
        <f>IF(N801="základní",J801,0)</f>
        <v>0</v>
      </c>
      <c r="BF801" s="228">
        <f>IF(N801="snížená",J801,0)</f>
        <v>0</v>
      </c>
      <c r="BG801" s="228">
        <f>IF(N801="zákl. přenesená",J801,0)</f>
        <v>0</v>
      </c>
      <c r="BH801" s="228">
        <f>IF(N801="sníž. přenesená",J801,0)</f>
        <v>0</v>
      </c>
      <c r="BI801" s="228">
        <f>IF(N801="nulová",J801,0)</f>
        <v>0</v>
      </c>
      <c r="BJ801" s="24" t="s">
        <v>80</v>
      </c>
      <c r="BK801" s="228">
        <f>ROUND(I801*H801,2)</f>
        <v>0</v>
      </c>
      <c r="BL801" s="24" t="s">
        <v>250</v>
      </c>
      <c r="BM801" s="24" t="s">
        <v>945</v>
      </c>
    </row>
    <row r="802" s="1" customFormat="1" ht="16.5" customHeight="1">
      <c r="B802" s="46"/>
      <c r="C802" s="217" t="s">
        <v>946</v>
      </c>
      <c r="D802" s="217" t="s">
        <v>144</v>
      </c>
      <c r="E802" s="218" t="s">
        <v>947</v>
      </c>
      <c r="F802" s="219" t="s">
        <v>948</v>
      </c>
      <c r="G802" s="220" t="s">
        <v>286</v>
      </c>
      <c r="H802" s="221">
        <v>4</v>
      </c>
      <c r="I802" s="222"/>
      <c r="J802" s="223">
        <f>ROUND(I802*H802,2)</f>
        <v>0</v>
      </c>
      <c r="K802" s="219" t="s">
        <v>164</v>
      </c>
      <c r="L802" s="72"/>
      <c r="M802" s="224" t="s">
        <v>21</v>
      </c>
      <c r="N802" s="225" t="s">
        <v>43</v>
      </c>
      <c r="O802" s="47"/>
      <c r="P802" s="226">
        <f>O802*H802</f>
        <v>0</v>
      </c>
      <c r="Q802" s="226">
        <v>0</v>
      </c>
      <c r="R802" s="226">
        <f>Q802*H802</f>
        <v>0</v>
      </c>
      <c r="S802" s="226">
        <v>0.0030999999999999999</v>
      </c>
      <c r="T802" s="227">
        <f>S802*H802</f>
        <v>0.0124</v>
      </c>
      <c r="AR802" s="24" t="s">
        <v>250</v>
      </c>
      <c r="AT802" s="24" t="s">
        <v>144</v>
      </c>
      <c r="AU802" s="24" t="s">
        <v>82</v>
      </c>
      <c r="AY802" s="24" t="s">
        <v>142</v>
      </c>
      <c r="BE802" s="228">
        <f>IF(N802="základní",J802,0)</f>
        <v>0</v>
      </c>
      <c r="BF802" s="228">
        <f>IF(N802="snížená",J802,0)</f>
        <v>0</v>
      </c>
      <c r="BG802" s="228">
        <f>IF(N802="zákl. přenesená",J802,0)</f>
        <v>0</v>
      </c>
      <c r="BH802" s="228">
        <f>IF(N802="sníž. přenesená",J802,0)</f>
        <v>0</v>
      </c>
      <c r="BI802" s="228">
        <f>IF(N802="nulová",J802,0)</f>
        <v>0</v>
      </c>
      <c r="BJ802" s="24" t="s">
        <v>80</v>
      </c>
      <c r="BK802" s="228">
        <f>ROUND(I802*H802,2)</f>
        <v>0</v>
      </c>
      <c r="BL802" s="24" t="s">
        <v>250</v>
      </c>
      <c r="BM802" s="24" t="s">
        <v>949</v>
      </c>
    </row>
    <row r="803" s="1" customFormat="1" ht="16.5" customHeight="1">
      <c r="B803" s="46"/>
      <c r="C803" s="217" t="s">
        <v>950</v>
      </c>
      <c r="D803" s="217" t="s">
        <v>144</v>
      </c>
      <c r="E803" s="218" t="s">
        <v>951</v>
      </c>
      <c r="F803" s="219" t="s">
        <v>952</v>
      </c>
      <c r="G803" s="220" t="s">
        <v>286</v>
      </c>
      <c r="H803" s="221">
        <v>2</v>
      </c>
      <c r="I803" s="222"/>
      <c r="J803" s="223">
        <f>ROUND(I803*H803,2)</f>
        <v>0</v>
      </c>
      <c r="K803" s="219" t="s">
        <v>164</v>
      </c>
      <c r="L803" s="72"/>
      <c r="M803" s="224" t="s">
        <v>21</v>
      </c>
      <c r="N803" s="225" t="s">
        <v>43</v>
      </c>
      <c r="O803" s="47"/>
      <c r="P803" s="226">
        <f>O803*H803</f>
        <v>0</v>
      </c>
      <c r="Q803" s="226">
        <v>0.00028499999999999999</v>
      </c>
      <c r="R803" s="226">
        <f>Q803*H803</f>
        <v>0.00056999999999999998</v>
      </c>
      <c r="S803" s="226">
        <v>0</v>
      </c>
      <c r="T803" s="227">
        <f>S803*H803</f>
        <v>0</v>
      </c>
      <c r="AR803" s="24" t="s">
        <v>250</v>
      </c>
      <c r="AT803" s="24" t="s">
        <v>144</v>
      </c>
      <c r="AU803" s="24" t="s">
        <v>82</v>
      </c>
      <c r="AY803" s="24" t="s">
        <v>142</v>
      </c>
      <c r="BE803" s="228">
        <f>IF(N803="základní",J803,0)</f>
        <v>0</v>
      </c>
      <c r="BF803" s="228">
        <f>IF(N803="snížená",J803,0)</f>
        <v>0</v>
      </c>
      <c r="BG803" s="228">
        <f>IF(N803="zákl. přenesená",J803,0)</f>
        <v>0</v>
      </c>
      <c r="BH803" s="228">
        <f>IF(N803="sníž. přenesená",J803,0)</f>
        <v>0</v>
      </c>
      <c r="BI803" s="228">
        <f>IF(N803="nulová",J803,0)</f>
        <v>0</v>
      </c>
      <c r="BJ803" s="24" t="s">
        <v>80</v>
      </c>
      <c r="BK803" s="228">
        <f>ROUND(I803*H803,2)</f>
        <v>0</v>
      </c>
      <c r="BL803" s="24" t="s">
        <v>250</v>
      </c>
      <c r="BM803" s="24" t="s">
        <v>953</v>
      </c>
    </row>
    <row r="804" s="1" customFormat="1" ht="16.5" customHeight="1">
      <c r="B804" s="46"/>
      <c r="C804" s="217" t="s">
        <v>954</v>
      </c>
      <c r="D804" s="217" t="s">
        <v>144</v>
      </c>
      <c r="E804" s="218" t="s">
        <v>955</v>
      </c>
      <c r="F804" s="219" t="s">
        <v>956</v>
      </c>
      <c r="G804" s="220" t="s">
        <v>296</v>
      </c>
      <c r="H804" s="221">
        <v>53.5</v>
      </c>
      <c r="I804" s="222"/>
      <c r="J804" s="223">
        <f>ROUND(I804*H804,2)</f>
        <v>0</v>
      </c>
      <c r="K804" s="219" t="s">
        <v>164</v>
      </c>
      <c r="L804" s="72"/>
      <c r="M804" s="224" t="s">
        <v>21</v>
      </c>
      <c r="N804" s="225" t="s">
        <v>43</v>
      </c>
      <c r="O804" s="47"/>
      <c r="P804" s="226">
        <f>O804*H804</f>
        <v>0</v>
      </c>
      <c r="Q804" s="226">
        <v>0</v>
      </c>
      <c r="R804" s="226">
        <f>Q804*H804</f>
        <v>0</v>
      </c>
      <c r="S804" s="226">
        <v>0</v>
      </c>
      <c r="T804" s="227">
        <f>S804*H804</f>
        <v>0</v>
      </c>
      <c r="AR804" s="24" t="s">
        <v>250</v>
      </c>
      <c r="AT804" s="24" t="s">
        <v>144</v>
      </c>
      <c r="AU804" s="24" t="s">
        <v>82</v>
      </c>
      <c r="AY804" s="24" t="s">
        <v>142</v>
      </c>
      <c r="BE804" s="228">
        <f>IF(N804="základní",J804,0)</f>
        <v>0</v>
      </c>
      <c r="BF804" s="228">
        <f>IF(N804="snížená",J804,0)</f>
        <v>0</v>
      </c>
      <c r="BG804" s="228">
        <f>IF(N804="zákl. přenesená",J804,0)</f>
        <v>0</v>
      </c>
      <c r="BH804" s="228">
        <f>IF(N804="sníž. přenesená",J804,0)</f>
        <v>0</v>
      </c>
      <c r="BI804" s="228">
        <f>IF(N804="nulová",J804,0)</f>
        <v>0</v>
      </c>
      <c r="BJ804" s="24" t="s">
        <v>80</v>
      </c>
      <c r="BK804" s="228">
        <f>ROUND(I804*H804,2)</f>
        <v>0</v>
      </c>
      <c r="BL804" s="24" t="s">
        <v>250</v>
      </c>
      <c r="BM804" s="24" t="s">
        <v>957</v>
      </c>
    </row>
    <row r="805" s="1" customFormat="1" ht="38.25" customHeight="1">
      <c r="B805" s="46"/>
      <c r="C805" s="217" t="s">
        <v>958</v>
      </c>
      <c r="D805" s="217" t="s">
        <v>144</v>
      </c>
      <c r="E805" s="218" t="s">
        <v>959</v>
      </c>
      <c r="F805" s="219" t="s">
        <v>960</v>
      </c>
      <c r="G805" s="220" t="s">
        <v>226</v>
      </c>
      <c r="H805" s="221">
        <v>0.082000000000000003</v>
      </c>
      <c r="I805" s="222"/>
      <c r="J805" s="223">
        <f>ROUND(I805*H805,2)</f>
        <v>0</v>
      </c>
      <c r="K805" s="219" t="s">
        <v>164</v>
      </c>
      <c r="L805" s="72"/>
      <c r="M805" s="224" t="s">
        <v>21</v>
      </c>
      <c r="N805" s="225" t="s">
        <v>43</v>
      </c>
      <c r="O805" s="47"/>
      <c r="P805" s="226">
        <f>O805*H805</f>
        <v>0</v>
      </c>
      <c r="Q805" s="226">
        <v>0</v>
      </c>
      <c r="R805" s="226">
        <f>Q805*H805</f>
        <v>0</v>
      </c>
      <c r="S805" s="226">
        <v>0</v>
      </c>
      <c r="T805" s="227">
        <f>S805*H805</f>
        <v>0</v>
      </c>
      <c r="AR805" s="24" t="s">
        <v>250</v>
      </c>
      <c r="AT805" s="24" t="s">
        <v>144</v>
      </c>
      <c r="AU805" s="24" t="s">
        <v>82</v>
      </c>
      <c r="AY805" s="24" t="s">
        <v>142</v>
      </c>
      <c r="BE805" s="228">
        <f>IF(N805="základní",J805,0)</f>
        <v>0</v>
      </c>
      <c r="BF805" s="228">
        <f>IF(N805="snížená",J805,0)</f>
        <v>0</v>
      </c>
      <c r="BG805" s="228">
        <f>IF(N805="zákl. přenesená",J805,0)</f>
        <v>0</v>
      </c>
      <c r="BH805" s="228">
        <f>IF(N805="sníž. přenesená",J805,0)</f>
        <v>0</v>
      </c>
      <c r="BI805" s="228">
        <f>IF(N805="nulová",J805,0)</f>
        <v>0</v>
      </c>
      <c r="BJ805" s="24" t="s">
        <v>80</v>
      </c>
      <c r="BK805" s="228">
        <f>ROUND(I805*H805,2)</f>
        <v>0</v>
      </c>
      <c r="BL805" s="24" t="s">
        <v>250</v>
      </c>
      <c r="BM805" s="24" t="s">
        <v>961</v>
      </c>
    </row>
    <row r="806" s="10" customFormat="1" ht="29.88" customHeight="1">
      <c r="B806" s="201"/>
      <c r="C806" s="202"/>
      <c r="D806" s="203" t="s">
        <v>71</v>
      </c>
      <c r="E806" s="215" t="s">
        <v>962</v>
      </c>
      <c r="F806" s="215" t="s">
        <v>963</v>
      </c>
      <c r="G806" s="202"/>
      <c r="H806" s="202"/>
      <c r="I806" s="205"/>
      <c r="J806" s="216">
        <f>BK806</f>
        <v>0</v>
      </c>
      <c r="K806" s="202"/>
      <c r="L806" s="207"/>
      <c r="M806" s="208"/>
      <c r="N806" s="209"/>
      <c r="O806" s="209"/>
      <c r="P806" s="210">
        <f>SUM(P807:P825)</f>
        <v>0</v>
      </c>
      <c r="Q806" s="209"/>
      <c r="R806" s="210">
        <f>SUM(R807:R825)</f>
        <v>0.036599257600000004</v>
      </c>
      <c r="S806" s="209"/>
      <c r="T806" s="211">
        <f>SUM(T807:T825)</f>
        <v>0.042599999999999999</v>
      </c>
      <c r="AR806" s="212" t="s">
        <v>82</v>
      </c>
      <c r="AT806" s="213" t="s">
        <v>71</v>
      </c>
      <c r="AU806" s="213" t="s">
        <v>80</v>
      </c>
      <c r="AY806" s="212" t="s">
        <v>142</v>
      </c>
      <c r="BK806" s="214">
        <f>SUM(BK807:BK825)</f>
        <v>0</v>
      </c>
    </row>
    <row r="807" s="1" customFormat="1" ht="16.5" customHeight="1">
      <c r="B807" s="46"/>
      <c r="C807" s="217" t="s">
        <v>964</v>
      </c>
      <c r="D807" s="217" t="s">
        <v>144</v>
      </c>
      <c r="E807" s="218" t="s">
        <v>965</v>
      </c>
      <c r="F807" s="219" t="s">
        <v>966</v>
      </c>
      <c r="G807" s="220" t="s">
        <v>296</v>
      </c>
      <c r="H807" s="221">
        <v>20</v>
      </c>
      <c r="I807" s="222"/>
      <c r="J807" s="223">
        <f>ROUND(I807*H807,2)</f>
        <v>0</v>
      </c>
      <c r="K807" s="219" t="s">
        <v>164</v>
      </c>
      <c r="L807" s="72"/>
      <c r="M807" s="224" t="s">
        <v>21</v>
      </c>
      <c r="N807" s="225" t="s">
        <v>43</v>
      </c>
      <c r="O807" s="47"/>
      <c r="P807" s="226">
        <f>O807*H807</f>
        <v>0</v>
      </c>
      <c r="Q807" s="226">
        <v>0</v>
      </c>
      <c r="R807" s="226">
        <f>Q807*H807</f>
        <v>0</v>
      </c>
      <c r="S807" s="226">
        <v>0.0021299999999999999</v>
      </c>
      <c r="T807" s="227">
        <f>S807*H807</f>
        <v>0.042599999999999999</v>
      </c>
      <c r="AR807" s="24" t="s">
        <v>250</v>
      </c>
      <c r="AT807" s="24" t="s">
        <v>144</v>
      </c>
      <c r="AU807" s="24" t="s">
        <v>82</v>
      </c>
      <c r="AY807" s="24" t="s">
        <v>142</v>
      </c>
      <c r="BE807" s="228">
        <f>IF(N807="základní",J807,0)</f>
        <v>0</v>
      </c>
      <c r="BF807" s="228">
        <f>IF(N807="snížená",J807,0)</f>
        <v>0</v>
      </c>
      <c r="BG807" s="228">
        <f>IF(N807="zákl. přenesená",J807,0)</f>
        <v>0</v>
      </c>
      <c r="BH807" s="228">
        <f>IF(N807="sníž. přenesená",J807,0)</f>
        <v>0</v>
      </c>
      <c r="BI807" s="228">
        <f>IF(N807="nulová",J807,0)</f>
        <v>0</v>
      </c>
      <c r="BJ807" s="24" t="s">
        <v>80</v>
      </c>
      <c r="BK807" s="228">
        <f>ROUND(I807*H807,2)</f>
        <v>0</v>
      </c>
      <c r="BL807" s="24" t="s">
        <v>250</v>
      </c>
      <c r="BM807" s="24" t="s">
        <v>967</v>
      </c>
    </row>
    <row r="808" s="1" customFormat="1" ht="25.5" customHeight="1">
      <c r="B808" s="46"/>
      <c r="C808" s="217" t="s">
        <v>968</v>
      </c>
      <c r="D808" s="217" t="s">
        <v>144</v>
      </c>
      <c r="E808" s="218" t="s">
        <v>969</v>
      </c>
      <c r="F808" s="219" t="s">
        <v>970</v>
      </c>
      <c r="G808" s="220" t="s">
        <v>296</v>
      </c>
      <c r="H808" s="221">
        <v>47</v>
      </c>
      <c r="I808" s="222"/>
      <c r="J808" s="223">
        <f>ROUND(I808*H808,2)</f>
        <v>0</v>
      </c>
      <c r="K808" s="219" t="s">
        <v>164</v>
      </c>
      <c r="L808" s="72"/>
      <c r="M808" s="224" t="s">
        <v>21</v>
      </c>
      <c r="N808" s="225" t="s">
        <v>43</v>
      </c>
      <c r="O808" s="47"/>
      <c r="P808" s="226">
        <f>O808*H808</f>
        <v>0</v>
      </c>
      <c r="Q808" s="226">
        <v>0.0001795</v>
      </c>
      <c r="R808" s="226">
        <f>Q808*H808</f>
        <v>0.0084364999999999996</v>
      </c>
      <c r="S808" s="226">
        <v>0</v>
      </c>
      <c r="T808" s="227">
        <f>S808*H808</f>
        <v>0</v>
      </c>
      <c r="AR808" s="24" t="s">
        <v>250</v>
      </c>
      <c r="AT808" s="24" t="s">
        <v>144</v>
      </c>
      <c r="AU808" s="24" t="s">
        <v>82</v>
      </c>
      <c r="AY808" s="24" t="s">
        <v>142</v>
      </c>
      <c r="BE808" s="228">
        <f>IF(N808="základní",J808,0)</f>
        <v>0</v>
      </c>
      <c r="BF808" s="228">
        <f>IF(N808="snížená",J808,0)</f>
        <v>0</v>
      </c>
      <c r="BG808" s="228">
        <f>IF(N808="zákl. přenesená",J808,0)</f>
        <v>0</v>
      </c>
      <c r="BH808" s="228">
        <f>IF(N808="sníž. přenesená",J808,0)</f>
        <v>0</v>
      </c>
      <c r="BI808" s="228">
        <f>IF(N808="nulová",J808,0)</f>
        <v>0</v>
      </c>
      <c r="BJ808" s="24" t="s">
        <v>80</v>
      </c>
      <c r="BK808" s="228">
        <f>ROUND(I808*H808,2)</f>
        <v>0</v>
      </c>
      <c r="BL808" s="24" t="s">
        <v>250</v>
      </c>
      <c r="BM808" s="24" t="s">
        <v>971</v>
      </c>
    </row>
    <row r="809" s="1" customFormat="1" ht="25.5" customHeight="1">
      <c r="B809" s="46"/>
      <c r="C809" s="217" t="s">
        <v>972</v>
      </c>
      <c r="D809" s="217" t="s">
        <v>144</v>
      </c>
      <c r="E809" s="218" t="s">
        <v>973</v>
      </c>
      <c r="F809" s="219" t="s">
        <v>974</v>
      </c>
      <c r="G809" s="220" t="s">
        <v>296</v>
      </c>
      <c r="H809" s="221">
        <v>5</v>
      </c>
      <c r="I809" s="222"/>
      <c r="J809" s="223">
        <f>ROUND(I809*H809,2)</f>
        <v>0</v>
      </c>
      <c r="K809" s="219" t="s">
        <v>164</v>
      </c>
      <c r="L809" s="72"/>
      <c r="M809" s="224" t="s">
        <v>21</v>
      </c>
      <c r="N809" s="225" t="s">
        <v>43</v>
      </c>
      <c r="O809" s="47"/>
      <c r="P809" s="226">
        <f>O809*H809</f>
        <v>0</v>
      </c>
      <c r="Q809" s="226">
        <v>0.00028039999999999999</v>
      </c>
      <c r="R809" s="226">
        <f>Q809*H809</f>
        <v>0.001402</v>
      </c>
      <c r="S809" s="226">
        <v>0</v>
      </c>
      <c r="T809" s="227">
        <f>S809*H809</f>
        <v>0</v>
      </c>
      <c r="AR809" s="24" t="s">
        <v>250</v>
      </c>
      <c r="AT809" s="24" t="s">
        <v>144</v>
      </c>
      <c r="AU809" s="24" t="s">
        <v>82</v>
      </c>
      <c r="AY809" s="24" t="s">
        <v>142</v>
      </c>
      <c r="BE809" s="228">
        <f>IF(N809="základní",J809,0)</f>
        <v>0</v>
      </c>
      <c r="BF809" s="228">
        <f>IF(N809="snížená",J809,0)</f>
        <v>0</v>
      </c>
      <c r="BG809" s="228">
        <f>IF(N809="zákl. přenesená",J809,0)</f>
        <v>0</v>
      </c>
      <c r="BH809" s="228">
        <f>IF(N809="sníž. přenesená",J809,0)</f>
        <v>0</v>
      </c>
      <c r="BI809" s="228">
        <f>IF(N809="nulová",J809,0)</f>
        <v>0</v>
      </c>
      <c r="BJ809" s="24" t="s">
        <v>80</v>
      </c>
      <c r="BK809" s="228">
        <f>ROUND(I809*H809,2)</f>
        <v>0</v>
      </c>
      <c r="BL809" s="24" t="s">
        <v>250</v>
      </c>
      <c r="BM809" s="24" t="s">
        <v>975</v>
      </c>
    </row>
    <row r="810" s="1" customFormat="1" ht="16.5" customHeight="1">
      <c r="B810" s="46"/>
      <c r="C810" s="217" t="s">
        <v>976</v>
      </c>
      <c r="D810" s="217" t="s">
        <v>144</v>
      </c>
      <c r="E810" s="218" t="s">
        <v>977</v>
      </c>
      <c r="F810" s="219" t="s">
        <v>978</v>
      </c>
      <c r="G810" s="220" t="s">
        <v>296</v>
      </c>
      <c r="H810" s="221">
        <v>7</v>
      </c>
      <c r="I810" s="222"/>
      <c r="J810" s="223">
        <f>ROUND(I810*H810,2)</f>
        <v>0</v>
      </c>
      <c r="K810" s="219" t="s">
        <v>164</v>
      </c>
      <c r="L810" s="72"/>
      <c r="M810" s="224" t="s">
        <v>21</v>
      </c>
      <c r="N810" s="225" t="s">
        <v>43</v>
      </c>
      <c r="O810" s="47"/>
      <c r="P810" s="226">
        <f>O810*H810</f>
        <v>0</v>
      </c>
      <c r="Q810" s="226">
        <v>0.0010664317999999999</v>
      </c>
      <c r="R810" s="226">
        <f>Q810*H810</f>
        <v>0.0074650225999999993</v>
      </c>
      <c r="S810" s="226">
        <v>0</v>
      </c>
      <c r="T810" s="227">
        <f>S810*H810</f>
        <v>0</v>
      </c>
      <c r="AR810" s="24" t="s">
        <v>250</v>
      </c>
      <c r="AT810" s="24" t="s">
        <v>144</v>
      </c>
      <c r="AU810" s="24" t="s">
        <v>82</v>
      </c>
      <c r="AY810" s="24" t="s">
        <v>142</v>
      </c>
      <c r="BE810" s="228">
        <f>IF(N810="základní",J810,0)</f>
        <v>0</v>
      </c>
      <c r="BF810" s="228">
        <f>IF(N810="snížená",J810,0)</f>
        <v>0</v>
      </c>
      <c r="BG810" s="228">
        <f>IF(N810="zákl. přenesená",J810,0)</f>
        <v>0</v>
      </c>
      <c r="BH810" s="228">
        <f>IF(N810="sníž. přenesená",J810,0)</f>
        <v>0</v>
      </c>
      <c r="BI810" s="228">
        <f>IF(N810="nulová",J810,0)</f>
        <v>0</v>
      </c>
      <c r="BJ810" s="24" t="s">
        <v>80</v>
      </c>
      <c r="BK810" s="228">
        <f>ROUND(I810*H810,2)</f>
        <v>0</v>
      </c>
      <c r="BL810" s="24" t="s">
        <v>250</v>
      </c>
      <c r="BM810" s="24" t="s">
        <v>979</v>
      </c>
    </row>
    <row r="811" s="1" customFormat="1" ht="38.25" customHeight="1">
      <c r="B811" s="46"/>
      <c r="C811" s="217" t="s">
        <v>980</v>
      </c>
      <c r="D811" s="217" t="s">
        <v>144</v>
      </c>
      <c r="E811" s="218" t="s">
        <v>981</v>
      </c>
      <c r="F811" s="219" t="s">
        <v>982</v>
      </c>
      <c r="G811" s="220" t="s">
        <v>296</v>
      </c>
      <c r="H811" s="221">
        <v>27</v>
      </c>
      <c r="I811" s="222"/>
      <c r="J811" s="223">
        <f>ROUND(I811*H811,2)</f>
        <v>0</v>
      </c>
      <c r="K811" s="219" t="s">
        <v>164</v>
      </c>
      <c r="L811" s="72"/>
      <c r="M811" s="224" t="s">
        <v>21</v>
      </c>
      <c r="N811" s="225" t="s">
        <v>43</v>
      </c>
      <c r="O811" s="47"/>
      <c r="P811" s="226">
        <f>O811*H811</f>
        <v>0</v>
      </c>
      <c r="Q811" s="226">
        <v>4.6619999999999997E-05</v>
      </c>
      <c r="R811" s="226">
        <f>Q811*H811</f>
        <v>0.00125874</v>
      </c>
      <c r="S811" s="226">
        <v>0</v>
      </c>
      <c r="T811" s="227">
        <f>S811*H811</f>
        <v>0</v>
      </c>
      <c r="AR811" s="24" t="s">
        <v>250</v>
      </c>
      <c r="AT811" s="24" t="s">
        <v>144</v>
      </c>
      <c r="AU811" s="24" t="s">
        <v>82</v>
      </c>
      <c r="AY811" s="24" t="s">
        <v>142</v>
      </c>
      <c r="BE811" s="228">
        <f>IF(N811="základní",J811,0)</f>
        <v>0</v>
      </c>
      <c r="BF811" s="228">
        <f>IF(N811="snížená",J811,0)</f>
        <v>0</v>
      </c>
      <c r="BG811" s="228">
        <f>IF(N811="zákl. přenesená",J811,0)</f>
        <v>0</v>
      </c>
      <c r="BH811" s="228">
        <f>IF(N811="sníž. přenesená",J811,0)</f>
        <v>0</v>
      </c>
      <c r="BI811" s="228">
        <f>IF(N811="nulová",J811,0)</f>
        <v>0</v>
      </c>
      <c r="BJ811" s="24" t="s">
        <v>80</v>
      </c>
      <c r="BK811" s="228">
        <f>ROUND(I811*H811,2)</f>
        <v>0</v>
      </c>
      <c r="BL811" s="24" t="s">
        <v>250</v>
      </c>
      <c r="BM811" s="24" t="s">
        <v>983</v>
      </c>
    </row>
    <row r="812" s="1" customFormat="1" ht="38.25" customHeight="1">
      <c r="B812" s="46"/>
      <c r="C812" s="217" t="s">
        <v>984</v>
      </c>
      <c r="D812" s="217" t="s">
        <v>144</v>
      </c>
      <c r="E812" s="218" t="s">
        <v>985</v>
      </c>
      <c r="F812" s="219" t="s">
        <v>986</v>
      </c>
      <c r="G812" s="220" t="s">
        <v>296</v>
      </c>
      <c r="H812" s="221">
        <v>5</v>
      </c>
      <c r="I812" s="222"/>
      <c r="J812" s="223">
        <f>ROUND(I812*H812,2)</f>
        <v>0</v>
      </c>
      <c r="K812" s="219" t="s">
        <v>164</v>
      </c>
      <c r="L812" s="72"/>
      <c r="M812" s="224" t="s">
        <v>21</v>
      </c>
      <c r="N812" s="225" t="s">
        <v>43</v>
      </c>
      <c r="O812" s="47"/>
      <c r="P812" s="226">
        <f>O812*H812</f>
        <v>0</v>
      </c>
      <c r="Q812" s="226">
        <v>6.7399999999999998E-05</v>
      </c>
      <c r="R812" s="226">
        <f>Q812*H812</f>
        <v>0.00033700000000000001</v>
      </c>
      <c r="S812" s="226">
        <v>0</v>
      </c>
      <c r="T812" s="227">
        <f>S812*H812</f>
        <v>0</v>
      </c>
      <c r="AR812" s="24" t="s">
        <v>250</v>
      </c>
      <c r="AT812" s="24" t="s">
        <v>144</v>
      </c>
      <c r="AU812" s="24" t="s">
        <v>82</v>
      </c>
      <c r="AY812" s="24" t="s">
        <v>142</v>
      </c>
      <c r="BE812" s="228">
        <f>IF(N812="základní",J812,0)</f>
        <v>0</v>
      </c>
      <c r="BF812" s="228">
        <f>IF(N812="snížená",J812,0)</f>
        <v>0</v>
      </c>
      <c r="BG812" s="228">
        <f>IF(N812="zákl. přenesená",J812,0)</f>
        <v>0</v>
      </c>
      <c r="BH812" s="228">
        <f>IF(N812="sníž. přenesená",J812,0)</f>
        <v>0</v>
      </c>
      <c r="BI812" s="228">
        <f>IF(N812="nulová",J812,0)</f>
        <v>0</v>
      </c>
      <c r="BJ812" s="24" t="s">
        <v>80</v>
      </c>
      <c r="BK812" s="228">
        <f>ROUND(I812*H812,2)</f>
        <v>0</v>
      </c>
      <c r="BL812" s="24" t="s">
        <v>250</v>
      </c>
      <c r="BM812" s="24" t="s">
        <v>987</v>
      </c>
    </row>
    <row r="813" s="1" customFormat="1" ht="38.25" customHeight="1">
      <c r="B813" s="46"/>
      <c r="C813" s="217" t="s">
        <v>988</v>
      </c>
      <c r="D813" s="217" t="s">
        <v>144</v>
      </c>
      <c r="E813" s="218" t="s">
        <v>989</v>
      </c>
      <c r="F813" s="219" t="s">
        <v>990</v>
      </c>
      <c r="G813" s="220" t="s">
        <v>296</v>
      </c>
      <c r="H813" s="221">
        <v>20</v>
      </c>
      <c r="I813" s="222"/>
      <c r="J813" s="223">
        <f>ROUND(I813*H813,2)</f>
        <v>0</v>
      </c>
      <c r="K813" s="219" t="s">
        <v>164</v>
      </c>
      <c r="L813" s="72"/>
      <c r="M813" s="224" t="s">
        <v>21</v>
      </c>
      <c r="N813" s="225" t="s">
        <v>43</v>
      </c>
      <c r="O813" s="47"/>
      <c r="P813" s="226">
        <f>O813*H813</f>
        <v>0</v>
      </c>
      <c r="Q813" s="226">
        <v>0.00012156</v>
      </c>
      <c r="R813" s="226">
        <f>Q813*H813</f>
        <v>0.0024311999999999997</v>
      </c>
      <c r="S813" s="226">
        <v>0</v>
      </c>
      <c r="T813" s="227">
        <f>S813*H813</f>
        <v>0</v>
      </c>
      <c r="AR813" s="24" t="s">
        <v>250</v>
      </c>
      <c r="AT813" s="24" t="s">
        <v>144</v>
      </c>
      <c r="AU813" s="24" t="s">
        <v>82</v>
      </c>
      <c r="AY813" s="24" t="s">
        <v>142</v>
      </c>
      <c r="BE813" s="228">
        <f>IF(N813="základní",J813,0)</f>
        <v>0</v>
      </c>
      <c r="BF813" s="228">
        <f>IF(N813="snížená",J813,0)</f>
        <v>0</v>
      </c>
      <c r="BG813" s="228">
        <f>IF(N813="zákl. přenesená",J813,0)</f>
        <v>0</v>
      </c>
      <c r="BH813" s="228">
        <f>IF(N813="sníž. přenesená",J813,0)</f>
        <v>0</v>
      </c>
      <c r="BI813" s="228">
        <f>IF(N813="nulová",J813,0)</f>
        <v>0</v>
      </c>
      <c r="BJ813" s="24" t="s">
        <v>80</v>
      </c>
      <c r="BK813" s="228">
        <f>ROUND(I813*H813,2)</f>
        <v>0</v>
      </c>
      <c r="BL813" s="24" t="s">
        <v>250</v>
      </c>
      <c r="BM813" s="24" t="s">
        <v>991</v>
      </c>
    </row>
    <row r="814" s="1" customFormat="1" ht="16.5" customHeight="1">
      <c r="B814" s="46"/>
      <c r="C814" s="217" t="s">
        <v>992</v>
      </c>
      <c r="D814" s="217" t="s">
        <v>144</v>
      </c>
      <c r="E814" s="218" t="s">
        <v>993</v>
      </c>
      <c r="F814" s="219" t="s">
        <v>994</v>
      </c>
      <c r="G814" s="220" t="s">
        <v>286</v>
      </c>
      <c r="H814" s="221">
        <v>23</v>
      </c>
      <c r="I814" s="222"/>
      <c r="J814" s="223">
        <f>ROUND(I814*H814,2)</f>
        <v>0</v>
      </c>
      <c r="K814" s="219" t="s">
        <v>164</v>
      </c>
      <c r="L814" s="72"/>
      <c r="M814" s="224" t="s">
        <v>21</v>
      </c>
      <c r="N814" s="225" t="s">
        <v>43</v>
      </c>
      <c r="O814" s="47"/>
      <c r="P814" s="226">
        <f>O814*H814</f>
        <v>0</v>
      </c>
      <c r="Q814" s="226">
        <v>0</v>
      </c>
      <c r="R814" s="226">
        <f>Q814*H814</f>
        <v>0</v>
      </c>
      <c r="S814" s="226">
        <v>0</v>
      </c>
      <c r="T814" s="227">
        <f>S814*H814</f>
        <v>0</v>
      </c>
      <c r="AR814" s="24" t="s">
        <v>250</v>
      </c>
      <c r="AT814" s="24" t="s">
        <v>144</v>
      </c>
      <c r="AU814" s="24" t="s">
        <v>82</v>
      </c>
      <c r="AY814" s="24" t="s">
        <v>142</v>
      </c>
      <c r="BE814" s="228">
        <f>IF(N814="základní",J814,0)</f>
        <v>0</v>
      </c>
      <c r="BF814" s="228">
        <f>IF(N814="snížená",J814,0)</f>
        <v>0</v>
      </c>
      <c r="BG814" s="228">
        <f>IF(N814="zákl. přenesená",J814,0)</f>
        <v>0</v>
      </c>
      <c r="BH814" s="228">
        <f>IF(N814="sníž. přenesená",J814,0)</f>
        <v>0</v>
      </c>
      <c r="BI814" s="228">
        <f>IF(N814="nulová",J814,0)</f>
        <v>0</v>
      </c>
      <c r="BJ814" s="24" t="s">
        <v>80</v>
      </c>
      <c r="BK814" s="228">
        <f>ROUND(I814*H814,2)</f>
        <v>0</v>
      </c>
      <c r="BL814" s="24" t="s">
        <v>250</v>
      </c>
      <c r="BM814" s="24" t="s">
        <v>995</v>
      </c>
    </row>
    <row r="815" s="1" customFormat="1" ht="16.5" customHeight="1">
      <c r="B815" s="46"/>
      <c r="C815" s="217" t="s">
        <v>996</v>
      </c>
      <c r="D815" s="217" t="s">
        <v>144</v>
      </c>
      <c r="E815" s="218" t="s">
        <v>997</v>
      </c>
      <c r="F815" s="219" t="s">
        <v>998</v>
      </c>
      <c r="G815" s="220" t="s">
        <v>286</v>
      </c>
      <c r="H815" s="221">
        <v>5</v>
      </c>
      <c r="I815" s="222"/>
      <c r="J815" s="223">
        <f>ROUND(I815*H815,2)</f>
        <v>0</v>
      </c>
      <c r="K815" s="219" t="s">
        <v>164</v>
      </c>
      <c r="L815" s="72"/>
      <c r="M815" s="224" t="s">
        <v>21</v>
      </c>
      <c r="N815" s="225" t="s">
        <v>43</v>
      </c>
      <c r="O815" s="47"/>
      <c r="P815" s="226">
        <f>O815*H815</f>
        <v>0</v>
      </c>
      <c r="Q815" s="226">
        <v>0.00012604850000000001</v>
      </c>
      <c r="R815" s="226">
        <f>Q815*H815</f>
        <v>0.0006302425</v>
      </c>
      <c r="S815" s="226">
        <v>0</v>
      </c>
      <c r="T815" s="227">
        <f>S815*H815</f>
        <v>0</v>
      </c>
      <c r="AR815" s="24" t="s">
        <v>250</v>
      </c>
      <c r="AT815" s="24" t="s">
        <v>144</v>
      </c>
      <c r="AU815" s="24" t="s">
        <v>82</v>
      </c>
      <c r="AY815" s="24" t="s">
        <v>142</v>
      </c>
      <c r="BE815" s="228">
        <f>IF(N815="základní",J815,0)</f>
        <v>0</v>
      </c>
      <c r="BF815" s="228">
        <f>IF(N815="snížená",J815,0)</f>
        <v>0</v>
      </c>
      <c r="BG815" s="228">
        <f>IF(N815="zákl. přenesená",J815,0)</f>
        <v>0</v>
      </c>
      <c r="BH815" s="228">
        <f>IF(N815="sníž. přenesená",J815,0)</f>
        <v>0</v>
      </c>
      <c r="BI815" s="228">
        <f>IF(N815="nulová",J815,0)</f>
        <v>0</v>
      </c>
      <c r="BJ815" s="24" t="s">
        <v>80</v>
      </c>
      <c r="BK815" s="228">
        <f>ROUND(I815*H815,2)</f>
        <v>0</v>
      </c>
      <c r="BL815" s="24" t="s">
        <v>250</v>
      </c>
      <c r="BM815" s="24" t="s">
        <v>999</v>
      </c>
    </row>
    <row r="816" s="1" customFormat="1" ht="16.5" customHeight="1">
      <c r="B816" s="46"/>
      <c r="C816" s="217" t="s">
        <v>1000</v>
      </c>
      <c r="D816" s="217" t="s">
        <v>144</v>
      </c>
      <c r="E816" s="218" t="s">
        <v>1001</v>
      </c>
      <c r="F816" s="219" t="s">
        <v>1002</v>
      </c>
      <c r="G816" s="220" t="s">
        <v>1003</v>
      </c>
      <c r="H816" s="221">
        <v>9</v>
      </c>
      <c r="I816" s="222"/>
      <c r="J816" s="223">
        <f>ROUND(I816*H816,2)</f>
        <v>0</v>
      </c>
      <c r="K816" s="219" t="s">
        <v>164</v>
      </c>
      <c r="L816" s="72"/>
      <c r="M816" s="224" t="s">
        <v>21</v>
      </c>
      <c r="N816" s="225" t="s">
        <v>43</v>
      </c>
      <c r="O816" s="47"/>
      <c r="P816" s="226">
        <f>O816*H816</f>
        <v>0</v>
      </c>
      <c r="Q816" s="226">
        <v>0.00025209700000000001</v>
      </c>
      <c r="R816" s="226">
        <f>Q816*H816</f>
        <v>0.0022688730000000002</v>
      </c>
      <c r="S816" s="226">
        <v>0</v>
      </c>
      <c r="T816" s="227">
        <f>S816*H816</f>
        <v>0</v>
      </c>
      <c r="AR816" s="24" t="s">
        <v>250</v>
      </c>
      <c r="AT816" s="24" t="s">
        <v>144</v>
      </c>
      <c r="AU816" s="24" t="s">
        <v>82</v>
      </c>
      <c r="AY816" s="24" t="s">
        <v>142</v>
      </c>
      <c r="BE816" s="228">
        <f>IF(N816="základní",J816,0)</f>
        <v>0</v>
      </c>
      <c r="BF816" s="228">
        <f>IF(N816="snížená",J816,0)</f>
        <v>0</v>
      </c>
      <c r="BG816" s="228">
        <f>IF(N816="zákl. přenesená",J816,0)</f>
        <v>0</v>
      </c>
      <c r="BH816" s="228">
        <f>IF(N816="sníž. přenesená",J816,0)</f>
        <v>0</v>
      </c>
      <c r="BI816" s="228">
        <f>IF(N816="nulová",J816,0)</f>
        <v>0</v>
      </c>
      <c r="BJ816" s="24" t="s">
        <v>80</v>
      </c>
      <c r="BK816" s="228">
        <f>ROUND(I816*H816,2)</f>
        <v>0</v>
      </c>
      <c r="BL816" s="24" t="s">
        <v>250</v>
      </c>
      <c r="BM816" s="24" t="s">
        <v>1004</v>
      </c>
    </row>
    <row r="817" s="1" customFormat="1" ht="25.5" customHeight="1">
      <c r="B817" s="46"/>
      <c r="C817" s="217" t="s">
        <v>1005</v>
      </c>
      <c r="D817" s="217" t="s">
        <v>144</v>
      </c>
      <c r="E817" s="218" t="s">
        <v>1006</v>
      </c>
      <c r="F817" s="219" t="s">
        <v>1007</v>
      </c>
      <c r="G817" s="220" t="s">
        <v>286</v>
      </c>
      <c r="H817" s="221">
        <v>1</v>
      </c>
      <c r="I817" s="222"/>
      <c r="J817" s="223">
        <f>ROUND(I817*H817,2)</f>
        <v>0</v>
      </c>
      <c r="K817" s="219" t="s">
        <v>164</v>
      </c>
      <c r="L817" s="72"/>
      <c r="M817" s="224" t="s">
        <v>21</v>
      </c>
      <c r="N817" s="225" t="s">
        <v>43</v>
      </c>
      <c r="O817" s="47"/>
      <c r="P817" s="226">
        <f>O817*H817</f>
        <v>0</v>
      </c>
      <c r="Q817" s="226">
        <v>0.00010000000000000001</v>
      </c>
      <c r="R817" s="226">
        <f>Q817*H817</f>
        <v>0.00010000000000000001</v>
      </c>
      <c r="S817" s="226">
        <v>0</v>
      </c>
      <c r="T817" s="227">
        <f>S817*H817</f>
        <v>0</v>
      </c>
      <c r="AR817" s="24" t="s">
        <v>250</v>
      </c>
      <c r="AT817" s="24" t="s">
        <v>144</v>
      </c>
      <c r="AU817" s="24" t="s">
        <v>82</v>
      </c>
      <c r="AY817" s="24" t="s">
        <v>142</v>
      </c>
      <c r="BE817" s="228">
        <f>IF(N817="základní",J817,0)</f>
        <v>0</v>
      </c>
      <c r="BF817" s="228">
        <f>IF(N817="snížená",J817,0)</f>
        <v>0</v>
      </c>
      <c r="BG817" s="228">
        <f>IF(N817="zákl. přenesená",J817,0)</f>
        <v>0</v>
      </c>
      <c r="BH817" s="228">
        <f>IF(N817="sníž. přenesená",J817,0)</f>
        <v>0</v>
      </c>
      <c r="BI817" s="228">
        <f>IF(N817="nulová",J817,0)</f>
        <v>0</v>
      </c>
      <c r="BJ817" s="24" t="s">
        <v>80</v>
      </c>
      <c r="BK817" s="228">
        <f>ROUND(I817*H817,2)</f>
        <v>0</v>
      </c>
      <c r="BL817" s="24" t="s">
        <v>250</v>
      </c>
      <c r="BM817" s="24" t="s">
        <v>1008</v>
      </c>
    </row>
    <row r="818" s="1" customFormat="1" ht="25.5" customHeight="1">
      <c r="B818" s="46"/>
      <c r="C818" s="217" t="s">
        <v>1009</v>
      </c>
      <c r="D818" s="217" t="s">
        <v>144</v>
      </c>
      <c r="E818" s="218" t="s">
        <v>1010</v>
      </c>
      <c r="F818" s="219" t="s">
        <v>1011</v>
      </c>
      <c r="G818" s="220" t="s">
        <v>286</v>
      </c>
      <c r="H818" s="221">
        <v>1</v>
      </c>
      <c r="I818" s="222"/>
      <c r="J818" s="223">
        <f>ROUND(I818*H818,2)</f>
        <v>0</v>
      </c>
      <c r="K818" s="219" t="s">
        <v>164</v>
      </c>
      <c r="L818" s="72"/>
      <c r="M818" s="224" t="s">
        <v>21</v>
      </c>
      <c r="N818" s="225" t="s">
        <v>43</v>
      </c>
      <c r="O818" s="47"/>
      <c r="P818" s="226">
        <f>O818*H818</f>
        <v>0</v>
      </c>
      <c r="Q818" s="226">
        <v>0.00022004850000000001</v>
      </c>
      <c r="R818" s="226">
        <f>Q818*H818</f>
        <v>0.00022004850000000001</v>
      </c>
      <c r="S818" s="226">
        <v>0</v>
      </c>
      <c r="T818" s="227">
        <f>S818*H818</f>
        <v>0</v>
      </c>
      <c r="AR818" s="24" t="s">
        <v>250</v>
      </c>
      <c r="AT818" s="24" t="s">
        <v>144</v>
      </c>
      <c r="AU818" s="24" t="s">
        <v>82</v>
      </c>
      <c r="AY818" s="24" t="s">
        <v>142</v>
      </c>
      <c r="BE818" s="228">
        <f>IF(N818="základní",J818,0)</f>
        <v>0</v>
      </c>
      <c r="BF818" s="228">
        <f>IF(N818="snížená",J818,0)</f>
        <v>0</v>
      </c>
      <c r="BG818" s="228">
        <f>IF(N818="zákl. přenesená",J818,0)</f>
        <v>0</v>
      </c>
      <c r="BH818" s="228">
        <f>IF(N818="sníž. přenesená",J818,0)</f>
        <v>0</v>
      </c>
      <c r="BI818" s="228">
        <f>IF(N818="nulová",J818,0)</f>
        <v>0</v>
      </c>
      <c r="BJ818" s="24" t="s">
        <v>80</v>
      </c>
      <c r="BK818" s="228">
        <f>ROUND(I818*H818,2)</f>
        <v>0</v>
      </c>
      <c r="BL818" s="24" t="s">
        <v>250</v>
      </c>
      <c r="BM818" s="24" t="s">
        <v>1012</v>
      </c>
    </row>
    <row r="819" s="1" customFormat="1" ht="25.5" customHeight="1">
      <c r="B819" s="46"/>
      <c r="C819" s="217" t="s">
        <v>1013</v>
      </c>
      <c r="D819" s="217" t="s">
        <v>144</v>
      </c>
      <c r="E819" s="218" t="s">
        <v>1014</v>
      </c>
      <c r="F819" s="219" t="s">
        <v>1015</v>
      </c>
      <c r="G819" s="220" t="s">
        <v>286</v>
      </c>
      <c r="H819" s="221">
        <v>2</v>
      </c>
      <c r="I819" s="222"/>
      <c r="J819" s="223">
        <f>ROUND(I819*H819,2)</f>
        <v>0</v>
      </c>
      <c r="K819" s="219" t="s">
        <v>164</v>
      </c>
      <c r="L819" s="72"/>
      <c r="M819" s="224" t="s">
        <v>21</v>
      </c>
      <c r="N819" s="225" t="s">
        <v>43</v>
      </c>
      <c r="O819" s="47"/>
      <c r="P819" s="226">
        <f>O819*H819</f>
        <v>0</v>
      </c>
      <c r="Q819" s="226">
        <v>0.00021004850000000001</v>
      </c>
      <c r="R819" s="226">
        <f>Q819*H819</f>
        <v>0.00042009700000000003</v>
      </c>
      <c r="S819" s="226">
        <v>0</v>
      </c>
      <c r="T819" s="227">
        <f>S819*H819</f>
        <v>0</v>
      </c>
      <c r="AR819" s="24" t="s">
        <v>250</v>
      </c>
      <c r="AT819" s="24" t="s">
        <v>144</v>
      </c>
      <c r="AU819" s="24" t="s">
        <v>82</v>
      </c>
      <c r="AY819" s="24" t="s">
        <v>142</v>
      </c>
      <c r="BE819" s="228">
        <f>IF(N819="základní",J819,0)</f>
        <v>0</v>
      </c>
      <c r="BF819" s="228">
        <f>IF(N819="snížená",J819,0)</f>
        <v>0</v>
      </c>
      <c r="BG819" s="228">
        <f>IF(N819="zákl. přenesená",J819,0)</f>
        <v>0</v>
      </c>
      <c r="BH819" s="228">
        <f>IF(N819="sníž. přenesená",J819,0)</f>
        <v>0</v>
      </c>
      <c r="BI819" s="228">
        <f>IF(N819="nulová",J819,0)</f>
        <v>0</v>
      </c>
      <c r="BJ819" s="24" t="s">
        <v>80</v>
      </c>
      <c r="BK819" s="228">
        <f>ROUND(I819*H819,2)</f>
        <v>0</v>
      </c>
      <c r="BL819" s="24" t="s">
        <v>250</v>
      </c>
      <c r="BM819" s="24" t="s">
        <v>1016</v>
      </c>
    </row>
    <row r="820" s="1" customFormat="1" ht="25.5" customHeight="1">
      <c r="B820" s="46"/>
      <c r="C820" s="217" t="s">
        <v>1017</v>
      </c>
      <c r="D820" s="217" t="s">
        <v>144</v>
      </c>
      <c r="E820" s="218" t="s">
        <v>1018</v>
      </c>
      <c r="F820" s="219" t="s">
        <v>1019</v>
      </c>
      <c r="G820" s="220" t="s">
        <v>286</v>
      </c>
      <c r="H820" s="221">
        <v>2</v>
      </c>
      <c r="I820" s="222"/>
      <c r="J820" s="223">
        <f>ROUND(I820*H820,2)</f>
        <v>0</v>
      </c>
      <c r="K820" s="219" t="s">
        <v>164</v>
      </c>
      <c r="L820" s="72"/>
      <c r="M820" s="224" t="s">
        <v>21</v>
      </c>
      <c r="N820" s="225" t="s">
        <v>43</v>
      </c>
      <c r="O820" s="47"/>
      <c r="P820" s="226">
        <f>O820*H820</f>
        <v>0</v>
      </c>
      <c r="Q820" s="226">
        <v>0.00034004849999999997</v>
      </c>
      <c r="R820" s="226">
        <f>Q820*H820</f>
        <v>0.00068009699999999995</v>
      </c>
      <c r="S820" s="226">
        <v>0</v>
      </c>
      <c r="T820" s="227">
        <f>S820*H820</f>
        <v>0</v>
      </c>
      <c r="AR820" s="24" t="s">
        <v>250</v>
      </c>
      <c r="AT820" s="24" t="s">
        <v>144</v>
      </c>
      <c r="AU820" s="24" t="s">
        <v>82</v>
      </c>
      <c r="AY820" s="24" t="s">
        <v>142</v>
      </c>
      <c r="BE820" s="228">
        <f>IF(N820="základní",J820,0)</f>
        <v>0</v>
      </c>
      <c r="BF820" s="228">
        <f>IF(N820="snížená",J820,0)</f>
        <v>0</v>
      </c>
      <c r="BG820" s="228">
        <f>IF(N820="zákl. přenesená",J820,0)</f>
        <v>0</v>
      </c>
      <c r="BH820" s="228">
        <f>IF(N820="sníž. přenesená",J820,0)</f>
        <v>0</v>
      </c>
      <c r="BI820" s="228">
        <f>IF(N820="nulová",J820,0)</f>
        <v>0</v>
      </c>
      <c r="BJ820" s="24" t="s">
        <v>80</v>
      </c>
      <c r="BK820" s="228">
        <f>ROUND(I820*H820,2)</f>
        <v>0</v>
      </c>
      <c r="BL820" s="24" t="s">
        <v>250</v>
      </c>
      <c r="BM820" s="24" t="s">
        <v>1020</v>
      </c>
    </row>
    <row r="821" s="1" customFormat="1" ht="25.5" customHeight="1">
      <c r="B821" s="46"/>
      <c r="C821" s="217" t="s">
        <v>1021</v>
      </c>
      <c r="D821" s="217" t="s">
        <v>144</v>
      </c>
      <c r="E821" s="218" t="s">
        <v>1022</v>
      </c>
      <c r="F821" s="219" t="s">
        <v>1023</v>
      </c>
      <c r="G821" s="220" t="s">
        <v>286</v>
      </c>
      <c r="H821" s="221">
        <v>1</v>
      </c>
      <c r="I821" s="222"/>
      <c r="J821" s="223">
        <f>ROUND(I821*H821,2)</f>
        <v>0</v>
      </c>
      <c r="K821" s="219" t="s">
        <v>164</v>
      </c>
      <c r="L821" s="72"/>
      <c r="M821" s="224" t="s">
        <v>21</v>
      </c>
      <c r="N821" s="225" t="s">
        <v>43</v>
      </c>
      <c r="O821" s="47"/>
      <c r="P821" s="226">
        <f>O821*H821</f>
        <v>0</v>
      </c>
      <c r="Q821" s="226">
        <v>0.00040004850000000002</v>
      </c>
      <c r="R821" s="226">
        <f>Q821*H821</f>
        <v>0.00040004850000000002</v>
      </c>
      <c r="S821" s="226">
        <v>0</v>
      </c>
      <c r="T821" s="227">
        <f>S821*H821</f>
        <v>0</v>
      </c>
      <c r="AR821" s="24" t="s">
        <v>250</v>
      </c>
      <c r="AT821" s="24" t="s">
        <v>144</v>
      </c>
      <c r="AU821" s="24" t="s">
        <v>82</v>
      </c>
      <c r="AY821" s="24" t="s">
        <v>142</v>
      </c>
      <c r="BE821" s="228">
        <f>IF(N821="základní",J821,0)</f>
        <v>0</v>
      </c>
      <c r="BF821" s="228">
        <f>IF(N821="snížená",J821,0)</f>
        <v>0</v>
      </c>
      <c r="BG821" s="228">
        <f>IF(N821="zákl. přenesená",J821,0)</f>
        <v>0</v>
      </c>
      <c r="BH821" s="228">
        <f>IF(N821="sníž. přenesená",J821,0)</f>
        <v>0</v>
      </c>
      <c r="BI821" s="228">
        <f>IF(N821="nulová",J821,0)</f>
        <v>0</v>
      </c>
      <c r="BJ821" s="24" t="s">
        <v>80</v>
      </c>
      <c r="BK821" s="228">
        <f>ROUND(I821*H821,2)</f>
        <v>0</v>
      </c>
      <c r="BL821" s="24" t="s">
        <v>250</v>
      </c>
      <c r="BM821" s="24" t="s">
        <v>1024</v>
      </c>
    </row>
    <row r="822" s="1" customFormat="1" ht="16.5" customHeight="1">
      <c r="B822" s="46"/>
      <c r="C822" s="217" t="s">
        <v>1025</v>
      </c>
      <c r="D822" s="217" t="s">
        <v>144</v>
      </c>
      <c r="E822" s="218" t="s">
        <v>1026</v>
      </c>
      <c r="F822" s="219" t="s">
        <v>1027</v>
      </c>
      <c r="G822" s="220" t="s">
        <v>286</v>
      </c>
      <c r="H822" s="221">
        <v>1</v>
      </c>
      <c r="I822" s="222"/>
      <c r="J822" s="223">
        <f>ROUND(I822*H822,2)</f>
        <v>0</v>
      </c>
      <c r="K822" s="219" t="s">
        <v>164</v>
      </c>
      <c r="L822" s="72"/>
      <c r="M822" s="224" t="s">
        <v>21</v>
      </c>
      <c r="N822" s="225" t="s">
        <v>43</v>
      </c>
      <c r="O822" s="47"/>
      <c r="P822" s="226">
        <f>O822*H822</f>
        <v>0</v>
      </c>
      <c r="Q822" s="226">
        <v>0.00016004849999999999</v>
      </c>
      <c r="R822" s="226">
        <f>Q822*H822</f>
        <v>0.00016004849999999999</v>
      </c>
      <c r="S822" s="226">
        <v>0</v>
      </c>
      <c r="T822" s="227">
        <f>S822*H822</f>
        <v>0</v>
      </c>
      <c r="AR822" s="24" t="s">
        <v>250</v>
      </c>
      <c r="AT822" s="24" t="s">
        <v>144</v>
      </c>
      <c r="AU822" s="24" t="s">
        <v>82</v>
      </c>
      <c r="AY822" s="24" t="s">
        <v>142</v>
      </c>
      <c r="BE822" s="228">
        <f>IF(N822="základní",J822,0)</f>
        <v>0</v>
      </c>
      <c r="BF822" s="228">
        <f>IF(N822="snížená",J822,0)</f>
        <v>0</v>
      </c>
      <c r="BG822" s="228">
        <f>IF(N822="zákl. přenesená",J822,0)</f>
        <v>0</v>
      </c>
      <c r="BH822" s="228">
        <f>IF(N822="sníž. přenesená",J822,0)</f>
        <v>0</v>
      </c>
      <c r="BI822" s="228">
        <f>IF(N822="nulová",J822,0)</f>
        <v>0</v>
      </c>
      <c r="BJ822" s="24" t="s">
        <v>80</v>
      </c>
      <c r="BK822" s="228">
        <f>ROUND(I822*H822,2)</f>
        <v>0</v>
      </c>
      <c r="BL822" s="24" t="s">
        <v>250</v>
      </c>
      <c r="BM822" s="24" t="s">
        <v>1028</v>
      </c>
    </row>
    <row r="823" s="1" customFormat="1" ht="25.5" customHeight="1">
      <c r="B823" s="46"/>
      <c r="C823" s="217" t="s">
        <v>1029</v>
      </c>
      <c r="D823" s="217" t="s">
        <v>144</v>
      </c>
      <c r="E823" s="218" t="s">
        <v>1030</v>
      </c>
      <c r="F823" s="219" t="s">
        <v>1031</v>
      </c>
      <c r="G823" s="220" t="s">
        <v>296</v>
      </c>
      <c r="H823" s="221">
        <v>52</v>
      </c>
      <c r="I823" s="222"/>
      <c r="J823" s="223">
        <f>ROUND(I823*H823,2)</f>
        <v>0</v>
      </c>
      <c r="K823" s="219" t="s">
        <v>164</v>
      </c>
      <c r="L823" s="72"/>
      <c r="M823" s="224" t="s">
        <v>21</v>
      </c>
      <c r="N823" s="225" t="s">
        <v>43</v>
      </c>
      <c r="O823" s="47"/>
      <c r="P823" s="226">
        <f>O823*H823</f>
        <v>0</v>
      </c>
      <c r="Q823" s="226">
        <v>0.00018979500000000001</v>
      </c>
      <c r="R823" s="226">
        <f>Q823*H823</f>
        <v>0.0098693400000000008</v>
      </c>
      <c r="S823" s="226">
        <v>0</v>
      </c>
      <c r="T823" s="227">
        <f>S823*H823</f>
        <v>0</v>
      </c>
      <c r="AR823" s="24" t="s">
        <v>250</v>
      </c>
      <c r="AT823" s="24" t="s">
        <v>144</v>
      </c>
      <c r="AU823" s="24" t="s">
        <v>82</v>
      </c>
      <c r="AY823" s="24" t="s">
        <v>142</v>
      </c>
      <c r="BE823" s="228">
        <f>IF(N823="základní",J823,0)</f>
        <v>0</v>
      </c>
      <c r="BF823" s="228">
        <f>IF(N823="snížená",J823,0)</f>
        <v>0</v>
      </c>
      <c r="BG823" s="228">
        <f>IF(N823="zákl. přenesená",J823,0)</f>
        <v>0</v>
      </c>
      <c r="BH823" s="228">
        <f>IF(N823="sníž. přenesená",J823,0)</f>
        <v>0</v>
      </c>
      <c r="BI823" s="228">
        <f>IF(N823="nulová",J823,0)</f>
        <v>0</v>
      </c>
      <c r="BJ823" s="24" t="s">
        <v>80</v>
      </c>
      <c r="BK823" s="228">
        <f>ROUND(I823*H823,2)</f>
        <v>0</v>
      </c>
      <c r="BL823" s="24" t="s">
        <v>250</v>
      </c>
      <c r="BM823" s="24" t="s">
        <v>1032</v>
      </c>
    </row>
    <row r="824" s="1" customFormat="1" ht="25.5" customHeight="1">
      <c r="B824" s="46"/>
      <c r="C824" s="217" t="s">
        <v>1033</v>
      </c>
      <c r="D824" s="217" t="s">
        <v>144</v>
      </c>
      <c r="E824" s="218" t="s">
        <v>1034</v>
      </c>
      <c r="F824" s="219" t="s">
        <v>1035</v>
      </c>
      <c r="G824" s="220" t="s">
        <v>296</v>
      </c>
      <c r="H824" s="221">
        <v>52</v>
      </c>
      <c r="I824" s="222"/>
      <c r="J824" s="223">
        <f>ROUND(I824*H824,2)</f>
        <v>0</v>
      </c>
      <c r="K824" s="219" t="s">
        <v>164</v>
      </c>
      <c r="L824" s="72"/>
      <c r="M824" s="224" t="s">
        <v>21</v>
      </c>
      <c r="N824" s="225" t="s">
        <v>43</v>
      </c>
      <c r="O824" s="47"/>
      <c r="P824" s="226">
        <f>O824*H824</f>
        <v>0</v>
      </c>
      <c r="Q824" s="226">
        <v>1.0000000000000001E-05</v>
      </c>
      <c r="R824" s="226">
        <f>Q824*H824</f>
        <v>0.00052000000000000006</v>
      </c>
      <c r="S824" s="226">
        <v>0</v>
      </c>
      <c r="T824" s="227">
        <f>S824*H824</f>
        <v>0</v>
      </c>
      <c r="AR824" s="24" t="s">
        <v>250</v>
      </c>
      <c r="AT824" s="24" t="s">
        <v>144</v>
      </c>
      <c r="AU824" s="24" t="s">
        <v>82</v>
      </c>
      <c r="AY824" s="24" t="s">
        <v>142</v>
      </c>
      <c r="BE824" s="228">
        <f>IF(N824="základní",J824,0)</f>
        <v>0</v>
      </c>
      <c r="BF824" s="228">
        <f>IF(N824="snížená",J824,0)</f>
        <v>0</v>
      </c>
      <c r="BG824" s="228">
        <f>IF(N824="zákl. přenesená",J824,0)</f>
        <v>0</v>
      </c>
      <c r="BH824" s="228">
        <f>IF(N824="sníž. přenesená",J824,0)</f>
        <v>0</v>
      </c>
      <c r="BI824" s="228">
        <f>IF(N824="nulová",J824,0)</f>
        <v>0</v>
      </c>
      <c r="BJ824" s="24" t="s">
        <v>80</v>
      </c>
      <c r="BK824" s="228">
        <f>ROUND(I824*H824,2)</f>
        <v>0</v>
      </c>
      <c r="BL824" s="24" t="s">
        <v>250</v>
      </c>
      <c r="BM824" s="24" t="s">
        <v>1036</v>
      </c>
    </row>
    <row r="825" s="1" customFormat="1" ht="38.25" customHeight="1">
      <c r="B825" s="46"/>
      <c r="C825" s="217" t="s">
        <v>1037</v>
      </c>
      <c r="D825" s="217" t="s">
        <v>144</v>
      </c>
      <c r="E825" s="218" t="s">
        <v>1038</v>
      </c>
      <c r="F825" s="219" t="s">
        <v>1039</v>
      </c>
      <c r="G825" s="220" t="s">
        <v>226</v>
      </c>
      <c r="H825" s="221">
        <v>0.036999999999999998</v>
      </c>
      <c r="I825" s="222"/>
      <c r="J825" s="223">
        <f>ROUND(I825*H825,2)</f>
        <v>0</v>
      </c>
      <c r="K825" s="219" t="s">
        <v>164</v>
      </c>
      <c r="L825" s="72"/>
      <c r="M825" s="224" t="s">
        <v>21</v>
      </c>
      <c r="N825" s="225" t="s">
        <v>43</v>
      </c>
      <c r="O825" s="47"/>
      <c r="P825" s="226">
        <f>O825*H825</f>
        <v>0</v>
      </c>
      <c r="Q825" s="226">
        <v>0</v>
      </c>
      <c r="R825" s="226">
        <f>Q825*H825</f>
        <v>0</v>
      </c>
      <c r="S825" s="226">
        <v>0</v>
      </c>
      <c r="T825" s="227">
        <f>S825*H825</f>
        <v>0</v>
      </c>
      <c r="AR825" s="24" t="s">
        <v>250</v>
      </c>
      <c r="AT825" s="24" t="s">
        <v>144</v>
      </c>
      <c r="AU825" s="24" t="s">
        <v>82</v>
      </c>
      <c r="AY825" s="24" t="s">
        <v>142</v>
      </c>
      <c r="BE825" s="228">
        <f>IF(N825="základní",J825,0)</f>
        <v>0</v>
      </c>
      <c r="BF825" s="228">
        <f>IF(N825="snížená",J825,0)</f>
        <v>0</v>
      </c>
      <c r="BG825" s="228">
        <f>IF(N825="zákl. přenesená",J825,0)</f>
        <v>0</v>
      </c>
      <c r="BH825" s="228">
        <f>IF(N825="sníž. přenesená",J825,0)</f>
        <v>0</v>
      </c>
      <c r="BI825" s="228">
        <f>IF(N825="nulová",J825,0)</f>
        <v>0</v>
      </c>
      <c r="BJ825" s="24" t="s">
        <v>80</v>
      </c>
      <c r="BK825" s="228">
        <f>ROUND(I825*H825,2)</f>
        <v>0</v>
      </c>
      <c r="BL825" s="24" t="s">
        <v>250</v>
      </c>
      <c r="BM825" s="24" t="s">
        <v>1040</v>
      </c>
    </row>
    <row r="826" s="10" customFormat="1" ht="29.88" customHeight="1">
      <c r="B826" s="201"/>
      <c r="C826" s="202"/>
      <c r="D826" s="203" t="s">
        <v>71</v>
      </c>
      <c r="E826" s="215" t="s">
        <v>1041</v>
      </c>
      <c r="F826" s="215" t="s">
        <v>1042</v>
      </c>
      <c r="G826" s="202"/>
      <c r="H826" s="202"/>
      <c r="I826" s="205"/>
      <c r="J826" s="216">
        <f>BK826</f>
        <v>0</v>
      </c>
      <c r="K826" s="202"/>
      <c r="L826" s="207"/>
      <c r="M826" s="208"/>
      <c r="N826" s="209"/>
      <c r="O826" s="209"/>
      <c r="P826" s="210">
        <f>SUM(P827:P861)</f>
        <v>0</v>
      </c>
      <c r="Q826" s="209"/>
      <c r="R826" s="210">
        <f>SUM(R827:R861)</f>
        <v>0.26583761860000005</v>
      </c>
      <c r="S826" s="209"/>
      <c r="T826" s="211">
        <f>SUM(T827:T861)</f>
        <v>0.1211</v>
      </c>
      <c r="AR826" s="212" t="s">
        <v>82</v>
      </c>
      <c r="AT826" s="213" t="s">
        <v>71</v>
      </c>
      <c r="AU826" s="213" t="s">
        <v>80</v>
      </c>
      <c r="AY826" s="212" t="s">
        <v>142</v>
      </c>
      <c r="BK826" s="214">
        <f>SUM(BK827:BK861)</f>
        <v>0</v>
      </c>
    </row>
    <row r="827" s="1" customFormat="1" ht="16.5" customHeight="1">
      <c r="B827" s="46"/>
      <c r="C827" s="217" t="s">
        <v>1043</v>
      </c>
      <c r="D827" s="217" t="s">
        <v>144</v>
      </c>
      <c r="E827" s="218" t="s">
        <v>1044</v>
      </c>
      <c r="F827" s="219" t="s">
        <v>1045</v>
      </c>
      <c r="G827" s="220" t="s">
        <v>1046</v>
      </c>
      <c r="H827" s="221">
        <v>2</v>
      </c>
      <c r="I827" s="222"/>
      <c r="J827" s="223">
        <f>ROUND(I827*H827,2)</f>
        <v>0</v>
      </c>
      <c r="K827" s="219" t="s">
        <v>164</v>
      </c>
      <c r="L827" s="72"/>
      <c r="M827" s="224" t="s">
        <v>21</v>
      </c>
      <c r="N827" s="225" t="s">
        <v>43</v>
      </c>
      <c r="O827" s="47"/>
      <c r="P827" s="226">
        <f>O827*H827</f>
        <v>0</v>
      </c>
      <c r="Q827" s="226">
        <v>0</v>
      </c>
      <c r="R827" s="226">
        <f>Q827*H827</f>
        <v>0</v>
      </c>
      <c r="S827" s="226">
        <v>0.034200000000000001</v>
      </c>
      <c r="T827" s="227">
        <f>S827*H827</f>
        <v>0.068400000000000002</v>
      </c>
      <c r="AR827" s="24" t="s">
        <v>250</v>
      </c>
      <c r="AT827" s="24" t="s">
        <v>144</v>
      </c>
      <c r="AU827" s="24" t="s">
        <v>82</v>
      </c>
      <c r="AY827" s="24" t="s">
        <v>142</v>
      </c>
      <c r="BE827" s="228">
        <f>IF(N827="základní",J827,0)</f>
        <v>0</v>
      </c>
      <c r="BF827" s="228">
        <f>IF(N827="snížená",J827,0)</f>
        <v>0</v>
      </c>
      <c r="BG827" s="228">
        <f>IF(N827="zákl. přenesená",J827,0)</f>
        <v>0</v>
      </c>
      <c r="BH827" s="228">
        <f>IF(N827="sníž. přenesená",J827,0)</f>
        <v>0</v>
      </c>
      <c r="BI827" s="228">
        <f>IF(N827="nulová",J827,0)</f>
        <v>0</v>
      </c>
      <c r="BJ827" s="24" t="s">
        <v>80</v>
      </c>
      <c r="BK827" s="228">
        <f>ROUND(I827*H827,2)</f>
        <v>0</v>
      </c>
      <c r="BL827" s="24" t="s">
        <v>250</v>
      </c>
      <c r="BM827" s="24" t="s">
        <v>1047</v>
      </c>
    </row>
    <row r="828" s="1" customFormat="1" ht="25.5" customHeight="1">
      <c r="B828" s="46"/>
      <c r="C828" s="217" t="s">
        <v>1048</v>
      </c>
      <c r="D828" s="217" t="s">
        <v>144</v>
      </c>
      <c r="E828" s="218" t="s">
        <v>1049</v>
      </c>
      <c r="F828" s="219" t="s">
        <v>1050</v>
      </c>
      <c r="G828" s="220" t="s">
        <v>1046</v>
      </c>
      <c r="H828" s="221">
        <v>1</v>
      </c>
      <c r="I828" s="222"/>
      <c r="J828" s="223">
        <f>ROUND(I828*H828,2)</f>
        <v>0</v>
      </c>
      <c r="K828" s="219" t="s">
        <v>164</v>
      </c>
      <c r="L828" s="72"/>
      <c r="M828" s="224" t="s">
        <v>21</v>
      </c>
      <c r="N828" s="225" t="s">
        <v>43</v>
      </c>
      <c r="O828" s="47"/>
      <c r="P828" s="226">
        <f>O828*H828</f>
        <v>0</v>
      </c>
      <c r="Q828" s="226">
        <v>0.024117463299999999</v>
      </c>
      <c r="R828" s="226">
        <f>Q828*H828</f>
        <v>0.024117463299999999</v>
      </c>
      <c r="S828" s="226">
        <v>0</v>
      </c>
      <c r="T828" s="227">
        <f>S828*H828</f>
        <v>0</v>
      </c>
      <c r="AR828" s="24" t="s">
        <v>250</v>
      </c>
      <c r="AT828" s="24" t="s">
        <v>144</v>
      </c>
      <c r="AU828" s="24" t="s">
        <v>82</v>
      </c>
      <c r="AY828" s="24" t="s">
        <v>142</v>
      </c>
      <c r="BE828" s="228">
        <f>IF(N828="základní",J828,0)</f>
        <v>0</v>
      </c>
      <c r="BF828" s="228">
        <f>IF(N828="snížená",J828,0)</f>
        <v>0</v>
      </c>
      <c r="BG828" s="228">
        <f>IF(N828="zákl. přenesená",J828,0)</f>
        <v>0</v>
      </c>
      <c r="BH828" s="228">
        <f>IF(N828="sníž. přenesená",J828,0)</f>
        <v>0</v>
      </c>
      <c r="BI828" s="228">
        <f>IF(N828="nulová",J828,0)</f>
        <v>0</v>
      </c>
      <c r="BJ828" s="24" t="s">
        <v>80</v>
      </c>
      <c r="BK828" s="228">
        <f>ROUND(I828*H828,2)</f>
        <v>0</v>
      </c>
      <c r="BL828" s="24" t="s">
        <v>250</v>
      </c>
      <c r="BM828" s="24" t="s">
        <v>1051</v>
      </c>
    </row>
    <row r="829" s="1" customFormat="1" ht="16.5" customHeight="1">
      <c r="B829" s="46"/>
      <c r="C829" s="217" t="s">
        <v>1052</v>
      </c>
      <c r="D829" s="217" t="s">
        <v>144</v>
      </c>
      <c r="E829" s="218" t="s">
        <v>1053</v>
      </c>
      <c r="F829" s="219" t="s">
        <v>1054</v>
      </c>
      <c r="G829" s="220" t="s">
        <v>1046</v>
      </c>
      <c r="H829" s="221">
        <v>2</v>
      </c>
      <c r="I829" s="222"/>
      <c r="J829" s="223">
        <f>ROUND(I829*H829,2)</f>
        <v>0</v>
      </c>
      <c r="K829" s="219" t="s">
        <v>164</v>
      </c>
      <c r="L829" s="72"/>
      <c r="M829" s="224" t="s">
        <v>21</v>
      </c>
      <c r="N829" s="225" t="s">
        <v>43</v>
      </c>
      <c r="O829" s="47"/>
      <c r="P829" s="226">
        <f>O829*H829</f>
        <v>0</v>
      </c>
      <c r="Q829" s="226">
        <v>0.023227463300000001</v>
      </c>
      <c r="R829" s="226">
        <f>Q829*H829</f>
        <v>0.046454926600000002</v>
      </c>
      <c r="S829" s="226">
        <v>0</v>
      </c>
      <c r="T829" s="227">
        <f>S829*H829</f>
        <v>0</v>
      </c>
      <c r="AR829" s="24" t="s">
        <v>250</v>
      </c>
      <c r="AT829" s="24" t="s">
        <v>144</v>
      </c>
      <c r="AU829" s="24" t="s">
        <v>82</v>
      </c>
      <c r="AY829" s="24" t="s">
        <v>142</v>
      </c>
      <c r="BE829" s="228">
        <f>IF(N829="základní",J829,0)</f>
        <v>0</v>
      </c>
      <c r="BF829" s="228">
        <f>IF(N829="snížená",J829,0)</f>
        <v>0</v>
      </c>
      <c r="BG829" s="228">
        <f>IF(N829="zákl. přenesená",J829,0)</f>
        <v>0</v>
      </c>
      <c r="BH829" s="228">
        <f>IF(N829="sníž. přenesená",J829,0)</f>
        <v>0</v>
      </c>
      <c r="BI829" s="228">
        <f>IF(N829="nulová",J829,0)</f>
        <v>0</v>
      </c>
      <c r="BJ829" s="24" t="s">
        <v>80</v>
      </c>
      <c r="BK829" s="228">
        <f>ROUND(I829*H829,2)</f>
        <v>0</v>
      </c>
      <c r="BL829" s="24" t="s">
        <v>250</v>
      </c>
      <c r="BM829" s="24" t="s">
        <v>1055</v>
      </c>
    </row>
    <row r="830" s="1" customFormat="1" ht="16.5" customHeight="1">
      <c r="B830" s="46"/>
      <c r="C830" s="217" t="s">
        <v>1056</v>
      </c>
      <c r="D830" s="217" t="s">
        <v>144</v>
      </c>
      <c r="E830" s="218" t="s">
        <v>1057</v>
      </c>
      <c r="F830" s="219" t="s">
        <v>1058</v>
      </c>
      <c r="G830" s="220" t="s">
        <v>1046</v>
      </c>
      <c r="H830" s="221">
        <v>1</v>
      </c>
      <c r="I830" s="222"/>
      <c r="J830" s="223">
        <f>ROUND(I830*H830,2)</f>
        <v>0</v>
      </c>
      <c r="K830" s="219" t="s">
        <v>164</v>
      </c>
      <c r="L830" s="72"/>
      <c r="M830" s="224" t="s">
        <v>21</v>
      </c>
      <c r="N830" s="225" t="s">
        <v>43</v>
      </c>
      <c r="O830" s="47"/>
      <c r="P830" s="226">
        <f>O830*H830</f>
        <v>0</v>
      </c>
      <c r="Q830" s="226">
        <v>0.016079313200000001</v>
      </c>
      <c r="R830" s="226">
        <f>Q830*H830</f>
        <v>0.016079313200000001</v>
      </c>
      <c r="S830" s="226">
        <v>0</v>
      </c>
      <c r="T830" s="227">
        <f>S830*H830</f>
        <v>0</v>
      </c>
      <c r="AR830" s="24" t="s">
        <v>250</v>
      </c>
      <c r="AT830" s="24" t="s">
        <v>144</v>
      </c>
      <c r="AU830" s="24" t="s">
        <v>82</v>
      </c>
      <c r="AY830" s="24" t="s">
        <v>142</v>
      </c>
      <c r="BE830" s="228">
        <f>IF(N830="základní",J830,0)</f>
        <v>0</v>
      </c>
      <c r="BF830" s="228">
        <f>IF(N830="snížená",J830,0)</f>
        <v>0</v>
      </c>
      <c r="BG830" s="228">
        <f>IF(N830="zákl. přenesená",J830,0)</f>
        <v>0</v>
      </c>
      <c r="BH830" s="228">
        <f>IF(N830="sníž. přenesená",J830,0)</f>
        <v>0</v>
      </c>
      <c r="BI830" s="228">
        <f>IF(N830="nulová",J830,0)</f>
        <v>0</v>
      </c>
      <c r="BJ830" s="24" t="s">
        <v>80</v>
      </c>
      <c r="BK830" s="228">
        <f>ROUND(I830*H830,2)</f>
        <v>0</v>
      </c>
      <c r="BL830" s="24" t="s">
        <v>250</v>
      </c>
      <c r="BM830" s="24" t="s">
        <v>1059</v>
      </c>
    </row>
    <row r="831" s="1" customFormat="1" ht="16.5" customHeight="1">
      <c r="B831" s="46"/>
      <c r="C831" s="217" t="s">
        <v>1060</v>
      </c>
      <c r="D831" s="217" t="s">
        <v>144</v>
      </c>
      <c r="E831" s="218" t="s">
        <v>1061</v>
      </c>
      <c r="F831" s="219" t="s">
        <v>1062</v>
      </c>
      <c r="G831" s="220" t="s">
        <v>1046</v>
      </c>
      <c r="H831" s="221">
        <v>2</v>
      </c>
      <c r="I831" s="222"/>
      <c r="J831" s="223">
        <f>ROUND(I831*H831,2)</f>
        <v>0</v>
      </c>
      <c r="K831" s="219" t="s">
        <v>164</v>
      </c>
      <c r="L831" s="72"/>
      <c r="M831" s="224" t="s">
        <v>21</v>
      </c>
      <c r="N831" s="225" t="s">
        <v>43</v>
      </c>
      <c r="O831" s="47"/>
      <c r="P831" s="226">
        <f>O831*H831</f>
        <v>0</v>
      </c>
      <c r="Q831" s="226">
        <v>0</v>
      </c>
      <c r="R831" s="226">
        <f>Q831*H831</f>
        <v>0</v>
      </c>
      <c r="S831" s="226">
        <v>0.019460000000000002</v>
      </c>
      <c r="T831" s="227">
        <f>S831*H831</f>
        <v>0.038920000000000003</v>
      </c>
      <c r="AR831" s="24" t="s">
        <v>250</v>
      </c>
      <c r="AT831" s="24" t="s">
        <v>144</v>
      </c>
      <c r="AU831" s="24" t="s">
        <v>82</v>
      </c>
      <c r="AY831" s="24" t="s">
        <v>142</v>
      </c>
      <c r="BE831" s="228">
        <f>IF(N831="základní",J831,0)</f>
        <v>0</v>
      </c>
      <c r="BF831" s="228">
        <f>IF(N831="snížená",J831,0)</f>
        <v>0</v>
      </c>
      <c r="BG831" s="228">
        <f>IF(N831="zákl. přenesená",J831,0)</f>
        <v>0</v>
      </c>
      <c r="BH831" s="228">
        <f>IF(N831="sníž. přenesená",J831,0)</f>
        <v>0</v>
      </c>
      <c r="BI831" s="228">
        <f>IF(N831="nulová",J831,0)</f>
        <v>0</v>
      </c>
      <c r="BJ831" s="24" t="s">
        <v>80</v>
      </c>
      <c r="BK831" s="228">
        <f>ROUND(I831*H831,2)</f>
        <v>0</v>
      </c>
      <c r="BL831" s="24" t="s">
        <v>250</v>
      </c>
      <c r="BM831" s="24" t="s">
        <v>1063</v>
      </c>
    </row>
    <row r="832" s="1" customFormat="1" ht="25.5" customHeight="1">
      <c r="B832" s="46"/>
      <c r="C832" s="217" t="s">
        <v>1064</v>
      </c>
      <c r="D832" s="217" t="s">
        <v>144</v>
      </c>
      <c r="E832" s="218" t="s">
        <v>1065</v>
      </c>
      <c r="F832" s="219" t="s">
        <v>1066</v>
      </c>
      <c r="G832" s="220" t="s">
        <v>1046</v>
      </c>
      <c r="H832" s="221">
        <v>2</v>
      </c>
      <c r="I832" s="222"/>
      <c r="J832" s="223">
        <f>ROUND(I832*H832,2)</f>
        <v>0</v>
      </c>
      <c r="K832" s="219" t="s">
        <v>164</v>
      </c>
      <c r="L832" s="72"/>
      <c r="M832" s="224" t="s">
        <v>21</v>
      </c>
      <c r="N832" s="225" t="s">
        <v>43</v>
      </c>
      <c r="O832" s="47"/>
      <c r="P832" s="226">
        <f>O832*H832</f>
        <v>0</v>
      </c>
      <c r="Q832" s="226">
        <v>0.010746776499999999</v>
      </c>
      <c r="R832" s="226">
        <f>Q832*H832</f>
        <v>0.021493552999999999</v>
      </c>
      <c r="S832" s="226">
        <v>0</v>
      </c>
      <c r="T832" s="227">
        <f>S832*H832</f>
        <v>0</v>
      </c>
      <c r="AR832" s="24" t="s">
        <v>250</v>
      </c>
      <c r="AT832" s="24" t="s">
        <v>144</v>
      </c>
      <c r="AU832" s="24" t="s">
        <v>82</v>
      </c>
      <c r="AY832" s="24" t="s">
        <v>142</v>
      </c>
      <c r="BE832" s="228">
        <f>IF(N832="základní",J832,0)</f>
        <v>0</v>
      </c>
      <c r="BF832" s="228">
        <f>IF(N832="snížená",J832,0)</f>
        <v>0</v>
      </c>
      <c r="BG832" s="228">
        <f>IF(N832="zákl. přenesená",J832,0)</f>
        <v>0</v>
      </c>
      <c r="BH832" s="228">
        <f>IF(N832="sníž. přenesená",J832,0)</f>
        <v>0</v>
      </c>
      <c r="BI832" s="228">
        <f>IF(N832="nulová",J832,0)</f>
        <v>0</v>
      </c>
      <c r="BJ832" s="24" t="s">
        <v>80</v>
      </c>
      <c r="BK832" s="228">
        <f>ROUND(I832*H832,2)</f>
        <v>0</v>
      </c>
      <c r="BL832" s="24" t="s">
        <v>250</v>
      </c>
      <c r="BM832" s="24" t="s">
        <v>1067</v>
      </c>
    </row>
    <row r="833" s="1" customFormat="1" ht="25.5" customHeight="1">
      <c r="B833" s="46"/>
      <c r="C833" s="217" t="s">
        <v>1068</v>
      </c>
      <c r="D833" s="217" t="s">
        <v>144</v>
      </c>
      <c r="E833" s="218" t="s">
        <v>1069</v>
      </c>
      <c r="F833" s="219" t="s">
        <v>1070</v>
      </c>
      <c r="G833" s="220" t="s">
        <v>1046</v>
      </c>
      <c r="H833" s="221">
        <v>2</v>
      </c>
      <c r="I833" s="222"/>
      <c r="J833" s="223">
        <f>ROUND(I833*H833,2)</f>
        <v>0</v>
      </c>
      <c r="K833" s="219" t="s">
        <v>164</v>
      </c>
      <c r="L833" s="72"/>
      <c r="M833" s="224" t="s">
        <v>21</v>
      </c>
      <c r="N833" s="225" t="s">
        <v>43</v>
      </c>
      <c r="O833" s="47"/>
      <c r="P833" s="226">
        <f>O833*H833</f>
        <v>0</v>
      </c>
      <c r="Q833" s="226">
        <v>0.0152467765</v>
      </c>
      <c r="R833" s="226">
        <f>Q833*H833</f>
        <v>0.030493553</v>
      </c>
      <c r="S833" s="226">
        <v>0</v>
      </c>
      <c r="T833" s="227">
        <f>S833*H833</f>
        <v>0</v>
      </c>
      <c r="AR833" s="24" t="s">
        <v>250</v>
      </c>
      <c r="AT833" s="24" t="s">
        <v>144</v>
      </c>
      <c r="AU833" s="24" t="s">
        <v>82</v>
      </c>
      <c r="AY833" s="24" t="s">
        <v>142</v>
      </c>
      <c r="BE833" s="228">
        <f>IF(N833="základní",J833,0)</f>
        <v>0</v>
      </c>
      <c r="BF833" s="228">
        <f>IF(N833="snížená",J833,0)</f>
        <v>0</v>
      </c>
      <c r="BG833" s="228">
        <f>IF(N833="zákl. přenesená",J833,0)</f>
        <v>0</v>
      </c>
      <c r="BH833" s="228">
        <f>IF(N833="sníž. přenesená",J833,0)</f>
        <v>0</v>
      </c>
      <c r="BI833" s="228">
        <f>IF(N833="nulová",J833,0)</f>
        <v>0</v>
      </c>
      <c r="BJ833" s="24" t="s">
        <v>80</v>
      </c>
      <c r="BK833" s="228">
        <f>ROUND(I833*H833,2)</f>
        <v>0</v>
      </c>
      <c r="BL833" s="24" t="s">
        <v>250</v>
      </c>
      <c r="BM833" s="24" t="s">
        <v>1071</v>
      </c>
    </row>
    <row r="834" s="1" customFormat="1" ht="16.5" customHeight="1">
      <c r="B834" s="46"/>
      <c r="C834" s="217" t="s">
        <v>1072</v>
      </c>
      <c r="D834" s="217" t="s">
        <v>144</v>
      </c>
      <c r="E834" s="218" t="s">
        <v>1073</v>
      </c>
      <c r="F834" s="219" t="s">
        <v>1074</v>
      </c>
      <c r="G834" s="220" t="s">
        <v>286</v>
      </c>
      <c r="H834" s="221">
        <v>1</v>
      </c>
      <c r="I834" s="222"/>
      <c r="J834" s="223">
        <f>ROUND(I834*H834,2)</f>
        <v>0</v>
      </c>
      <c r="K834" s="219" t="s">
        <v>21</v>
      </c>
      <c r="L834" s="72"/>
      <c r="M834" s="224" t="s">
        <v>21</v>
      </c>
      <c r="N834" s="225" t="s">
        <v>43</v>
      </c>
      <c r="O834" s="47"/>
      <c r="P834" s="226">
        <f>O834*H834</f>
        <v>0</v>
      </c>
      <c r="Q834" s="226">
        <v>0.00080000000000000004</v>
      </c>
      <c r="R834" s="226">
        <f>Q834*H834</f>
        <v>0.00080000000000000004</v>
      </c>
      <c r="S834" s="226">
        <v>0</v>
      </c>
      <c r="T834" s="227">
        <f>S834*H834</f>
        <v>0</v>
      </c>
      <c r="AR834" s="24" t="s">
        <v>250</v>
      </c>
      <c r="AT834" s="24" t="s">
        <v>144</v>
      </c>
      <c r="AU834" s="24" t="s">
        <v>82</v>
      </c>
      <c r="AY834" s="24" t="s">
        <v>142</v>
      </c>
      <c r="BE834" s="228">
        <f>IF(N834="základní",J834,0)</f>
        <v>0</v>
      </c>
      <c r="BF834" s="228">
        <f>IF(N834="snížená",J834,0)</f>
        <v>0</v>
      </c>
      <c r="BG834" s="228">
        <f>IF(N834="zákl. přenesená",J834,0)</f>
        <v>0</v>
      </c>
      <c r="BH834" s="228">
        <f>IF(N834="sníž. přenesená",J834,0)</f>
        <v>0</v>
      </c>
      <c r="BI834" s="228">
        <f>IF(N834="nulová",J834,0)</f>
        <v>0</v>
      </c>
      <c r="BJ834" s="24" t="s">
        <v>80</v>
      </c>
      <c r="BK834" s="228">
        <f>ROUND(I834*H834,2)</f>
        <v>0</v>
      </c>
      <c r="BL834" s="24" t="s">
        <v>250</v>
      </c>
      <c r="BM834" s="24" t="s">
        <v>1075</v>
      </c>
    </row>
    <row r="835" s="1" customFormat="1" ht="25.5" customHeight="1">
      <c r="B835" s="46"/>
      <c r="C835" s="217" t="s">
        <v>1076</v>
      </c>
      <c r="D835" s="217" t="s">
        <v>144</v>
      </c>
      <c r="E835" s="218" t="s">
        <v>1077</v>
      </c>
      <c r="F835" s="219" t="s">
        <v>1078</v>
      </c>
      <c r="G835" s="220" t="s">
        <v>286</v>
      </c>
      <c r="H835" s="221">
        <v>1</v>
      </c>
      <c r="I835" s="222"/>
      <c r="J835" s="223">
        <f>ROUND(I835*H835,2)</f>
        <v>0</v>
      </c>
      <c r="K835" s="219" t="s">
        <v>21</v>
      </c>
      <c r="L835" s="72"/>
      <c r="M835" s="224" t="s">
        <v>21</v>
      </c>
      <c r="N835" s="225" t="s">
        <v>43</v>
      </c>
      <c r="O835" s="47"/>
      <c r="P835" s="226">
        <f>O835*H835</f>
        <v>0</v>
      </c>
      <c r="Q835" s="226">
        <v>0.0016000000000000001</v>
      </c>
      <c r="R835" s="226">
        <f>Q835*H835</f>
        <v>0.0016000000000000001</v>
      </c>
      <c r="S835" s="226">
        <v>0</v>
      </c>
      <c r="T835" s="227">
        <f>S835*H835</f>
        <v>0</v>
      </c>
      <c r="AR835" s="24" t="s">
        <v>250</v>
      </c>
      <c r="AT835" s="24" t="s">
        <v>144</v>
      </c>
      <c r="AU835" s="24" t="s">
        <v>82</v>
      </c>
      <c r="AY835" s="24" t="s">
        <v>142</v>
      </c>
      <c r="BE835" s="228">
        <f>IF(N835="základní",J835,0)</f>
        <v>0</v>
      </c>
      <c r="BF835" s="228">
        <f>IF(N835="snížená",J835,0)</f>
        <v>0</v>
      </c>
      <c r="BG835" s="228">
        <f>IF(N835="zákl. přenesená",J835,0)</f>
        <v>0</v>
      </c>
      <c r="BH835" s="228">
        <f>IF(N835="sníž. přenesená",J835,0)</f>
        <v>0</v>
      </c>
      <c r="BI835" s="228">
        <f>IF(N835="nulová",J835,0)</f>
        <v>0</v>
      </c>
      <c r="BJ835" s="24" t="s">
        <v>80</v>
      </c>
      <c r="BK835" s="228">
        <f>ROUND(I835*H835,2)</f>
        <v>0</v>
      </c>
      <c r="BL835" s="24" t="s">
        <v>250</v>
      </c>
      <c r="BM835" s="24" t="s">
        <v>1079</v>
      </c>
    </row>
    <row r="836" s="1" customFormat="1" ht="25.5" customHeight="1">
      <c r="B836" s="46"/>
      <c r="C836" s="217" t="s">
        <v>1080</v>
      </c>
      <c r="D836" s="217" t="s">
        <v>144</v>
      </c>
      <c r="E836" s="218" t="s">
        <v>1081</v>
      </c>
      <c r="F836" s="219" t="s">
        <v>1082</v>
      </c>
      <c r="G836" s="220" t="s">
        <v>286</v>
      </c>
      <c r="H836" s="221">
        <v>1</v>
      </c>
      <c r="I836" s="222"/>
      <c r="J836" s="223">
        <f>ROUND(I836*H836,2)</f>
        <v>0</v>
      </c>
      <c r="K836" s="219" t="s">
        <v>21</v>
      </c>
      <c r="L836" s="72"/>
      <c r="M836" s="224" t="s">
        <v>21</v>
      </c>
      <c r="N836" s="225" t="s">
        <v>43</v>
      </c>
      <c r="O836" s="47"/>
      <c r="P836" s="226">
        <f>O836*H836</f>
        <v>0</v>
      </c>
      <c r="Q836" s="226">
        <v>0.00084999999999999995</v>
      </c>
      <c r="R836" s="226">
        <f>Q836*H836</f>
        <v>0.00084999999999999995</v>
      </c>
      <c r="S836" s="226">
        <v>0</v>
      </c>
      <c r="T836" s="227">
        <f>S836*H836</f>
        <v>0</v>
      </c>
      <c r="AR836" s="24" t="s">
        <v>250</v>
      </c>
      <c r="AT836" s="24" t="s">
        <v>144</v>
      </c>
      <c r="AU836" s="24" t="s">
        <v>82</v>
      </c>
      <c r="AY836" s="24" t="s">
        <v>142</v>
      </c>
      <c r="BE836" s="228">
        <f>IF(N836="základní",J836,0)</f>
        <v>0</v>
      </c>
      <c r="BF836" s="228">
        <f>IF(N836="snížená",J836,0)</f>
        <v>0</v>
      </c>
      <c r="BG836" s="228">
        <f>IF(N836="zákl. přenesená",J836,0)</f>
        <v>0</v>
      </c>
      <c r="BH836" s="228">
        <f>IF(N836="sníž. přenesená",J836,0)</f>
        <v>0</v>
      </c>
      <c r="BI836" s="228">
        <f>IF(N836="nulová",J836,0)</f>
        <v>0</v>
      </c>
      <c r="BJ836" s="24" t="s">
        <v>80</v>
      </c>
      <c r="BK836" s="228">
        <f>ROUND(I836*H836,2)</f>
        <v>0</v>
      </c>
      <c r="BL836" s="24" t="s">
        <v>250</v>
      </c>
      <c r="BM836" s="24" t="s">
        <v>1083</v>
      </c>
    </row>
    <row r="837" s="1" customFormat="1" ht="25.5" customHeight="1">
      <c r="B837" s="46"/>
      <c r="C837" s="217" t="s">
        <v>1084</v>
      </c>
      <c r="D837" s="217" t="s">
        <v>144</v>
      </c>
      <c r="E837" s="218" t="s">
        <v>1085</v>
      </c>
      <c r="F837" s="219" t="s">
        <v>1086</v>
      </c>
      <c r="G837" s="220" t="s">
        <v>1046</v>
      </c>
      <c r="H837" s="221">
        <v>1</v>
      </c>
      <c r="I837" s="222"/>
      <c r="J837" s="223">
        <f>ROUND(I837*H837,2)</f>
        <v>0</v>
      </c>
      <c r="K837" s="219" t="s">
        <v>21</v>
      </c>
      <c r="L837" s="72"/>
      <c r="M837" s="224" t="s">
        <v>21</v>
      </c>
      <c r="N837" s="225" t="s">
        <v>43</v>
      </c>
      <c r="O837" s="47"/>
      <c r="P837" s="226">
        <f>O837*H837</f>
        <v>0</v>
      </c>
      <c r="Q837" s="226">
        <v>0.0146988363</v>
      </c>
      <c r="R837" s="226">
        <f>Q837*H837</f>
        <v>0.0146988363</v>
      </c>
      <c r="S837" s="226">
        <v>0</v>
      </c>
      <c r="T837" s="227">
        <f>S837*H837</f>
        <v>0</v>
      </c>
      <c r="AR837" s="24" t="s">
        <v>250</v>
      </c>
      <c r="AT837" s="24" t="s">
        <v>144</v>
      </c>
      <c r="AU837" s="24" t="s">
        <v>82</v>
      </c>
      <c r="AY837" s="24" t="s">
        <v>142</v>
      </c>
      <c r="BE837" s="228">
        <f>IF(N837="základní",J837,0)</f>
        <v>0</v>
      </c>
      <c r="BF837" s="228">
        <f>IF(N837="snížená",J837,0)</f>
        <v>0</v>
      </c>
      <c r="BG837" s="228">
        <f>IF(N837="zákl. přenesená",J837,0)</f>
        <v>0</v>
      </c>
      <c r="BH837" s="228">
        <f>IF(N837="sníž. přenesená",J837,0)</f>
        <v>0</v>
      </c>
      <c r="BI837" s="228">
        <f>IF(N837="nulová",J837,0)</f>
        <v>0</v>
      </c>
      <c r="BJ837" s="24" t="s">
        <v>80</v>
      </c>
      <c r="BK837" s="228">
        <f>ROUND(I837*H837,2)</f>
        <v>0</v>
      </c>
      <c r="BL837" s="24" t="s">
        <v>250</v>
      </c>
      <c r="BM837" s="24" t="s">
        <v>1087</v>
      </c>
    </row>
    <row r="838" s="1" customFormat="1" ht="38.25" customHeight="1">
      <c r="B838" s="46"/>
      <c r="C838" s="217" t="s">
        <v>1088</v>
      </c>
      <c r="D838" s="217" t="s">
        <v>144</v>
      </c>
      <c r="E838" s="218" t="s">
        <v>1089</v>
      </c>
      <c r="F838" s="219" t="s">
        <v>1090</v>
      </c>
      <c r="G838" s="220" t="s">
        <v>1046</v>
      </c>
      <c r="H838" s="221">
        <v>1</v>
      </c>
      <c r="I838" s="222"/>
      <c r="J838" s="223">
        <f>ROUND(I838*H838,2)</f>
        <v>0</v>
      </c>
      <c r="K838" s="219" t="s">
        <v>164</v>
      </c>
      <c r="L838" s="72"/>
      <c r="M838" s="224" t="s">
        <v>21</v>
      </c>
      <c r="N838" s="225" t="s">
        <v>43</v>
      </c>
      <c r="O838" s="47"/>
      <c r="P838" s="226">
        <f>O838*H838</f>
        <v>0</v>
      </c>
      <c r="Q838" s="226">
        <v>0.036254545499999999</v>
      </c>
      <c r="R838" s="226">
        <f>Q838*H838</f>
        <v>0.036254545499999999</v>
      </c>
      <c r="S838" s="226">
        <v>0</v>
      </c>
      <c r="T838" s="227">
        <f>S838*H838</f>
        <v>0</v>
      </c>
      <c r="AR838" s="24" t="s">
        <v>250</v>
      </c>
      <c r="AT838" s="24" t="s">
        <v>144</v>
      </c>
      <c r="AU838" s="24" t="s">
        <v>82</v>
      </c>
      <c r="AY838" s="24" t="s">
        <v>142</v>
      </c>
      <c r="BE838" s="228">
        <f>IF(N838="základní",J838,0)</f>
        <v>0</v>
      </c>
      <c r="BF838" s="228">
        <f>IF(N838="snížená",J838,0)</f>
        <v>0</v>
      </c>
      <c r="BG838" s="228">
        <f>IF(N838="zákl. přenesená",J838,0)</f>
        <v>0</v>
      </c>
      <c r="BH838" s="228">
        <f>IF(N838="sníž. přenesená",J838,0)</f>
        <v>0</v>
      </c>
      <c r="BI838" s="228">
        <f>IF(N838="nulová",J838,0)</f>
        <v>0</v>
      </c>
      <c r="BJ838" s="24" t="s">
        <v>80</v>
      </c>
      <c r="BK838" s="228">
        <f>ROUND(I838*H838,2)</f>
        <v>0</v>
      </c>
      <c r="BL838" s="24" t="s">
        <v>250</v>
      </c>
      <c r="BM838" s="24" t="s">
        <v>1091</v>
      </c>
    </row>
    <row r="839" s="1" customFormat="1" ht="16.5" customHeight="1">
      <c r="B839" s="46"/>
      <c r="C839" s="217" t="s">
        <v>1092</v>
      </c>
      <c r="D839" s="217" t="s">
        <v>144</v>
      </c>
      <c r="E839" s="218" t="s">
        <v>1093</v>
      </c>
      <c r="F839" s="219" t="s">
        <v>1094</v>
      </c>
      <c r="G839" s="220" t="s">
        <v>286</v>
      </c>
      <c r="H839" s="221">
        <v>6</v>
      </c>
      <c r="I839" s="222"/>
      <c r="J839" s="223">
        <f>ROUND(I839*H839,2)</f>
        <v>0</v>
      </c>
      <c r="K839" s="219" t="s">
        <v>164</v>
      </c>
      <c r="L839" s="72"/>
      <c r="M839" s="224" t="s">
        <v>21</v>
      </c>
      <c r="N839" s="225" t="s">
        <v>43</v>
      </c>
      <c r="O839" s="47"/>
      <c r="P839" s="226">
        <f>O839*H839</f>
        <v>0</v>
      </c>
      <c r="Q839" s="226">
        <v>0</v>
      </c>
      <c r="R839" s="226">
        <f>Q839*H839</f>
        <v>0</v>
      </c>
      <c r="S839" s="226">
        <v>0.00048999999999999998</v>
      </c>
      <c r="T839" s="227">
        <f>S839*H839</f>
        <v>0.0029399999999999999</v>
      </c>
      <c r="AR839" s="24" t="s">
        <v>250</v>
      </c>
      <c r="AT839" s="24" t="s">
        <v>144</v>
      </c>
      <c r="AU839" s="24" t="s">
        <v>82</v>
      </c>
      <c r="AY839" s="24" t="s">
        <v>142</v>
      </c>
      <c r="BE839" s="228">
        <f>IF(N839="základní",J839,0)</f>
        <v>0</v>
      </c>
      <c r="BF839" s="228">
        <f>IF(N839="snížená",J839,0)</f>
        <v>0</v>
      </c>
      <c r="BG839" s="228">
        <f>IF(N839="zákl. přenesená",J839,0)</f>
        <v>0</v>
      </c>
      <c r="BH839" s="228">
        <f>IF(N839="sníž. přenesená",J839,0)</f>
        <v>0</v>
      </c>
      <c r="BI839" s="228">
        <f>IF(N839="nulová",J839,0)</f>
        <v>0</v>
      </c>
      <c r="BJ839" s="24" t="s">
        <v>80</v>
      </c>
      <c r="BK839" s="228">
        <f>ROUND(I839*H839,2)</f>
        <v>0</v>
      </c>
      <c r="BL839" s="24" t="s">
        <v>250</v>
      </c>
      <c r="BM839" s="24" t="s">
        <v>1095</v>
      </c>
    </row>
    <row r="840" s="1" customFormat="1" ht="16.5" customHeight="1">
      <c r="B840" s="46"/>
      <c r="C840" s="217" t="s">
        <v>1096</v>
      </c>
      <c r="D840" s="217" t="s">
        <v>144</v>
      </c>
      <c r="E840" s="218" t="s">
        <v>1097</v>
      </c>
      <c r="F840" s="219" t="s">
        <v>1098</v>
      </c>
      <c r="G840" s="220" t="s">
        <v>286</v>
      </c>
      <c r="H840" s="221">
        <v>14</v>
      </c>
      <c r="I840" s="222"/>
      <c r="J840" s="223">
        <f>ROUND(I840*H840,2)</f>
        <v>0</v>
      </c>
      <c r="K840" s="219" t="s">
        <v>21</v>
      </c>
      <c r="L840" s="72"/>
      <c r="M840" s="224" t="s">
        <v>21</v>
      </c>
      <c r="N840" s="225" t="s">
        <v>43</v>
      </c>
      <c r="O840" s="47"/>
      <c r="P840" s="226">
        <f>O840*H840</f>
        <v>0</v>
      </c>
      <c r="Q840" s="226">
        <v>0.00030009999999999998</v>
      </c>
      <c r="R840" s="226">
        <f>Q840*H840</f>
        <v>0.0042013999999999992</v>
      </c>
      <c r="S840" s="226">
        <v>0</v>
      </c>
      <c r="T840" s="227">
        <f>S840*H840</f>
        <v>0</v>
      </c>
      <c r="AR840" s="24" t="s">
        <v>250</v>
      </c>
      <c r="AT840" s="24" t="s">
        <v>144</v>
      </c>
      <c r="AU840" s="24" t="s">
        <v>82</v>
      </c>
      <c r="AY840" s="24" t="s">
        <v>142</v>
      </c>
      <c r="BE840" s="228">
        <f>IF(N840="základní",J840,0)</f>
        <v>0</v>
      </c>
      <c r="BF840" s="228">
        <f>IF(N840="snížená",J840,0)</f>
        <v>0</v>
      </c>
      <c r="BG840" s="228">
        <f>IF(N840="zákl. přenesená",J840,0)</f>
        <v>0</v>
      </c>
      <c r="BH840" s="228">
        <f>IF(N840="sníž. přenesená",J840,0)</f>
        <v>0</v>
      </c>
      <c r="BI840" s="228">
        <f>IF(N840="nulová",J840,0)</f>
        <v>0</v>
      </c>
      <c r="BJ840" s="24" t="s">
        <v>80</v>
      </c>
      <c r="BK840" s="228">
        <f>ROUND(I840*H840,2)</f>
        <v>0</v>
      </c>
      <c r="BL840" s="24" t="s">
        <v>250</v>
      </c>
      <c r="BM840" s="24" t="s">
        <v>1099</v>
      </c>
    </row>
    <row r="841" s="1" customFormat="1" ht="25.5" customHeight="1">
      <c r="B841" s="46"/>
      <c r="C841" s="217" t="s">
        <v>1100</v>
      </c>
      <c r="D841" s="217" t="s">
        <v>144</v>
      </c>
      <c r="E841" s="218" t="s">
        <v>1101</v>
      </c>
      <c r="F841" s="219" t="s">
        <v>1102</v>
      </c>
      <c r="G841" s="220" t="s">
        <v>1046</v>
      </c>
      <c r="H841" s="221">
        <v>3</v>
      </c>
      <c r="I841" s="222"/>
      <c r="J841" s="223">
        <f>ROUND(I841*H841,2)</f>
        <v>0</v>
      </c>
      <c r="K841" s="219" t="s">
        <v>164</v>
      </c>
      <c r="L841" s="72"/>
      <c r="M841" s="224" t="s">
        <v>21</v>
      </c>
      <c r="N841" s="225" t="s">
        <v>43</v>
      </c>
      <c r="O841" s="47"/>
      <c r="P841" s="226">
        <f>O841*H841</f>
        <v>0</v>
      </c>
      <c r="Q841" s="226">
        <v>0.0019600970000000001</v>
      </c>
      <c r="R841" s="226">
        <f>Q841*H841</f>
        <v>0.0058802910000000002</v>
      </c>
      <c r="S841" s="226">
        <v>0</v>
      </c>
      <c r="T841" s="227">
        <f>S841*H841</f>
        <v>0</v>
      </c>
      <c r="AR841" s="24" t="s">
        <v>250</v>
      </c>
      <c r="AT841" s="24" t="s">
        <v>144</v>
      </c>
      <c r="AU841" s="24" t="s">
        <v>82</v>
      </c>
      <c r="AY841" s="24" t="s">
        <v>142</v>
      </c>
      <c r="BE841" s="228">
        <f>IF(N841="základní",J841,0)</f>
        <v>0</v>
      </c>
      <c r="BF841" s="228">
        <f>IF(N841="snížená",J841,0)</f>
        <v>0</v>
      </c>
      <c r="BG841" s="228">
        <f>IF(N841="zákl. přenesená",J841,0)</f>
        <v>0</v>
      </c>
      <c r="BH841" s="228">
        <f>IF(N841="sníž. přenesená",J841,0)</f>
        <v>0</v>
      </c>
      <c r="BI841" s="228">
        <f>IF(N841="nulová",J841,0)</f>
        <v>0</v>
      </c>
      <c r="BJ841" s="24" t="s">
        <v>80</v>
      </c>
      <c r="BK841" s="228">
        <f>ROUND(I841*H841,2)</f>
        <v>0</v>
      </c>
      <c r="BL841" s="24" t="s">
        <v>250</v>
      </c>
      <c r="BM841" s="24" t="s">
        <v>1103</v>
      </c>
    </row>
    <row r="842" s="1" customFormat="1" ht="16.5" customHeight="1">
      <c r="B842" s="46"/>
      <c r="C842" s="217" t="s">
        <v>1104</v>
      </c>
      <c r="D842" s="217" t="s">
        <v>144</v>
      </c>
      <c r="E842" s="218" t="s">
        <v>1105</v>
      </c>
      <c r="F842" s="219" t="s">
        <v>1106</v>
      </c>
      <c r="G842" s="220" t="s">
        <v>1046</v>
      </c>
      <c r="H842" s="221">
        <v>5</v>
      </c>
      <c r="I842" s="222"/>
      <c r="J842" s="223">
        <f>ROUND(I842*H842,2)</f>
        <v>0</v>
      </c>
      <c r="K842" s="219" t="s">
        <v>164</v>
      </c>
      <c r="L842" s="72"/>
      <c r="M842" s="224" t="s">
        <v>21</v>
      </c>
      <c r="N842" s="225" t="s">
        <v>43</v>
      </c>
      <c r="O842" s="47"/>
      <c r="P842" s="226">
        <f>O842*H842</f>
        <v>0</v>
      </c>
      <c r="Q842" s="226">
        <v>0.0018</v>
      </c>
      <c r="R842" s="226">
        <f>Q842*H842</f>
        <v>0.0089999999999999993</v>
      </c>
      <c r="S842" s="226">
        <v>0</v>
      </c>
      <c r="T842" s="227">
        <f>S842*H842</f>
        <v>0</v>
      </c>
      <c r="AR842" s="24" t="s">
        <v>250</v>
      </c>
      <c r="AT842" s="24" t="s">
        <v>144</v>
      </c>
      <c r="AU842" s="24" t="s">
        <v>82</v>
      </c>
      <c r="AY842" s="24" t="s">
        <v>142</v>
      </c>
      <c r="BE842" s="228">
        <f>IF(N842="základní",J842,0)</f>
        <v>0</v>
      </c>
      <c r="BF842" s="228">
        <f>IF(N842="snížená",J842,0)</f>
        <v>0</v>
      </c>
      <c r="BG842" s="228">
        <f>IF(N842="zákl. přenesená",J842,0)</f>
        <v>0</v>
      </c>
      <c r="BH842" s="228">
        <f>IF(N842="sníž. přenesená",J842,0)</f>
        <v>0</v>
      </c>
      <c r="BI842" s="228">
        <f>IF(N842="nulová",J842,0)</f>
        <v>0</v>
      </c>
      <c r="BJ842" s="24" t="s">
        <v>80</v>
      </c>
      <c r="BK842" s="228">
        <f>ROUND(I842*H842,2)</f>
        <v>0</v>
      </c>
      <c r="BL842" s="24" t="s">
        <v>250</v>
      </c>
      <c r="BM842" s="24" t="s">
        <v>1107</v>
      </c>
    </row>
    <row r="843" s="1" customFormat="1" ht="25.5" customHeight="1">
      <c r="B843" s="46"/>
      <c r="C843" s="217" t="s">
        <v>1108</v>
      </c>
      <c r="D843" s="217" t="s">
        <v>144</v>
      </c>
      <c r="E843" s="218" t="s">
        <v>1109</v>
      </c>
      <c r="F843" s="219" t="s">
        <v>1110</v>
      </c>
      <c r="G843" s="220" t="s">
        <v>286</v>
      </c>
      <c r="H843" s="221">
        <v>1</v>
      </c>
      <c r="I843" s="222"/>
      <c r="J843" s="223">
        <f>ROUND(I843*H843,2)</f>
        <v>0</v>
      </c>
      <c r="K843" s="219" t="s">
        <v>21</v>
      </c>
      <c r="L843" s="72"/>
      <c r="M843" s="224" t="s">
        <v>21</v>
      </c>
      <c r="N843" s="225" t="s">
        <v>43</v>
      </c>
      <c r="O843" s="47"/>
      <c r="P843" s="226">
        <f>O843*H843</f>
        <v>0</v>
      </c>
      <c r="Q843" s="226">
        <v>0.0018</v>
      </c>
      <c r="R843" s="226">
        <f>Q843*H843</f>
        <v>0.0018</v>
      </c>
      <c r="S843" s="226">
        <v>0</v>
      </c>
      <c r="T843" s="227">
        <f>S843*H843</f>
        <v>0</v>
      </c>
      <c r="AR843" s="24" t="s">
        <v>250</v>
      </c>
      <c r="AT843" s="24" t="s">
        <v>144</v>
      </c>
      <c r="AU843" s="24" t="s">
        <v>82</v>
      </c>
      <c r="AY843" s="24" t="s">
        <v>142</v>
      </c>
      <c r="BE843" s="228">
        <f>IF(N843="základní",J843,0)</f>
        <v>0</v>
      </c>
      <c r="BF843" s="228">
        <f>IF(N843="snížená",J843,0)</f>
        <v>0</v>
      </c>
      <c r="BG843" s="228">
        <f>IF(N843="zákl. přenesená",J843,0)</f>
        <v>0</v>
      </c>
      <c r="BH843" s="228">
        <f>IF(N843="sníž. přenesená",J843,0)</f>
        <v>0</v>
      </c>
      <c r="BI843" s="228">
        <f>IF(N843="nulová",J843,0)</f>
        <v>0</v>
      </c>
      <c r="BJ843" s="24" t="s">
        <v>80</v>
      </c>
      <c r="BK843" s="228">
        <f>ROUND(I843*H843,2)</f>
        <v>0</v>
      </c>
      <c r="BL843" s="24" t="s">
        <v>250</v>
      </c>
      <c r="BM843" s="24" t="s">
        <v>1111</v>
      </c>
    </row>
    <row r="844" s="1" customFormat="1" ht="16.5" customHeight="1">
      <c r="B844" s="46"/>
      <c r="C844" s="217" t="s">
        <v>1112</v>
      </c>
      <c r="D844" s="217" t="s">
        <v>144</v>
      </c>
      <c r="E844" s="218" t="s">
        <v>1113</v>
      </c>
      <c r="F844" s="219" t="s">
        <v>1114</v>
      </c>
      <c r="G844" s="220" t="s">
        <v>286</v>
      </c>
      <c r="H844" s="221">
        <v>4</v>
      </c>
      <c r="I844" s="222"/>
      <c r="J844" s="223">
        <f>ROUND(I844*H844,2)</f>
        <v>0</v>
      </c>
      <c r="K844" s="219" t="s">
        <v>164</v>
      </c>
      <c r="L844" s="72"/>
      <c r="M844" s="224" t="s">
        <v>21</v>
      </c>
      <c r="N844" s="225" t="s">
        <v>43</v>
      </c>
      <c r="O844" s="47"/>
      <c r="P844" s="226">
        <f>O844*H844</f>
        <v>0</v>
      </c>
      <c r="Q844" s="226">
        <v>0</v>
      </c>
      <c r="R844" s="226">
        <f>Q844*H844</f>
        <v>0</v>
      </c>
      <c r="S844" s="226">
        <v>0.00084999999999999995</v>
      </c>
      <c r="T844" s="227">
        <f>S844*H844</f>
        <v>0.0033999999999999998</v>
      </c>
      <c r="AR844" s="24" t="s">
        <v>250</v>
      </c>
      <c r="AT844" s="24" t="s">
        <v>144</v>
      </c>
      <c r="AU844" s="24" t="s">
        <v>82</v>
      </c>
      <c r="AY844" s="24" t="s">
        <v>142</v>
      </c>
      <c r="BE844" s="228">
        <f>IF(N844="základní",J844,0)</f>
        <v>0</v>
      </c>
      <c r="BF844" s="228">
        <f>IF(N844="snížená",J844,0)</f>
        <v>0</v>
      </c>
      <c r="BG844" s="228">
        <f>IF(N844="zákl. přenesená",J844,0)</f>
        <v>0</v>
      </c>
      <c r="BH844" s="228">
        <f>IF(N844="sníž. přenesená",J844,0)</f>
        <v>0</v>
      </c>
      <c r="BI844" s="228">
        <f>IF(N844="nulová",J844,0)</f>
        <v>0</v>
      </c>
      <c r="BJ844" s="24" t="s">
        <v>80</v>
      </c>
      <c r="BK844" s="228">
        <f>ROUND(I844*H844,2)</f>
        <v>0</v>
      </c>
      <c r="BL844" s="24" t="s">
        <v>250</v>
      </c>
      <c r="BM844" s="24" t="s">
        <v>1115</v>
      </c>
    </row>
    <row r="845" s="1" customFormat="1" ht="16.5" customHeight="1">
      <c r="B845" s="46"/>
      <c r="C845" s="217" t="s">
        <v>1116</v>
      </c>
      <c r="D845" s="217" t="s">
        <v>144</v>
      </c>
      <c r="E845" s="218" t="s">
        <v>1117</v>
      </c>
      <c r="F845" s="219" t="s">
        <v>1118</v>
      </c>
      <c r="G845" s="220" t="s">
        <v>286</v>
      </c>
      <c r="H845" s="221">
        <v>5</v>
      </c>
      <c r="I845" s="222"/>
      <c r="J845" s="223">
        <f>ROUND(I845*H845,2)</f>
        <v>0</v>
      </c>
      <c r="K845" s="219" t="s">
        <v>21</v>
      </c>
      <c r="L845" s="72"/>
      <c r="M845" s="224" t="s">
        <v>21</v>
      </c>
      <c r="N845" s="225" t="s">
        <v>43</v>
      </c>
      <c r="O845" s="47"/>
      <c r="P845" s="226">
        <f>O845*H845</f>
        <v>0</v>
      </c>
      <c r="Q845" s="226">
        <v>0.0030374999999999998</v>
      </c>
      <c r="R845" s="226">
        <f>Q845*H845</f>
        <v>0.0151875</v>
      </c>
      <c r="S845" s="226">
        <v>0</v>
      </c>
      <c r="T845" s="227">
        <f>S845*H845</f>
        <v>0</v>
      </c>
      <c r="AR845" s="24" t="s">
        <v>250</v>
      </c>
      <c r="AT845" s="24" t="s">
        <v>144</v>
      </c>
      <c r="AU845" s="24" t="s">
        <v>82</v>
      </c>
      <c r="AY845" s="24" t="s">
        <v>142</v>
      </c>
      <c r="BE845" s="228">
        <f>IF(N845="základní",J845,0)</f>
        <v>0</v>
      </c>
      <c r="BF845" s="228">
        <f>IF(N845="snížená",J845,0)</f>
        <v>0</v>
      </c>
      <c r="BG845" s="228">
        <f>IF(N845="zákl. přenesená",J845,0)</f>
        <v>0</v>
      </c>
      <c r="BH845" s="228">
        <f>IF(N845="sníž. přenesená",J845,0)</f>
        <v>0</v>
      </c>
      <c r="BI845" s="228">
        <f>IF(N845="nulová",J845,0)</f>
        <v>0</v>
      </c>
      <c r="BJ845" s="24" t="s">
        <v>80</v>
      </c>
      <c r="BK845" s="228">
        <f>ROUND(I845*H845,2)</f>
        <v>0</v>
      </c>
      <c r="BL845" s="24" t="s">
        <v>250</v>
      </c>
      <c r="BM845" s="24" t="s">
        <v>1119</v>
      </c>
    </row>
    <row r="846" s="1" customFormat="1" ht="25.5" customHeight="1">
      <c r="B846" s="46"/>
      <c r="C846" s="217" t="s">
        <v>1120</v>
      </c>
      <c r="D846" s="217" t="s">
        <v>144</v>
      </c>
      <c r="E846" s="218" t="s">
        <v>1121</v>
      </c>
      <c r="F846" s="219" t="s">
        <v>1122</v>
      </c>
      <c r="G846" s="220" t="s">
        <v>286</v>
      </c>
      <c r="H846" s="221">
        <v>1</v>
      </c>
      <c r="I846" s="222"/>
      <c r="J846" s="223">
        <f>ROUND(I846*H846,2)</f>
        <v>0</v>
      </c>
      <c r="K846" s="219" t="s">
        <v>21</v>
      </c>
      <c r="L846" s="72"/>
      <c r="M846" s="224" t="s">
        <v>21</v>
      </c>
      <c r="N846" s="225" t="s">
        <v>43</v>
      </c>
      <c r="O846" s="47"/>
      <c r="P846" s="226">
        <f>O846*H846</f>
        <v>0</v>
      </c>
      <c r="Q846" s="226">
        <v>0.00066197670000000001</v>
      </c>
      <c r="R846" s="226">
        <f>Q846*H846</f>
        <v>0.00066197670000000001</v>
      </c>
      <c r="S846" s="226">
        <v>0</v>
      </c>
      <c r="T846" s="227">
        <f>S846*H846</f>
        <v>0</v>
      </c>
      <c r="AR846" s="24" t="s">
        <v>250</v>
      </c>
      <c r="AT846" s="24" t="s">
        <v>144</v>
      </c>
      <c r="AU846" s="24" t="s">
        <v>82</v>
      </c>
      <c r="AY846" s="24" t="s">
        <v>142</v>
      </c>
      <c r="BE846" s="228">
        <f>IF(N846="základní",J846,0)</f>
        <v>0</v>
      </c>
      <c r="BF846" s="228">
        <f>IF(N846="snížená",J846,0)</f>
        <v>0</v>
      </c>
      <c r="BG846" s="228">
        <f>IF(N846="zákl. přenesená",J846,0)</f>
        <v>0</v>
      </c>
      <c r="BH846" s="228">
        <f>IF(N846="sníž. přenesená",J846,0)</f>
        <v>0</v>
      </c>
      <c r="BI846" s="228">
        <f>IF(N846="nulová",J846,0)</f>
        <v>0</v>
      </c>
      <c r="BJ846" s="24" t="s">
        <v>80</v>
      </c>
      <c r="BK846" s="228">
        <f>ROUND(I846*H846,2)</f>
        <v>0</v>
      </c>
      <c r="BL846" s="24" t="s">
        <v>250</v>
      </c>
      <c r="BM846" s="24" t="s">
        <v>1123</v>
      </c>
    </row>
    <row r="847" s="1" customFormat="1" ht="25.5" customHeight="1">
      <c r="B847" s="46"/>
      <c r="C847" s="217" t="s">
        <v>1124</v>
      </c>
      <c r="D847" s="217" t="s">
        <v>144</v>
      </c>
      <c r="E847" s="218" t="s">
        <v>1125</v>
      </c>
      <c r="F847" s="219" t="s">
        <v>1126</v>
      </c>
      <c r="G847" s="220" t="s">
        <v>286</v>
      </c>
      <c r="H847" s="221">
        <v>1</v>
      </c>
      <c r="I847" s="222"/>
      <c r="J847" s="223">
        <f>ROUND(I847*H847,2)</f>
        <v>0</v>
      </c>
      <c r="K847" s="219" t="s">
        <v>164</v>
      </c>
      <c r="L847" s="72"/>
      <c r="M847" s="224" t="s">
        <v>21</v>
      </c>
      <c r="N847" s="225" t="s">
        <v>43</v>
      </c>
      <c r="O847" s="47"/>
      <c r="P847" s="226">
        <f>O847*H847</f>
        <v>0</v>
      </c>
      <c r="Q847" s="226">
        <v>0.00065749999999999999</v>
      </c>
      <c r="R847" s="226">
        <f>Q847*H847</f>
        <v>0.00065749999999999999</v>
      </c>
      <c r="S847" s="226">
        <v>0</v>
      </c>
      <c r="T847" s="227">
        <f>S847*H847</f>
        <v>0</v>
      </c>
      <c r="AR847" s="24" t="s">
        <v>250</v>
      </c>
      <c r="AT847" s="24" t="s">
        <v>144</v>
      </c>
      <c r="AU847" s="24" t="s">
        <v>82</v>
      </c>
      <c r="AY847" s="24" t="s">
        <v>142</v>
      </c>
      <c r="BE847" s="228">
        <f>IF(N847="základní",J847,0)</f>
        <v>0</v>
      </c>
      <c r="BF847" s="228">
        <f>IF(N847="snížená",J847,0)</f>
        <v>0</v>
      </c>
      <c r="BG847" s="228">
        <f>IF(N847="zákl. přenesená",J847,0)</f>
        <v>0</v>
      </c>
      <c r="BH847" s="228">
        <f>IF(N847="sníž. přenesená",J847,0)</f>
        <v>0</v>
      </c>
      <c r="BI847" s="228">
        <f>IF(N847="nulová",J847,0)</f>
        <v>0</v>
      </c>
      <c r="BJ847" s="24" t="s">
        <v>80</v>
      </c>
      <c r="BK847" s="228">
        <f>ROUND(I847*H847,2)</f>
        <v>0</v>
      </c>
      <c r="BL847" s="24" t="s">
        <v>250</v>
      </c>
      <c r="BM847" s="24" t="s">
        <v>1127</v>
      </c>
    </row>
    <row r="848" s="1" customFormat="1" ht="16.5" customHeight="1">
      <c r="B848" s="46"/>
      <c r="C848" s="217" t="s">
        <v>1128</v>
      </c>
      <c r="D848" s="217" t="s">
        <v>144</v>
      </c>
      <c r="E848" s="218" t="s">
        <v>1129</v>
      </c>
      <c r="F848" s="219" t="s">
        <v>1130</v>
      </c>
      <c r="G848" s="220" t="s">
        <v>286</v>
      </c>
      <c r="H848" s="221">
        <v>33</v>
      </c>
      <c r="I848" s="222"/>
      <c r="J848" s="223">
        <f>ROUND(I848*H848,2)</f>
        <v>0</v>
      </c>
      <c r="K848" s="219" t="s">
        <v>21</v>
      </c>
      <c r="L848" s="72"/>
      <c r="M848" s="224" t="s">
        <v>21</v>
      </c>
      <c r="N848" s="225" t="s">
        <v>43</v>
      </c>
      <c r="O848" s="47"/>
      <c r="P848" s="226">
        <f>O848*H848</f>
        <v>0</v>
      </c>
      <c r="Q848" s="226">
        <v>3.1720000000000001E-05</v>
      </c>
      <c r="R848" s="226">
        <f>Q848*H848</f>
        <v>0.0010467600000000001</v>
      </c>
      <c r="S848" s="226">
        <v>0</v>
      </c>
      <c r="T848" s="227">
        <f>S848*H848</f>
        <v>0</v>
      </c>
      <c r="AR848" s="24" t="s">
        <v>250</v>
      </c>
      <c r="AT848" s="24" t="s">
        <v>144</v>
      </c>
      <c r="AU848" s="24" t="s">
        <v>82</v>
      </c>
      <c r="AY848" s="24" t="s">
        <v>142</v>
      </c>
      <c r="BE848" s="228">
        <f>IF(N848="základní",J848,0)</f>
        <v>0</v>
      </c>
      <c r="BF848" s="228">
        <f>IF(N848="snížená",J848,0)</f>
        <v>0</v>
      </c>
      <c r="BG848" s="228">
        <f>IF(N848="zákl. přenesená",J848,0)</f>
        <v>0</v>
      </c>
      <c r="BH848" s="228">
        <f>IF(N848="sníž. přenesená",J848,0)</f>
        <v>0</v>
      </c>
      <c r="BI848" s="228">
        <f>IF(N848="nulová",J848,0)</f>
        <v>0</v>
      </c>
      <c r="BJ848" s="24" t="s">
        <v>80</v>
      </c>
      <c r="BK848" s="228">
        <f>ROUND(I848*H848,2)</f>
        <v>0</v>
      </c>
      <c r="BL848" s="24" t="s">
        <v>250</v>
      </c>
      <c r="BM848" s="24" t="s">
        <v>1131</v>
      </c>
    </row>
    <row r="849" s="1" customFormat="1" ht="16.5" customHeight="1">
      <c r="B849" s="46"/>
      <c r="C849" s="273" t="s">
        <v>1132</v>
      </c>
      <c r="D849" s="273" t="s">
        <v>245</v>
      </c>
      <c r="E849" s="274" t="s">
        <v>1133</v>
      </c>
      <c r="F849" s="275" t="s">
        <v>1134</v>
      </c>
      <c r="G849" s="276" t="s">
        <v>286</v>
      </c>
      <c r="H849" s="277">
        <v>3</v>
      </c>
      <c r="I849" s="278"/>
      <c r="J849" s="279">
        <f>ROUND(I849*H849,2)</f>
        <v>0</v>
      </c>
      <c r="K849" s="275" t="s">
        <v>21</v>
      </c>
      <c r="L849" s="280"/>
      <c r="M849" s="281" t="s">
        <v>21</v>
      </c>
      <c r="N849" s="282" t="s">
        <v>43</v>
      </c>
      <c r="O849" s="47"/>
      <c r="P849" s="226">
        <f>O849*H849</f>
        <v>0</v>
      </c>
      <c r="Q849" s="226">
        <v>0.001</v>
      </c>
      <c r="R849" s="226">
        <f>Q849*H849</f>
        <v>0.0030000000000000001</v>
      </c>
      <c r="S849" s="226">
        <v>0</v>
      </c>
      <c r="T849" s="227">
        <f>S849*H849</f>
        <v>0</v>
      </c>
      <c r="AR849" s="24" t="s">
        <v>338</v>
      </c>
      <c r="AT849" s="24" t="s">
        <v>245</v>
      </c>
      <c r="AU849" s="24" t="s">
        <v>82</v>
      </c>
      <c r="AY849" s="24" t="s">
        <v>142</v>
      </c>
      <c r="BE849" s="228">
        <f>IF(N849="základní",J849,0)</f>
        <v>0</v>
      </c>
      <c r="BF849" s="228">
        <f>IF(N849="snížená",J849,0)</f>
        <v>0</v>
      </c>
      <c r="BG849" s="228">
        <f>IF(N849="zákl. přenesená",J849,0)</f>
        <v>0</v>
      </c>
      <c r="BH849" s="228">
        <f>IF(N849="sníž. přenesená",J849,0)</f>
        <v>0</v>
      </c>
      <c r="BI849" s="228">
        <f>IF(N849="nulová",J849,0)</f>
        <v>0</v>
      </c>
      <c r="BJ849" s="24" t="s">
        <v>80</v>
      </c>
      <c r="BK849" s="228">
        <f>ROUND(I849*H849,2)</f>
        <v>0</v>
      </c>
      <c r="BL849" s="24" t="s">
        <v>250</v>
      </c>
      <c r="BM849" s="24" t="s">
        <v>1135</v>
      </c>
    </row>
    <row r="850" s="1" customFormat="1" ht="16.5" customHeight="1">
      <c r="B850" s="46"/>
      <c r="C850" s="273" t="s">
        <v>1136</v>
      </c>
      <c r="D850" s="273" t="s">
        <v>245</v>
      </c>
      <c r="E850" s="274" t="s">
        <v>1137</v>
      </c>
      <c r="F850" s="275" t="s">
        <v>1138</v>
      </c>
      <c r="G850" s="276" t="s">
        <v>286</v>
      </c>
      <c r="H850" s="277">
        <v>4</v>
      </c>
      <c r="I850" s="278"/>
      <c r="J850" s="279">
        <f>ROUND(I850*H850,2)</f>
        <v>0</v>
      </c>
      <c r="K850" s="275" t="s">
        <v>21</v>
      </c>
      <c r="L850" s="280"/>
      <c r="M850" s="281" t="s">
        <v>21</v>
      </c>
      <c r="N850" s="282" t="s">
        <v>43</v>
      </c>
      <c r="O850" s="47"/>
      <c r="P850" s="226">
        <f>O850*H850</f>
        <v>0</v>
      </c>
      <c r="Q850" s="226">
        <v>0.001</v>
      </c>
      <c r="R850" s="226">
        <f>Q850*H850</f>
        <v>0.0040000000000000001</v>
      </c>
      <c r="S850" s="226">
        <v>0</v>
      </c>
      <c r="T850" s="227">
        <f>S850*H850</f>
        <v>0</v>
      </c>
      <c r="AR850" s="24" t="s">
        <v>338</v>
      </c>
      <c r="AT850" s="24" t="s">
        <v>245</v>
      </c>
      <c r="AU850" s="24" t="s">
        <v>82</v>
      </c>
      <c r="AY850" s="24" t="s">
        <v>142</v>
      </c>
      <c r="BE850" s="228">
        <f>IF(N850="základní",J850,0)</f>
        <v>0</v>
      </c>
      <c r="BF850" s="228">
        <f>IF(N850="snížená",J850,0)</f>
        <v>0</v>
      </c>
      <c r="BG850" s="228">
        <f>IF(N850="zákl. přenesená",J850,0)</f>
        <v>0</v>
      </c>
      <c r="BH850" s="228">
        <f>IF(N850="sníž. přenesená",J850,0)</f>
        <v>0</v>
      </c>
      <c r="BI850" s="228">
        <f>IF(N850="nulová",J850,0)</f>
        <v>0</v>
      </c>
      <c r="BJ850" s="24" t="s">
        <v>80</v>
      </c>
      <c r="BK850" s="228">
        <f>ROUND(I850*H850,2)</f>
        <v>0</v>
      </c>
      <c r="BL850" s="24" t="s">
        <v>250</v>
      </c>
      <c r="BM850" s="24" t="s">
        <v>1139</v>
      </c>
    </row>
    <row r="851" s="1" customFormat="1" ht="16.5" customHeight="1">
      <c r="B851" s="46"/>
      <c r="C851" s="273" t="s">
        <v>1140</v>
      </c>
      <c r="D851" s="273" t="s">
        <v>245</v>
      </c>
      <c r="E851" s="274" t="s">
        <v>1141</v>
      </c>
      <c r="F851" s="275" t="s">
        <v>1142</v>
      </c>
      <c r="G851" s="276" t="s">
        <v>286</v>
      </c>
      <c r="H851" s="277">
        <v>4</v>
      </c>
      <c r="I851" s="278"/>
      <c r="J851" s="279">
        <f>ROUND(I851*H851,2)</f>
        <v>0</v>
      </c>
      <c r="K851" s="275" t="s">
        <v>21</v>
      </c>
      <c r="L851" s="280"/>
      <c r="M851" s="281" t="s">
        <v>21</v>
      </c>
      <c r="N851" s="282" t="s">
        <v>43</v>
      </c>
      <c r="O851" s="47"/>
      <c r="P851" s="226">
        <f>O851*H851</f>
        <v>0</v>
      </c>
      <c r="Q851" s="226">
        <v>0.001</v>
      </c>
      <c r="R851" s="226">
        <f>Q851*H851</f>
        <v>0.0040000000000000001</v>
      </c>
      <c r="S851" s="226">
        <v>0</v>
      </c>
      <c r="T851" s="227">
        <f>S851*H851</f>
        <v>0</v>
      </c>
      <c r="AR851" s="24" t="s">
        <v>338</v>
      </c>
      <c r="AT851" s="24" t="s">
        <v>245</v>
      </c>
      <c r="AU851" s="24" t="s">
        <v>82</v>
      </c>
      <c r="AY851" s="24" t="s">
        <v>142</v>
      </c>
      <c r="BE851" s="228">
        <f>IF(N851="základní",J851,0)</f>
        <v>0</v>
      </c>
      <c r="BF851" s="228">
        <f>IF(N851="snížená",J851,0)</f>
        <v>0</v>
      </c>
      <c r="BG851" s="228">
        <f>IF(N851="zákl. přenesená",J851,0)</f>
        <v>0</v>
      </c>
      <c r="BH851" s="228">
        <f>IF(N851="sníž. přenesená",J851,0)</f>
        <v>0</v>
      </c>
      <c r="BI851" s="228">
        <f>IF(N851="nulová",J851,0)</f>
        <v>0</v>
      </c>
      <c r="BJ851" s="24" t="s">
        <v>80</v>
      </c>
      <c r="BK851" s="228">
        <f>ROUND(I851*H851,2)</f>
        <v>0</v>
      </c>
      <c r="BL851" s="24" t="s">
        <v>250</v>
      </c>
      <c r="BM851" s="24" t="s">
        <v>1143</v>
      </c>
    </row>
    <row r="852" s="1" customFormat="1" ht="16.5" customHeight="1">
      <c r="B852" s="46"/>
      <c r="C852" s="273" t="s">
        <v>1144</v>
      </c>
      <c r="D852" s="273" t="s">
        <v>245</v>
      </c>
      <c r="E852" s="274" t="s">
        <v>1145</v>
      </c>
      <c r="F852" s="275" t="s">
        <v>1146</v>
      </c>
      <c r="G852" s="276" t="s">
        <v>286</v>
      </c>
      <c r="H852" s="277">
        <v>2</v>
      </c>
      <c r="I852" s="278"/>
      <c r="J852" s="279">
        <f>ROUND(I852*H852,2)</f>
        <v>0</v>
      </c>
      <c r="K852" s="275" t="s">
        <v>21</v>
      </c>
      <c r="L852" s="280"/>
      <c r="M852" s="281" t="s">
        <v>21</v>
      </c>
      <c r="N852" s="282" t="s">
        <v>43</v>
      </c>
      <c r="O852" s="47"/>
      <c r="P852" s="226">
        <f>O852*H852</f>
        <v>0</v>
      </c>
      <c r="Q852" s="226">
        <v>0.001</v>
      </c>
      <c r="R852" s="226">
        <f>Q852*H852</f>
        <v>0.002</v>
      </c>
      <c r="S852" s="226">
        <v>0</v>
      </c>
      <c r="T852" s="227">
        <f>S852*H852</f>
        <v>0</v>
      </c>
      <c r="AR852" s="24" t="s">
        <v>338</v>
      </c>
      <c r="AT852" s="24" t="s">
        <v>245</v>
      </c>
      <c r="AU852" s="24" t="s">
        <v>82</v>
      </c>
      <c r="AY852" s="24" t="s">
        <v>142</v>
      </c>
      <c r="BE852" s="228">
        <f>IF(N852="základní",J852,0)</f>
        <v>0</v>
      </c>
      <c r="BF852" s="228">
        <f>IF(N852="snížená",J852,0)</f>
        <v>0</v>
      </c>
      <c r="BG852" s="228">
        <f>IF(N852="zákl. přenesená",J852,0)</f>
        <v>0</v>
      </c>
      <c r="BH852" s="228">
        <f>IF(N852="sníž. přenesená",J852,0)</f>
        <v>0</v>
      </c>
      <c r="BI852" s="228">
        <f>IF(N852="nulová",J852,0)</f>
        <v>0</v>
      </c>
      <c r="BJ852" s="24" t="s">
        <v>80</v>
      </c>
      <c r="BK852" s="228">
        <f>ROUND(I852*H852,2)</f>
        <v>0</v>
      </c>
      <c r="BL852" s="24" t="s">
        <v>250</v>
      </c>
      <c r="BM852" s="24" t="s">
        <v>1147</v>
      </c>
    </row>
    <row r="853" s="1" customFormat="1" ht="16.5" customHeight="1">
      <c r="B853" s="46"/>
      <c r="C853" s="273" t="s">
        <v>1148</v>
      </c>
      <c r="D853" s="273" t="s">
        <v>245</v>
      </c>
      <c r="E853" s="274" t="s">
        <v>1149</v>
      </c>
      <c r="F853" s="275" t="s">
        <v>1150</v>
      </c>
      <c r="G853" s="276" t="s">
        <v>286</v>
      </c>
      <c r="H853" s="277">
        <v>3</v>
      </c>
      <c r="I853" s="278"/>
      <c r="J853" s="279">
        <f>ROUND(I853*H853,2)</f>
        <v>0</v>
      </c>
      <c r="K853" s="275" t="s">
        <v>21</v>
      </c>
      <c r="L853" s="280"/>
      <c r="M853" s="281" t="s">
        <v>21</v>
      </c>
      <c r="N853" s="282" t="s">
        <v>43</v>
      </c>
      <c r="O853" s="47"/>
      <c r="P853" s="226">
        <f>O853*H853</f>
        <v>0</v>
      </c>
      <c r="Q853" s="226">
        <v>0.001</v>
      </c>
      <c r="R853" s="226">
        <f>Q853*H853</f>
        <v>0.0030000000000000001</v>
      </c>
      <c r="S853" s="226">
        <v>0</v>
      </c>
      <c r="T853" s="227">
        <f>S853*H853</f>
        <v>0</v>
      </c>
      <c r="AR853" s="24" t="s">
        <v>338</v>
      </c>
      <c r="AT853" s="24" t="s">
        <v>245</v>
      </c>
      <c r="AU853" s="24" t="s">
        <v>82</v>
      </c>
      <c r="AY853" s="24" t="s">
        <v>142</v>
      </c>
      <c r="BE853" s="228">
        <f>IF(N853="základní",J853,0)</f>
        <v>0</v>
      </c>
      <c r="BF853" s="228">
        <f>IF(N853="snížená",J853,0)</f>
        <v>0</v>
      </c>
      <c r="BG853" s="228">
        <f>IF(N853="zákl. přenesená",J853,0)</f>
        <v>0</v>
      </c>
      <c r="BH853" s="228">
        <f>IF(N853="sníž. přenesená",J853,0)</f>
        <v>0</v>
      </c>
      <c r="BI853" s="228">
        <f>IF(N853="nulová",J853,0)</f>
        <v>0</v>
      </c>
      <c r="BJ853" s="24" t="s">
        <v>80</v>
      </c>
      <c r="BK853" s="228">
        <f>ROUND(I853*H853,2)</f>
        <v>0</v>
      </c>
      <c r="BL853" s="24" t="s">
        <v>250</v>
      </c>
      <c r="BM853" s="24" t="s">
        <v>1151</v>
      </c>
    </row>
    <row r="854" s="1" customFormat="1" ht="16.5" customHeight="1">
      <c r="B854" s="46"/>
      <c r="C854" s="273" t="s">
        <v>1152</v>
      </c>
      <c r="D854" s="273" t="s">
        <v>245</v>
      </c>
      <c r="E854" s="274" t="s">
        <v>1153</v>
      </c>
      <c r="F854" s="275" t="s">
        <v>1154</v>
      </c>
      <c r="G854" s="276" t="s">
        <v>286</v>
      </c>
      <c r="H854" s="277">
        <v>4</v>
      </c>
      <c r="I854" s="278"/>
      <c r="J854" s="279">
        <f>ROUND(I854*H854,2)</f>
        <v>0</v>
      </c>
      <c r="K854" s="275" t="s">
        <v>21</v>
      </c>
      <c r="L854" s="280"/>
      <c r="M854" s="281" t="s">
        <v>21</v>
      </c>
      <c r="N854" s="282" t="s">
        <v>43</v>
      </c>
      <c r="O854" s="47"/>
      <c r="P854" s="226">
        <f>O854*H854</f>
        <v>0</v>
      </c>
      <c r="Q854" s="226">
        <v>0.001</v>
      </c>
      <c r="R854" s="226">
        <f>Q854*H854</f>
        <v>0.0040000000000000001</v>
      </c>
      <c r="S854" s="226">
        <v>0</v>
      </c>
      <c r="T854" s="227">
        <f>S854*H854</f>
        <v>0</v>
      </c>
      <c r="AR854" s="24" t="s">
        <v>338</v>
      </c>
      <c r="AT854" s="24" t="s">
        <v>245</v>
      </c>
      <c r="AU854" s="24" t="s">
        <v>82</v>
      </c>
      <c r="AY854" s="24" t="s">
        <v>142</v>
      </c>
      <c r="BE854" s="228">
        <f>IF(N854="základní",J854,0)</f>
        <v>0</v>
      </c>
      <c r="BF854" s="228">
        <f>IF(N854="snížená",J854,0)</f>
        <v>0</v>
      </c>
      <c r="BG854" s="228">
        <f>IF(N854="zákl. přenesená",J854,0)</f>
        <v>0</v>
      </c>
      <c r="BH854" s="228">
        <f>IF(N854="sníž. přenesená",J854,0)</f>
        <v>0</v>
      </c>
      <c r="BI854" s="228">
        <f>IF(N854="nulová",J854,0)</f>
        <v>0</v>
      </c>
      <c r="BJ854" s="24" t="s">
        <v>80</v>
      </c>
      <c r="BK854" s="228">
        <f>ROUND(I854*H854,2)</f>
        <v>0</v>
      </c>
      <c r="BL854" s="24" t="s">
        <v>250</v>
      </c>
      <c r="BM854" s="24" t="s">
        <v>1155</v>
      </c>
    </row>
    <row r="855" s="1" customFormat="1" ht="16.5" customHeight="1">
      <c r="B855" s="46"/>
      <c r="C855" s="273" t="s">
        <v>1156</v>
      </c>
      <c r="D855" s="273" t="s">
        <v>245</v>
      </c>
      <c r="E855" s="274" t="s">
        <v>1157</v>
      </c>
      <c r="F855" s="275" t="s">
        <v>1158</v>
      </c>
      <c r="G855" s="276" t="s">
        <v>286</v>
      </c>
      <c r="H855" s="277">
        <v>2</v>
      </c>
      <c r="I855" s="278"/>
      <c r="J855" s="279">
        <f>ROUND(I855*H855,2)</f>
        <v>0</v>
      </c>
      <c r="K855" s="275" t="s">
        <v>21</v>
      </c>
      <c r="L855" s="280"/>
      <c r="M855" s="281" t="s">
        <v>21</v>
      </c>
      <c r="N855" s="282" t="s">
        <v>43</v>
      </c>
      <c r="O855" s="47"/>
      <c r="P855" s="226">
        <f>O855*H855</f>
        <v>0</v>
      </c>
      <c r="Q855" s="226">
        <v>0.001</v>
      </c>
      <c r="R855" s="226">
        <f>Q855*H855</f>
        <v>0.002</v>
      </c>
      <c r="S855" s="226">
        <v>0</v>
      </c>
      <c r="T855" s="227">
        <f>S855*H855</f>
        <v>0</v>
      </c>
      <c r="AR855" s="24" t="s">
        <v>338</v>
      </c>
      <c r="AT855" s="24" t="s">
        <v>245</v>
      </c>
      <c r="AU855" s="24" t="s">
        <v>82</v>
      </c>
      <c r="AY855" s="24" t="s">
        <v>142</v>
      </c>
      <c r="BE855" s="228">
        <f>IF(N855="základní",J855,0)</f>
        <v>0</v>
      </c>
      <c r="BF855" s="228">
        <f>IF(N855="snížená",J855,0)</f>
        <v>0</v>
      </c>
      <c r="BG855" s="228">
        <f>IF(N855="zákl. přenesená",J855,0)</f>
        <v>0</v>
      </c>
      <c r="BH855" s="228">
        <f>IF(N855="sníž. přenesená",J855,0)</f>
        <v>0</v>
      </c>
      <c r="BI855" s="228">
        <f>IF(N855="nulová",J855,0)</f>
        <v>0</v>
      </c>
      <c r="BJ855" s="24" t="s">
        <v>80</v>
      </c>
      <c r="BK855" s="228">
        <f>ROUND(I855*H855,2)</f>
        <v>0</v>
      </c>
      <c r="BL855" s="24" t="s">
        <v>250</v>
      </c>
      <c r="BM855" s="24" t="s">
        <v>1159</v>
      </c>
    </row>
    <row r="856" s="1" customFormat="1" ht="16.5" customHeight="1">
      <c r="B856" s="46"/>
      <c r="C856" s="273" t="s">
        <v>1160</v>
      </c>
      <c r="D856" s="273" t="s">
        <v>245</v>
      </c>
      <c r="E856" s="274" t="s">
        <v>1161</v>
      </c>
      <c r="F856" s="275" t="s">
        <v>1162</v>
      </c>
      <c r="G856" s="276" t="s">
        <v>286</v>
      </c>
      <c r="H856" s="277">
        <v>6</v>
      </c>
      <c r="I856" s="278"/>
      <c r="J856" s="279">
        <f>ROUND(I856*H856,2)</f>
        <v>0</v>
      </c>
      <c r="K856" s="275" t="s">
        <v>21</v>
      </c>
      <c r="L856" s="280"/>
      <c r="M856" s="281" t="s">
        <v>21</v>
      </c>
      <c r="N856" s="282" t="s">
        <v>43</v>
      </c>
      <c r="O856" s="47"/>
      <c r="P856" s="226">
        <f>O856*H856</f>
        <v>0</v>
      </c>
      <c r="Q856" s="226">
        <v>0.001</v>
      </c>
      <c r="R856" s="226">
        <f>Q856*H856</f>
        <v>0.0060000000000000001</v>
      </c>
      <c r="S856" s="226">
        <v>0</v>
      </c>
      <c r="T856" s="227">
        <f>S856*H856</f>
        <v>0</v>
      </c>
      <c r="AR856" s="24" t="s">
        <v>338</v>
      </c>
      <c r="AT856" s="24" t="s">
        <v>245</v>
      </c>
      <c r="AU856" s="24" t="s">
        <v>82</v>
      </c>
      <c r="AY856" s="24" t="s">
        <v>142</v>
      </c>
      <c r="BE856" s="228">
        <f>IF(N856="základní",J856,0)</f>
        <v>0</v>
      </c>
      <c r="BF856" s="228">
        <f>IF(N856="snížená",J856,0)</f>
        <v>0</v>
      </c>
      <c r="BG856" s="228">
        <f>IF(N856="zákl. přenesená",J856,0)</f>
        <v>0</v>
      </c>
      <c r="BH856" s="228">
        <f>IF(N856="sníž. přenesená",J856,0)</f>
        <v>0</v>
      </c>
      <c r="BI856" s="228">
        <f>IF(N856="nulová",J856,0)</f>
        <v>0</v>
      </c>
      <c r="BJ856" s="24" t="s">
        <v>80</v>
      </c>
      <c r="BK856" s="228">
        <f>ROUND(I856*H856,2)</f>
        <v>0</v>
      </c>
      <c r="BL856" s="24" t="s">
        <v>250</v>
      </c>
      <c r="BM856" s="24" t="s">
        <v>1163</v>
      </c>
    </row>
    <row r="857" s="1" customFormat="1" ht="16.5" customHeight="1">
      <c r="B857" s="46"/>
      <c r="C857" s="273" t="s">
        <v>1164</v>
      </c>
      <c r="D857" s="273" t="s">
        <v>245</v>
      </c>
      <c r="E857" s="274" t="s">
        <v>1165</v>
      </c>
      <c r="F857" s="275" t="s">
        <v>1166</v>
      </c>
      <c r="G857" s="276" t="s">
        <v>286</v>
      </c>
      <c r="H857" s="277">
        <v>4</v>
      </c>
      <c r="I857" s="278"/>
      <c r="J857" s="279">
        <f>ROUND(I857*H857,2)</f>
        <v>0</v>
      </c>
      <c r="K857" s="275" t="s">
        <v>21</v>
      </c>
      <c r="L857" s="280"/>
      <c r="M857" s="281" t="s">
        <v>21</v>
      </c>
      <c r="N857" s="282" t="s">
        <v>43</v>
      </c>
      <c r="O857" s="47"/>
      <c r="P857" s="226">
        <f>O857*H857</f>
        <v>0</v>
      </c>
      <c r="Q857" s="226">
        <v>0.001</v>
      </c>
      <c r="R857" s="226">
        <f>Q857*H857</f>
        <v>0.0040000000000000001</v>
      </c>
      <c r="S857" s="226">
        <v>0</v>
      </c>
      <c r="T857" s="227">
        <f>S857*H857</f>
        <v>0</v>
      </c>
      <c r="AR857" s="24" t="s">
        <v>338</v>
      </c>
      <c r="AT857" s="24" t="s">
        <v>245</v>
      </c>
      <c r="AU857" s="24" t="s">
        <v>82</v>
      </c>
      <c r="AY857" s="24" t="s">
        <v>142</v>
      </c>
      <c r="BE857" s="228">
        <f>IF(N857="základní",J857,0)</f>
        <v>0</v>
      </c>
      <c r="BF857" s="228">
        <f>IF(N857="snížená",J857,0)</f>
        <v>0</v>
      </c>
      <c r="BG857" s="228">
        <f>IF(N857="zákl. přenesená",J857,0)</f>
        <v>0</v>
      </c>
      <c r="BH857" s="228">
        <f>IF(N857="sníž. přenesená",J857,0)</f>
        <v>0</v>
      </c>
      <c r="BI857" s="228">
        <f>IF(N857="nulová",J857,0)</f>
        <v>0</v>
      </c>
      <c r="BJ857" s="24" t="s">
        <v>80</v>
      </c>
      <c r="BK857" s="228">
        <f>ROUND(I857*H857,2)</f>
        <v>0</v>
      </c>
      <c r="BL857" s="24" t="s">
        <v>250</v>
      </c>
      <c r="BM857" s="24" t="s">
        <v>1167</v>
      </c>
    </row>
    <row r="858" s="1" customFormat="1" ht="16.5" customHeight="1">
      <c r="B858" s="46"/>
      <c r="C858" s="273" t="s">
        <v>1168</v>
      </c>
      <c r="D858" s="273" t="s">
        <v>245</v>
      </c>
      <c r="E858" s="274" t="s">
        <v>1169</v>
      </c>
      <c r="F858" s="275" t="s">
        <v>1170</v>
      </c>
      <c r="G858" s="276" t="s">
        <v>286</v>
      </c>
      <c r="H858" s="277">
        <v>1</v>
      </c>
      <c r="I858" s="278"/>
      <c r="J858" s="279">
        <f>ROUND(I858*H858,2)</f>
        <v>0</v>
      </c>
      <c r="K858" s="275" t="s">
        <v>21</v>
      </c>
      <c r="L858" s="280"/>
      <c r="M858" s="281" t="s">
        <v>21</v>
      </c>
      <c r="N858" s="282" t="s">
        <v>43</v>
      </c>
      <c r="O858" s="47"/>
      <c r="P858" s="226">
        <f>O858*H858</f>
        <v>0</v>
      </c>
      <c r="Q858" s="226">
        <v>0.001</v>
      </c>
      <c r="R858" s="226">
        <f>Q858*H858</f>
        <v>0.001</v>
      </c>
      <c r="S858" s="226">
        <v>0</v>
      </c>
      <c r="T858" s="227">
        <f>S858*H858</f>
        <v>0</v>
      </c>
      <c r="AR858" s="24" t="s">
        <v>338</v>
      </c>
      <c r="AT858" s="24" t="s">
        <v>245</v>
      </c>
      <c r="AU858" s="24" t="s">
        <v>82</v>
      </c>
      <c r="AY858" s="24" t="s">
        <v>142</v>
      </c>
      <c r="BE858" s="228">
        <f>IF(N858="základní",J858,0)</f>
        <v>0</v>
      </c>
      <c r="BF858" s="228">
        <f>IF(N858="snížená",J858,0)</f>
        <v>0</v>
      </c>
      <c r="BG858" s="228">
        <f>IF(N858="zákl. přenesená",J858,0)</f>
        <v>0</v>
      </c>
      <c r="BH858" s="228">
        <f>IF(N858="sníž. přenesená",J858,0)</f>
        <v>0</v>
      </c>
      <c r="BI858" s="228">
        <f>IF(N858="nulová",J858,0)</f>
        <v>0</v>
      </c>
      <c r="BJ858" s="24" t="s">
        <v>80</v>
      </c>
      <c r="BK858" s="228">
        <f>ROUND(I858*H858,2)</f>
        <v>0</v>
      </c>
      <c r="BL858" s="24" t="s">
        <v>250</v>
      </c>
      <c r="BM858" s="24" t="s">
        <v>1171</v>
      </c>
    </row>
    <row r="859" s="1" customFormat="1" ht="16.5" customHeight="1">
      <c r="B859" s="46"/>
      <c r="C859" s="217" t="s">
        <v>1172</v>
      </c>
      <c r="D859" s="217" t="s">
        <v>144</v>
      </c>
      <c r="E859" s="218" t="s">
        <v>1173</v>
      </c>
      <c r="F859" s="219" t="s">
        <v>1174</v>
      </c>
      <c r="G859" s="220" t="s">
        <v>286</v>
      </c>
      <c r="H859" s="221">
        <v>2</v>
      </c>
      <c r="I859" s="222"/>
      <c r="J859" s="223">
        <f>ROUND(I859*H859,2)</f>
        <v>0</v>
      </c>
      <c r="K859" s="219" t="s">
        <v>21</v>
      </c>
      <c r="L859" s="72"/>
      <c r="M859" s="224" t="s">
        <v>21</v>
      </c>
      <c r="N859" s="225" t="s">
        <v>43</v>
      </c>
      <c r="O859" s="47"/>
      <c r="P859" s="226">
        <f>O859*H859</f>
        <v>0</v>
      </c>
      <c r="Q859" s="226">
        <v>0.00077999999999999999</v>
      </c>
      <c r="R859" s="226">
        <f>Q859*H859</f>
        <v>0.00156</v>
      </c>
      <c r="S859" s="226">
        <v>0</v>
      </c>
      <c r="T859" s="227">
        <f>S859*H859</f>
        <v>0</v>
      </c>
      <c r="AR859" s="24" t="s">
        <v>250</v>
      </c>
      <c r="AT859" s="24" t="s">
        <v>144</v>
      </c>
      <c r="AU859" s="24" t="s">
        <v>82</v>
      </c>
      <c r="AY859" s="24" t="s">
        <v>142</v>
      </c>
      <c r="BE859" s="228">
        <f>IF(N859="základní",J859,0)</f>
        <v>0</v>
      </c>
      <c r="BF859" s="228">
        <f>IF(N859="snížená",J859,0)</f>
        <v>0</v>
      </c>
      <c r="BG859" s="228">
        <f>IF(N859="zákl. přenesená",J859,0)</f>
        <v>0</v>
      </c>
      <c r="BH859" s="228">
        <f>IF(N859="sníž. přenesená",J859,0)</f>
        <v>0</v>
      </c>
      <c r="BI859" s="228">
        <f>IF(N859="nulová",J859,0)</f>
        <v>0</v>
      </c>
      <c r="BJ859" s="24" t="s">
        <v>80</v>
      </c>
      <c r="BK859" s="228">
        <f>ROUND(I859*H859,2)</f>
        <v>0</v>
      </c>
      <c r="BL859" s="24" t="s">
        <v>250</v>
      </c>
      <c r="BM859" s="24" t="s">
        <v>1175</v>
      </c>
    </row>
    <row r="860" s="1" customFormat="1" ht="16.5" customHeight="1">
      <c r="B860" s="46"/>
      <c r="C860" s="217" t="s">
        <v>1176</v>
      </c>
      <c r="D860" s="217" t="s">
        <v>144</v>
      </c>
      <c r="E860" s="218" t="s">
        <v>1177</v>
      </c>
      <c r="F860" s="219" t="s">
        <v>1178</v>
      </c>
      <c r="G860" s="220" t="s">
        <v>286</v>
      </c>
      <c r="H860" s="221">
        <v>6</v>
      </c>
      <c r="I860" s="222"/>
      <c r="J860" s="223">
        <f>ROUND(I860*H860,2)</f>
        <v>0</v>
      </c>
      <c r="K860" s="219" t="s">
        <v>21</v>
      </c>
      <c r="L860" s="72"/>
      <c r="M860" s="224" t="s">
        <v>21</v>
      </c>
      <c r="N860" s="225" t="s">
        <v>43</v>
      </c>
      <c r="O860" s="47"/>
      <c r="P860" s="226">
        <f>O860*H860</f>
        <v>0</v>
      </c>
      <c r="Q860" s="226">
        <v>0</v>
      </c>
      <c r="R860" s="226">
        <f>Q860*H860</f>
        <v>0</v>
      </c>
      <c r="S860" s="226">
        <v>0.00124</v>
      </c>
      <c r="T860" s="227">
        <f>S860*H860</f>
        <v>0.0074400000000000004</v>
      </c>
      <c r="AR860" s="24" t="s">
        <v>250</v>
      </c>
      <c r="AT860" s="24" t="s">
        <v>144</v>
      </c>
      <c r="AU860" s="24" t="s">
        <v>82</v>
      </c>
      <c r="AY860" s="24" t="s">
        <v>142</v>
      </c>
      <c r="BE860" s="228">
        <f>IF(N860="základní",J860,0)</f>
        <v>0</v>
      </c>
      <c r="BF860" s="228">
        <f>IF(N860="snížená",J860,0)</f>
        <v>0</v>
      </c>
      <c r="BG860" s="228">
        <f>IF(N860="zákl. přenesená",J860,0)</f>
        <v>0</v>
      </c>
      <c r="BH860" s="228">
        <f>IF(N860="sníž. přenesená",J860,0)</f>
        <v>0</v>
      </c>
      <c r="BI860" s="228">
        <f>IF(N860="nulová",J860,0)</f>
        <v>0</v>
      </c>
      <c r="BJ860" s="24" t="s">
        <v>80</v>
      </c>
      <c r="BK860" s="228">
        <f>ROUND(I860*H860,2)</f>
        <v>0</v>
      </c>
      <c r="BL860" s="24" t="s">
        <v>250</v>
      </c>
      <c r="BM860" s="24" t="s">
        <v>1179</v>
      </c>
    </row>
    <row r="861" s="1" customFormat="1" ht="38.25" customHeight="1">
      <c r="B861" s="46"/>
      <c r="C861" s="217" t="s">
        <v>1180</v>
      </c>
      <c r="D861" s="217" t="s">
        <v>144</v>
      </c>
      <c r="E861" s="218" t="s">
        <v>1181</v>
      </c>
      <c r="F861" s="219" t="s">
        <v>1182</v>
      </c>
      <c r="G861" s="220" t="s">
        <v>226</v>
      </c>
      <c r="H861" s="221">
        <v>0.26600000000000001</v>
      </c>
      <c r="I861" s="222"/>
      <c r="J861" s="223">
        <f>ROUND(I861*H861,2)</f>
        <v>0</v>
      </c>
      <c r="K861" s="219" t="s">
        <v>164</v>
      </c>
      <c r="L861" s="72"/>
      <c r="M861" s="224" t="s">
        <v>21</v>
      </c>
      <c r="N861" s="225" t="s">
        <v>43</v>
      </c>
      <c r="O861" s="47"/>
      <c r="P861" s="226">
        <f>O861*H861</f>
        <v>0</v>
      </c>
      <c r="Q861" s="226">
        <v>0</v>
      </c>
      <c r="R861" s="226">
        <f>Q861*H861</f>
        <v>0</v>
      </c>
      <c r="S861" s="226">
        <v>0</v>
      </c>
      <c r="T861" s="227">
        <f>S861*H861</f>
        <v>0</v>
      </c>
      <c r="AR861" s="24" t="s">
        <v>250</v>
      </c>
      <c r="AT861" s="24" t="s">
        <v>144</v>
      </c>
      <c r="AU861" s="24" t="s">
        <v>82</v>
      </c>
      <c r="AY861" s="24" t="s">
        <v>142</v>
      </c>
      <c r="BE861" s="228">
        <f>IF(N861="základní",J861,0)</f>
        <v>0</v>
      </c>
      <c r="BF861" s="228">
        <f>IF(N861="snížená",J861,0)</f>
        <v>0</v>
      </c>
      <c r="BG861" s="228">
        <f>IF(N861="zákl. přenesená",J861,0)</f>
        <v>0</v>
      </c>
      <c r="BH861" s="228">
        <f>IF(N861="sníž. přenesená",J861,0)</f>
        <v>0</v>
      </c>
      <c r="BI861" s="228">
        <f>IF(N861="nulová",J861,0)</f>
        <v>0</v>
      </c>
      <c r="BJ861" s="24" t="s">
        <v>80</v>
      </c>
      <c r="BK861" s="228">
        <f>ROUND(I861*H861,2)</f>
        <v>0</v>
      </c>
      <c r="BL861" s="24" t="s">
        <v>250</v>
      </c>
      <c r="BM861" s="24" t="s">
        <v>1183</v>
      </c>
    </row>
    <row r="862" s="10" customFormat="1" ht="29.88" customHeight="1">
      <c r="B862" s="201"/>
      <c r="C862" s="202"/>
      <c r="D862" s="203" t="s">
        <v>71</v>
      </c>
      <c r="E862" s="215" t="s">
        <v>1184</v>
      </c>
      <c r="F862" s="215" t="s">
        <v>1185</v>
      </c>
      <c r="G862" s="202"/>
      <c r="H862" s="202"/>
      <c r="I862" s="205"/>
      <c r="J862" s="216">
        <f>BK862</f>
        <v>0</v>
      </c>
      <c r="K862" s="202"/>
      <c r="L862" s="207"/>
      <c r="M862" s="208"/>
      <c r="N862" s="209"/>
      <c r="O862" s="209"/>
      <c r="P862" s="210">
        <f>SUM(P863:P868)</f>
        <v>0</v>
      </c>
      <c r="Q862" s="209"/>
      <c r="R862" s="210">
        <f>SUM(R863:R868)</f>
        <v>0.0089375149999999983</v>
      </c>
      <c r="S862" s="209"/>
      <c r="T862" s="211">
        <f>SUM(T863:T868)</f>
        <v>0</v>
      </c>
      <c r="AR862" s="212" t="s">
        <v>82</v>
      </c>
      <c r="AT862" s="213" t="s">
        <v>71</v>
      </c>
      <c r="AU862" s="213" t="s">
        <v>80</v>
      </c>
      <c r="AY862" s="212" t="s">
        <v>142</v>
      </c>
      <c r="BK862" s="214">
        <f>SUM(BK863:BK868)</f>
        <v>0</v>
      </c>
    </row>
    <row r="863" s="1" customFormat="1" ht="25.5" customHeight="1">
      <c r="B863" s="46"/>
      <c r="C863" s="217" t="s">
        <v>1186</v>
      </c>
      <c r="D863" s="217" t="s">
        <v>144</v>
      </c>
      <c r="E863" s="218" t="s">
        <v>1187</v>
      </c>
      <c r="F863" s="219" t="s">
        <v>1188</v>
      </c>
      <c r="G863" s="220" t="s">
        <v>286</v>
      </c>
      <c r="H863" s="221">
        <v>4</v>
      </c>
      <c r="I863" s="222"/>
      <c r="J863" s="223">
        <f>ROUND(I863*H863,2)</f>
        <v>0</v>
      </c>
      <c r="K863" s="219" t="s">
        <v>164</v>
      </c>
      <c r="L863" s="72"/>
      <c r="M863" s="224" t="s">
        <v>21</v>
      </c>
      <c r="N863" s="225" t="s">
        <v>43</v>
      </c>
      <c r="O863" s="47"/>
      <c r="P863" s="226">
        <f>O863*H863</f>
        <v>0</v>
      </c>
      <c r="Q863" s="226">
        <v>0.00053819999999999996</v>
      </c>
      <c r="R863" s="226">
        <f>Q863*H863</f>
        <v>0.0021527999999999999</v>
      </c>
      <c r="S863" s="226">
        <v>0</v>
      </c>
      <c r="T863" s="227">
        <f>S863*H863</f>
        <v>0</v>
      </c>
      <c r="AR863" s="24" t="s">
        <v>250</v>
      </c>
      <c r="AT863" s="24" t="s">
        <v>144</v>
      </c>
      <c r="AU863" s="24" t="s">
        <v>82</v>
      </c>
      <c r="AY863" s="24" t="s">
        <v>142</v>
      </c>
      <c r="BE863" s="228">
        <f>IF(N863="základní",J863,0)</f>
        <v>0</v>
      </c>
      <c r="BF863" s="228">
        <f>IF(N863="snížená",J863,0)</f>
        <v>0</v>
      </c>
      <c r="BG863" s="228">
        <f>IF(N863="zákl. přenesená",J863,0)</f>
        <v>0</v>
      </c>
      <c r="BH863" s="228">
        <f>IF(N863="sníž. přenesená",J863,0)</f>
        <v>0</v>
      </c>
      <c r="BI863" s="228">
        <f>IF(N863="nulová",J863,0)</f>
        <v>0</v>
      </c>
      <c r="BJ863" s="24" t="s">
        <v>80</v>
      </c>
      <c r="BK863" s="228">
        <f>ROUND(I863*H863,2)</f>
        <v>0</v>
      </c>
      <c r="BL863" s="24" t="s">
        <v>250</v>
      </c>
      <c r="BM863" s="24" t="s">
        <v>1189</v>
      </c>
    </row>
    <row r="864" s="1" customFormat="1" ht="16.5" customHeight="1">
      <c r="B864" s="46"/>
      <c r="C864" s="217" t="s">
        <v>1190</v>
      </c>
      <c r="D864" s="217" t="s">
        <v>144</v>
      </c>
      <c r="E864" s="218" t="s">
        <v>1191</v>
      </c>
      <c r="F864" s="219" t="s">
        <v>1192</v>
      </c>
      <c r="G864" s="220" t="s">
        <v>296</v>
      </c>
      <c r="H864" s="221">
        <v>9</v>
      </c>
      <c r="I864" s="222"/>
      <c r="J864" s="223">
        <f>ROUND(I864*H864,2)</f>
        <v>0</v>
      </c>
      <c r="K864" s="219" t="s">
        <v>164</v>
      </c>
      <c r="L864" s="72"/>
      <c r="M864" s="224" t="s">
        <v>21</v>
      </c>
      <c r="N864" s="225" t="s">
        <v>43</v>
      </c>
      <c r="O864" s="47"/>
      <c r="P864" s="226">
        <f>O864*H864</f>
        <v>0</v>
      </c>
      <c r="Q864" s="226">
        <v>0.00070453499999999995</v>
      </c>
      <c r="R864" s="226">
        <f>Q864*H864</f>
        <v>0.0063408149999999996</v>
      </c>
      <c r="S864" s="226">
        <v>0</v>
      </c>
      <c r="T864" s="227">
        <f>S864*H864</f>
        <v>0</v>
      </c>
      <c r="AR864" s="24" t="s">
        <v>250</v>
      </c>
      <c r="AT864" s="24" t="s">
        <v>144</v>
      </c>
      <c r="AU864" s="24" t="s">
        <v>82</v>
      </c>
      <c r="AY864" s="24" t="s">
        <v>142</v>
      </c>
      <c r="BE864" s="228">
        <f>IF(N864="základní",J864,0)</f>
        <v>0</v>
      </c>
      <c r="BF864" s="228">
        <f>IF(N864="snížená",J864,0)</f>
        <v>0</v>
      </c>
      <c r="BG864" s="228">
        <f>IF(N864="zákl. přenesená",J864,0)</f>
        <v>0</v>
      </c>
      <c r="BH864" s="228">
        <f>IF(N864="sníž. přenesená",J864,0)</f>
        <v>0</v>
      </c>
      <c r="BI864" s="228">
        <f>IF(N864="nulová",J864,0)</f>
        <v>0</v>
      </c>
      <c r="BJ864" s="24" t="s">
        <v>80</v>
      </c>
      <c r="BK864" s="228">
        <f>ROUND(I864*H864,2)</f>
        <v>0</v>
      </c>
      <c r="BL864" s="24" t="s">
        <v>250</v>
      </c>
      <c r="BM864" s="24" t="s">
        <v>1193</v>
      </c>
    </row>
    <row r="865" s="1" customFormat="1" ht="16.5" customHeight="1">
      <c r="B865" s="46"/>
      <c r="C865" s="217" t="s">
        <v>1194</v>
      </c>
      <c r="D865" s="217" t="s">
        <v>144</v>
      </c>
      <c r="E865" s="218" t="s">
        <v>1195</v>
      </c>
      <c r="F865" s="219" t="s">
        <v>1196</v>
      </c>
      <c r="G865" s="220" t="s">
        <v>296</v>
      </c>
      <c r="H865" s="221">
        <v>9</v>
      </c>
      <c r="I865" s="222"/>
      <c r="J865" s="223">
        <f>ROUND(I865*H865,2)</f>
        <v>0</v>
      </c>
      <c r="K865" s="219" t="s">
        <v>164</v>
      </c>
      <c r="L865" s="72"/>
      <c r="M865" s="224" t="s">
        <v>21</v>
      </c>
      <c r="N865" s="225" t="s">
        <v>43</v>
      </c>
      <c r="O865" s="47"/>
      <c r="P865" s="226">
        <f>O865*H865</f>
        <v>0</v>
      </c>
      <c r="Q865" s="226">
        <v>0</v>
      </c>
      <c r="R865" s="226">
        <f>Q865*H865</f>
        <v>0</v>
      </c>
      <c r="S865" s="226">
        <v>0</v>
      </c>
      <c r="T865" s="227">
        <f>S865*H865</f>
        <v>0</v>
      </c>
      <c r="AR865" s="24" t="s">
        <v>250</v>
      </c>
      <c r="AT865" s="24" t="s">
        <v>144</v>
      </c>
      <c r="AU865" s="24" t="s">
        <v>82</v>
      </c>
      <c r="AY865" s="24" t="s">
        <v>142</v>
      </c>
      <c r="BE865" s="228">
        <f>IF(N865="základní",J865,0)</f>
        <v>0</v>
      </c>
      <c r="BF865" s="228">
        <f>IF(N865="snížená",J865,0)</f>
        <v>0</v>
      </c>
      <c r="BG865" s="228">
        <f>IF(N865="zákl. přenesená",J865,0)</f>
        <v>0</v>
      </c>
      <c r="BH865" s="228">
        <f>IF(N865="sníž. přenesená",J865,0)</f>
        <v>0</v>
      </c>
      <c r="BI865" s="228">
        <f>IF(N865="nulová",J865,0)</f>
        <v>0</v>
      </c>
      <c r="BJ865" s="24" t="s">
        <v>80</v>
      </c>
      <c r="BK865" s="228">
        <f>ROUND(I865*H865,2)</f>
        <v>0</v>
      </c>
      <c r="BL865" s="24" t="s">
        <v>250</v>
      </c>
      <c r="BM865" s="24" t="s">
        <v>1197</v>
      </c>
    </row>
    <row r="866" s="1" customFormat="1" ht="16.5" customHeight="1">
      <c r="B866" s="46"/>
      <c r="C866" s="217" t="s">
        <v>1198</v>
      </c>
      <c r="D866" s="217" t="s">
        <v>144</v>
      </c>
      <c r="E866" s="218" t="s">
        <v>1199</v>
      </c>
      <c r="F866" s="219" t="s">
        <v>1200</v>
      </c>
      <c r="G866" s="220" t="s">
        <v>286</v>
      </c>
      <c r="H866" s="221">
        <v>2</v>
      </c>
      <c r="I866" s="222"/>
      <c r="J866" s="223">
        <f>ROUND(I866*H866,2)</f>
        <v>0</v>
      </c>
      <c r="K866" s="219" t="s">
        <v>164</v>
      </c>
      <c r="L866" s="72"/>
      <c r="M866" s="224" t="s">
        <v>21</v>
      </c>
      <c r="N866" s="225" t="s">
        <v>43</v>
      </c>
      <c r="O866" s="47"/>
      <c r="P866" s="226">
        <f>O866*H866</f>
        <v>0</v>
      </c>
      <c r="Q866" s="226">
        <v>1.2160000000000001E-05</v>
      </c>
      <c r="R866" s="226">
        <f>Q866*H866</f>
        <v>2.4320000000000001E-05</v>
      </c>
      <c r="S866" s="226">
        <v>0</v>
      </c>
      <c r="T866" s="227">
        <f>S866*H866</f>
        <v>0</v>
      </c>
      <c r="AR866" s="24" t="s">
        <v>250</v>
      </c>
      <c r="AT866" s="24" t="s">
        <v>144</v>
      </c>
      <c r="AU866" s="24" t="s">
        <v>82</v>
      </c>
      <c r="AY866" s="24" t="s">
        <v>142</v>
      </c>
      <c r="BE866" s="228">
        <f>IF(N866="základní",J866,0)</f>
        <v>0</v>
      </c>
      <c r="BF866" s="228">
        <f>IF(N866="snížená",J866,0)</f>
        <v>0</v>
      </c>
      <c r="BG866" s="228">
        <f>IF(N866="zákl. přenesená",J866,0)</f>
        <v>0</v>
      </c>
      <c r="BH866" s="228">
        <f>IF(N866="sníž. přenesená",J866,0)</f>
        <v>0</v>
      </c>
      <c r="BI866" s="228">
        <f>IF(N866="nulová",J866,0)</f>
        <v>0</v>
      </c>
      <c r="BJ866" s="24" t="s">
        <v>80</v>
      </c>
      <c r="BK866" s="228">
        <f>ROUND(I866*H866,2)</f>
        <v>0</v>
      </c>
      <c r="BL866" s="24" t="s">
        <v>250</v>
      </c>
      <c r="BM866" s="24" t="s">
        <v>1201</v>
      </c>
    </row>
    <row r="867" s="1" customFormat="1" ht="38.25" customHeight="1">
      <c r="B867" s="46"/>
      <c r="C867" s="217" t="s">
        <v>1202</v>
      </c>
      <c r="D867" s="217" t="s">
        <v>144</v>
      </c>
      <c r="E867" s="218" t="s">
        <v>1203</v>
      </c>
      <c r="F867" s="219" t="s">
        <v>1204</v>
      </c>
      <c r="G867" s="220" t="s">
        <v>296</v>
      </c>
      <c r="H867" s="221">
        <v>9</v>
      </c>
      <c r="I867" s="222"/>
      <c r="J867" s="223">
        <f>ROUND(I867*H867,2)</f>
        <v>0</v>
      </c>
      <c r="K867" s="219" t="s">
        <v>164</v>
      </c>
      <c r="L867" s="72"/>
      <c r="M867" s="224" t="s">
        <v>21</v>
      </c>
      <c r="N867" s="225" t="s">
        <v>43</v>
      </c>
      <c r="O867" s="47"/>
      <c r="P867" s="226">
        <f>O867*H867</f>
        <v>0</v>
      </c>
      <c r="Q867" s="226">
        <v>4.6619999999999997E-05</v>
      </c>
      <c r="R867" s="226">
        <f>Q867*H867</f>
        <v>0.00041957999999999996</v>
      </c>
      <c r="S867" s="226">
        <v>0</v>
      </c>
      <c r="T867" s="227">
        <f>S867*H867</f>
        <v>0</v>
      </c>
      <c r="AR867" s="24" t="s">
        <v>250</v>
      </c>
      <c r="AT867" s="24" t="s">
        <v>144</v>
      </c>
      <c r="AU867" s="24" t="s">
        <v>82</v>
      </c>
      <c r="AY867" s="24" t="s">
        <v>142</v>
      </c>
      <c r="BE867" s="228">
        <f>IF(N867="základní",J867,0)</f>
        <v>0</v>
      </c>
      <c r="BF867" s="228">
        <f>IF(N867="snížená",J867,0)</f>
        <v>0</v>
      </c>
      <c r="BG867" s="228">
        <f>IF(N867="zákl. přenesená",J867,0)</f>
        <v>0</v>
      </c>
      <c r="BH867" s="228">
        <f>IF(N867="sníž. přenesená",J867,0)</f>
        <v>0</v>
      </c>
      <c r="BI867" s="228">
        <f>IF(N867="nulová",J867,0)</f>
        <v>0</v>
      </c>
      <c r="BJ867" s="24" t="s">
        <v>80</v>
      </c>
      <c r="BK867" s="228">
        <f>ROUND(I867*H867,2)</f>
        <v>0</v>
      </c>
      <c r="BL867" s="24" t="s">
        <v>250</v>
      </c>
      <c r="BM867" s="24" t="s">
        <v>1205</v>
      </c>
    </row>
    <row r="868" s="1" customFormat="1" ht="25.5" customHeight="1">
      <c r="B868" s="46"/>
      <c r="C868" s="217" t="s">
        <v>1206</v>
      </c>
      <c r="D868" s="217" t="s">
        <v>144</v>
      </c>
      <c r="E868" s="218" t="s">
        <v>1207</v>
      </c>
      <c r="F868" s="219" t="s">
        <v>1208</v>
      </c>
      <c r="G868" s="220" t="s">
        <v>226</v>
      </c>
      <c r="H868" s="221">
        <v>0.0089999999999999993</v>
      </c>
      <c r="I868" s="222"/>
      <c r="J868" s="223">
        <f>ROUND(I868*H868,2)</f>
        <v>0</v>
      </c>
      <c r="K868" s="219" t="s">
        <v>164</v>
      </c>
      <c r="L868" s="72"/>
      <c r="M868" s="224" t="s">
        <v>21</v>
      </c>
      <c r="N868" s="225" t="s">
        <v>43</v>
      </c>
      <c r="O868" s="47"/>
      <c r="P868" s="226">
        <f>O868*H868</f>
        <v>0</v>
      </c>
      <c r="Q868" s="226">
        <v>0</v>
      </c>
      <c r="R868" s="226">
        <f>Q868*H868</f>
        <v>0</v>
      </c>
      <c r="S868" s="226">
        <v>0</v>
      </c>
      <c r="T868" s="227">
        <f>S868*H868</f>
        <v>0</v>
      </c>
      <c r="AR868" s="24" t="s">
        <v>250</v>
      </c>
      <c r="AT868" s="24" t="s">
        <v>144</v>
      </c>
      <c r="AU868" s="24" t="s">
        <v>82</v>
      </c>
      <c r="AY868" s="24" t="s">
        <v>142</v>
      </c>
      <c r="BE868" s="228">
        <f>IF(N868="základní",J868,0)</f>
        <v>0</v>
      </c>
      <c r="BF868" s="228">
        <f>IF(N868="snížená",J868,0)</f>
        <v>0</v>
      </c>
      <c r="BG868" s="228">
        <f>IF(N868="zákl. přenesená",J868,0)</f>
        <v>0</v>
      </c>
      <c r="BH868" s="228">
        <f>IF(N868="sníž. přenesená",J868,0)</f>
        <v>0</v>
      </c>
      <c r="BI868" s="228">
        <f>IF(N868="nulová",J868,0)</f>
        <v>0</v>
      </c>
      <c r="BJ868" s="24" t="s">
        <v>80</v>
      </c>
      <c r="BK868" s="228">
        <f>ROUND(I868*H868,2)</f>
        <v>0</v>
      </c>
      <c r="BL868" s="24" t="s">
        <v>250</v>
      </c>
      <c r="BM868" s="24" t="s">
        <v>1209</v>
      </c>
    </row>
    <row r="869" s="10" customFormat="1" ht="29.88" customHeight="1">
      <c r="B869" s="201"/>
      <c r="C869" s="202"/>
      <c r="D869" s="203" t="s">
        <v>71</v>
      </c>
      <c r="E869" s="215" t="s">
        <v>1210</v>
      </c>
      <c r="F869" s="215" t="s">
        <v>1211</v>
      </c>
      <c r="G869" s="202"/>
      <c r="H869" s="202"/>
      <c r="I869" s="205"/>
      <c r="J869" s="216">
        <f>BK869</f>
        <v>0</v>
      </c>
      <c r="K869" s="202"/>
      <c r="L869" s="207"/>
      <c r="M869" s="208"/>
      <c r="N869" s="209"/>
      <c r="O869" s="209"/>
      <c r="P869" s="210">
        <f>SUM(P870:P875)</f>
        <v>0</v>
      </c>
      <c r="Q869" s="209"/>
      <c r="R869" s="210">
        <f>SUM(R870:R875)</f>
        <v>0.0045734047999999999</v>
      </c>
      <c r="S869" s="209"/>
      <c r="T869" s="211">
        <f>SUM(T870:T875)</f>
        <v>0.0022499999999999998</v>
      </c>
      <c r="AR869" s="212" t="s">
        <v>82</v>
      </c>
      <c r="AT869" s="213" t="s">
        <v>71</v>
      </c>
      <c r="AU869" s="213" t="s">
        <v>80</v>
      </c>
      <c r="AY869" s="212" t="s">
        <v>142</v>
      </c>
      <c r="BK869" s="214">
        <f>SUM(BK870:BK875)</f>
        <v>0</v>
      </c>
    </row>
    <row r="870" s="1" customFormat="1" ht="16.5" customHeight="1">
      <c r="B870" s="46"/>
      <c r="C870" s="217" t="s">
        <v>1212</v>
      </c>
      <c r="D870" s="217" t="s">
        <v>144</v>
      </c>
      <c r="E870" s="218" t="s">
        <v>1213</v>
      </c>
      <c r="F870" s="219" t="s">
        <v>1214</v>
      </c>
      <c r="G870" s="220" t="s">
        <v>286</v>
      </c>
      <c r="H870" s="221">
        <v>5</v>
      </c>
      <c r="I870" s="222"/>
      <c r="J870" s="223">
        <f>ROUND(I870*H870,2)</f>
        <v>0</v>
      </c>
      <c r="K870" s="219" t="s">
        <v>164</v>
      </c>
      <c r="L870" s="72"/>
      <c r="M870" s="224" t="s">
        <v>21</v>
      </c>
      <c r="N870" s="225" t="s">
        <v>43</v>
      </c>
      <c r="O870" s="47"/>
      <c r="P870" s="226">
        <f>O870*H870</f>
        <v>0</v>
      </c>
      <c r="Q870" s="226">
        <v>9.1199999999999994E-05</v>
      </c>
      <c r="R870" s="226">
        <f>Q870*H870</f>
        <v>0.00045599999999999997</v>
      </c>
      <c r="S870" s="226">
        <v>0.00044999999999999999</v>
      </c>
      <c r="T870" s="227">
        <f>S870*H870</f>
        <v>0.0022499999999999998</v>
      </c>
      <c r="AR870" s="24" t="s">
        <v>250</v>
      </c>
      <c r="AT870" s="24" t="s">
        <v>144</v>
      </c>
      <c r="AU870" s="24" t="s">
        <v>82</v>
      </c>
      <c r="AY870" s="24" t="s">
        <v>142</v>
      </c>
      <c r="BE870" s="228">
        <f>IF(N870="základní",J870,0)</f>
        <v>0</v>
      </c>
      <c r="BF870" s="228">
        <f>IF(N870="snížená",J870,0)</f>
        <v>0</v>
      </c>
      <c r="BG870" s="228">
        <f>IF(N870="zákl. přenesená",J870,0)</f>
        <v>0</v>
      </c>
      <c r="BH870" s="228">
        <f>IF(N870="sníž. přenesená",J870,0)</f>
        <v>0</v>
      </c>
      <c r="BI870" s="228">
        <f>IF(N870="nulová",J870,0)</f>
        <v>0</v>
      </c>
      <c r="BJ870" s="24" t="s">
        <v>80</v>
      </c>
      <c r="BK870" s="228">
        <f>ROUND(I870*H870,2)</f>
        <v>0</v>
      </c>
      <c r="BL870" s="24" t="s">
        <v>250</v>
      </c>
      <c r="BM870" s="24" t="s">
        <v>1215</v>
      </c>
    </row>
    <row r="871" s="1" customFormat="1" ht="16.5" customHeight="1">
      <c r="B871" s="46"/>
      <c r="C871" s="217" t="s">
        <v>1216</v>
      </c>
      <c r="D871" s="217" t="s">
        <v>144</v>
      </c>
      <c r="E871" s="218" t="s">
        <v>1217</v>
      </c>
      <c r="F871" s="219" t="s">
        <v>1218</v>
      </c>
      <c r="G871" s="220" t="s">
        <v>286</v>
      </c>
      <c r="H871" s="221">
        <v>3</v>
      </c>
      <c r="I871" s="222"/>
      <c r="J871" s="223">
        <f>ROUND(I871*H871,2)</f>
        <v>0</v>
      </c>
      <c r="K871" s="219" t="s">
        <v>21</v>
      </c>
      <c r="L871" s="72"/>
      <c r="M871" s="224" t="s">
        <v>21</v>
      </c>
      <c r="N871" s="225" t="s">
        <v>43</v>
      </c>
      <c r="O871" s="47"/>
      <c r="P871" s="226">
        <f>O871*H871</f>
        <v>0</v>
      </c>
      <c r="Q871" s="226">
        <v>0.00025750000000000002</v>
      </c>
      <c r="R871" s="226">
        <f>Q871*H871</f>
        <v>0.00077250000000000007</v>
      </c>
      <c r="S871" s="226">
        <v>0</v>
      </c>
      <c r="T871" s="227">
        <f>S871*H871</f>
        <v>0</v>
      </c>
      <c r="AR871" s="24" t="s">
        <v>250</v>
      </c>
      <c r="AT871" s="24" t="s">
        <v>144</v>
      </c>
      <c r="AU871" s="24" t="s">
        <v>82</v>
      </c>
      <c r="AY871" s="24" t="s">
        <v>142</v>
      </c>
      <c r="BE871" s="228">
        <f>IF(N871="základní",J871,0)</f>
        <v>0</v>
      </c>
      <c r="BF871" s="228">
        <f>IF(N871="snížená",J871,0)</f>
        <v>0</v>
      </c>
      <c r="BG871" s="228">
        <f>IF(N871="zákl. přenesená",J871,0)</f>
        <v>0</v>
      </c>
      <c r="BH871" s="228">
        <f>IF(N871="sníž. přenesená",J871,0)</f>
        <v>0</v>
      </c>
      <c r="BI871" s="228">
        <f>IF(N871="nulová",J871,0)</f>
        <v>0</v>
      </c>
      <c r="BJ871" s="24" t="s">
        <v>80</v>
      </c>
      <c r="BK871" s="228">
        <f>ROUND(I871*H871,2)</f>
        <v>0</v>
      </c>
      <c r="BL871" s="24" t="s">
        <v>250</v>
      </c>
      <c r="BM871" s="24" t="s">
        <v>1219</v>
      </c>
    </row>
    <row r="872" s="1" customFormat="1" ht="16.5" customHeight="1">
      <c r="B872" s="46"/>
      <c r="C872" s="217" t="s">
        <v>1220</v>
      </c>
      <c r="D872" s="217" t="s">
        <v>144</v>
      </c>
      <c r="E872" s="218" t="s">
        <v>1221</v>
      </c>
      <c r="F872" s="219" t="s">
        <v>1222</v>
      </c>
      <c r="G872" s="220" t="s">
        <v>286</v>
      </c>
      <c r="H872" s="221">
        <v>2</v>
      </c>
      <c r="I872" s="222"/>
      <c r="J872" s="223">
        <f>ROUND(I872*H872,2)</f>
        <v>0</v>
      </c>
      <c r="K872" s="219" t="s">
        <v>21</v>
      </c>
      <c r="L872" s="72"/>
      <c r="M872" s="224" t="s">
        <v>21</v>
      </c>
      <c r="N872" s="225" t="s">
        <v>43</v>
      </c>
      <c r="O872" s="47"/>
      <c r="P872" s="226">
        <f>O872*H872</f>
        <v>0</v>
      </c>
      <c r="Q872" s="226">
        <v>0.00013999999999999999</v>
      </c>
      <c r="R872" s="226">
        <f>Q872*H872</f>
        <v>0.00027999999999999998</v>
      </c>
      <c r="S872" s="226">
        <v>0</v>
      </c>
      <c r="T872" s="227">
        <f>S872*H872</f>
        <v>0</v>
      </c>
      <c r="AR872" s="24" t="s">
        <v>250</v>
      </c>
      <c r="AT872" s="24" t="s">
        <v>144</v>
      </c>
      <c r="AU872" s="24" t="s">
        <v>82</v>
      </c>
      <c r="AY872" s="24" t="s">
        <v>142</v>
      </c>
      <c r="BE872" s="228">
        <f>IF(N872="základní",J872,0)</f>
        <v>0</v>
      </c>
      <c r="BF872" s="228">
        <f>IF(N872="snížená",J872,0)</f>
        <v>0</v>
      </c>
      <c r="BG872" s="228">
        <f>IF(N872="zákl. přenesená",J872,0)</f>
        <v>0</v>
      </c>
      <c r="BH872" s="228">
        <f>IF(N872="sníž. přenesená",J872,0)</f>
        <v>0</v>
      </c>
      <c r="BI872" s="228">
        <f>IF(N872="nulová",J872,0)</f>
        <v>0</v>
      </c>
      <c r="BJ872" s="24" t="s">
        <v>80</v>
      </c>
      <c r="BK872" s="228">
        <f>ROUND(I872*H872,2)</f>
        <v>0</v>
      </c>
      <c r="BL872" s="24" t="s">
        <v>250</v>
      </c>
      <c r="BM872" s="24" t="s">
        <v>1223</v>
      </c>
    </row>
    <row r="873" s="1" customFormat="1" ht="25.5" customHeight="1">
      <c r="B873" s="46"/>
      <c r="C873" s="217" t="s">
        <v>1224</v>
      </c>
      <c r="D873" s="217" t="s">
        <v>144</v>
      </c>
      <c r="E873" s="218" t="s">
        <v>1225</v>
      </c>
      <c r="F873" s="219" t="s">
        <v>1226</v>
      </c>
      <c r="G873" s="220" t="s">
        <v>286</v>
      </c>
      <c r="H873" s="221">
        <v>2</v>
      </c>
      <c r="I873" s="222"/>
      <c r="J873" s="223">
        <f>ROUND(I873*H873,2)</f>
        <v>0</v>
      </c>
      <c r="K873" s="219" t="s">
        <v>164</v>
      </c>
      <c r="L873" s="72"/>
      <c r="M873" s="224" t="s">
        <v>21</v>
      </c>
      <c r="N873" s="225" t="s">
        <v>43</v>
      </c>
      <c r="O873" s="47"/>
      <c r="P873" s="226">
        <f>O873*H873</f>
        <v>0</v>
      </c>
      <c r="Q873" s="226">
        <v>0.00086250740000000002</v>
      </c>
      <c r="R873" s="226">
        <f>Q873*H873</f>
        <v>0.0017250148</v>
      </c>
      <c r="S873" s="226">
        <v>0</v>
      </c>
      <c r="T873" s="227">
        <f>S873*H873</f>
        <v>0</v>
      </c>
      <c r="AR873" s="24" t="s">
        <v>250</v>
      </c>
      <c r="AT873" s="24" t="s">
        <v>144</v>
      </c>
      <c r="AU873" s="24" t="s">
        <v>82</v>
      </c>
      <c r="AY873" s="24" t="s">
        <v>142</v>
      </c>
      <c r="BE873" s="228">
        <f>IF(N873="základní",J873,0)</f>
        <v>0</v>
      </c>
      <c r="BF873" s="228">
        <f>IF(N873="snížená",J873,0)</f>
        <v>0</v>
      </c>
      <c r="BG873" s="228">
        <f>IF(N873="zákl. přenesená",J873,0)</f>
        <v>0</v>
      </c>
      <c r="BH873" s="228">
        <f>IF(N873="sníž. přenesená",J873,0)</f>
        <v>0</v>
      </c>
      <c r="BI873" s="228">
        <f>IF(N873="nulová",J873,0)</f>
        <v>0</v>
      </c>
      <c r="BJ873" s="24" t="s">
        <v>80</v>
      </c>
      <c r="BK873" s="228">
        <f>ROUND(I873*H873,2)</f>
        <v>0</v>
      </c>
      <c r="BL873" s="24" t="s">
        <v>250</v>
      </c>
      <c r="BM873" s="24" t="s">
        <v>1227</v>
      </c>
    </row>
    <row r="874" s="1" customFormat="1" ht="16.5" customHeight="1">
      <c r="B874" s="46"/>
      <c r="C874" s="217" t="s">
        <v>1228</v>
      </c>
      <c r="D874" s="217" t="s">
        <v>144</v>
      </c>
      <c r="E874" s="218" t="s">
        <v>1229</v>
      </c>
      <c r="F874" s="219" t="s">
        <v>1230</v>
      </c>
      <c r="G874" s="220" t="s">
        <v>286</v>
      </c>
      <c r="H874" s="221">
        <v>6</v>
      </c>
      <c r="I874" s="222"/>
      <c r="J874" s="223">
        <f>ROUND(I874*H874,2)</f>
        <v>0</v>
      </c>
      <c r="K874" s="219" t="s">
        <v>21</v>
      </c>
      <c r="L874" s="72"/>
      <c r="M874" s="224" t="s">
        <v>21</v>
      </c>
      <c r="N874" s="225" t="s">
        <v>43</v>
      </c>
      <c r="O874" s="47"/>
      <c r="P874" s="226">
        <f>O874*H874</f>
        <v>0</v>
      </c>
      <c r="Q874" s="226">
        <v>0.000223315</v>
      </c>
      <c r="R874" s="226">
        <f>Q874*H874</f>
        <v>0.0013398900000000001</v>
      </c>
      <c r="S874" s="226">
        <v>0</v>
      </c>
      <c r="T874" s="227">
        <f>S874*H874</f>
        <v>0</v>
      </c>
      <c r="AR874" s="24" t="s">
        <v>250</v>
      </c>
      <c r="AT874" s="24" t="s">
        <v>144</v>
      </c>
      <c r="AU874" s="24" t="s">
        <v>82</v>
      </c>
      <c r="AY874" s="24" t="s">
        <v>142</v>
      </c>
      <c r="BE874" s="228">
        <f>IF(N874="základní",J874,0)</f>
        <v>0</v>
      </c>
      <c r="BF874" s="228">
        <f>IF(N874="snížená",J874,0)</f>
        <v>0</v>
      </c>
      <c r="BG874" s="228">
        <f>IF(N874="zákl. přenesená",J874,0)</f>
        <v>0</v>
      </c>
      <c r="BH874" s="228">
        <f>IF(N874="sníž. přenesená",J874,0)</f>
        <v>0</v>
      </c>
      <c r="BI874" s="228">
        <f>IF(N874="nulová",J874,0)</f>
        <v>0</v>
      </c>
      <c r="BJ874" s="24" t="s">
        <v>80</v>
      </c>
      <c r="BK874" s="228">
        <f>ROUND(I874*H874,2)</f>
        <v>0</v>
      </c>
      <c r="BL874" s="24" t="s">
        <v>250</v>
      </c>
      <c r="BM874" s="24" t="s">
        <v>1231</v>
      </c>
    </row>
    <row r="875" s="1" customFormat="1" ht="25.5" customHeight="1">
      <c r="B875" s="46"/>
      <c r="C875" s="217" t="s">
        <v>1232</v>
      </c>
      <c r="D875" s="217" t="s">
        <v>144</v>
      </c>
      <c r="E875" s="218" t="s">
        <v>1233</v>
      </c>
      <c r="F875" s="219" t="s">
        <v>1234</v>
      </c>
      <c r="G875" s="220" t="s">
        <v>226</v>
      </c>
      <c r="H875" s="221">
        <v>0.0050000000000000001</v>
      </c>
      <c r="I875" s="222"/>
      <c r="J875" s="223">
        <f>ROUND(I875*H875,2)</f>
        <v>0</v>
      </c>
      <c r="K875" s="219" t="s">
        <v>164</v>
      </c>
      <c r="L875" s="72"/>
      <c r="M875" s="224" t="s">
        <v>21</v>
      </c>
      <c r="N875" s="225" t="s">
        <v>43</v>
      </c>
      <c r="O875" s="47"/>
      <c r="P875" s="226">
        <f>O875*H875</f>
        <v>0</v>
      </c>
      <c r="Q875" s="226">
        <v>0</v>
      </c>
      <c r="R875" s="226">
        <f>Q875*H875</f>
        <v>0</v>
      </c>
      <c r="S875" s="226">
        <v>0</v>
      </c>
      <c r="T875" s="227">
        <f>S875*H875</f>
        <v>0</v>
      </c>
      <c r="AR875" s="24" t="s">
        <v>250</v>
      </c>
      <c r="AT875" s="24" t="s">
        <v>144</v>
      </c>
      <c r="AU875" s="24" t="s">
        <v>82</v>
      </c>
      <c r="AY875" s="24" t="s">
        <v>142</v>
      </c>
      <c r="BE875" s="228">
        <f>IF(N875="základní",J875,0)</f>
        <v>0</v>
      </c>
      <c r="BF875" s="228">
        <f>IF(N875="snížená",J875,0)</f>
        <v>0</v>
      </c>
      <c r="BG875" s="228">
        <f>IF(N875="zákl. přenesená",J875,0)</f>
        <v>0</v>
      </c>
      <c r="BH875" s="228">
        <f>IF(N875="sníž. přenesená",J875,0)</f>
        <v>0</v>
      </c>
      <c r="BI875" s="228">
        <f>IF(N875="nulová",J875,0)</f>
        <v>0</v>
      </c>
      <c r="BJ875" s="24" t="s">
        <v>80</v>
      </c>
      <c r="BK875" s="228">
        <f>ROUND(I875*H875,2)</f>
        <v>0</v>
      </c>
      <c r="BL875" s="24" t="s">
        <v>250</v>
      </c>
      <c r="BM875" s="24" t="s">
        <v>1235</v>
      </c>
    </row>
    <row r="876" s="10" customFormat="1" ht="29.88" customHeight="1">
      <c r="B876" s="201"/>
      <c r="C876" s="202"/>
      <c r="D876" s="203" t="s">
        <v>71</v>
      </c>
      <c r="E876" s="215" t="s">
        <v>1236</v>
      </c>
      <c r="F876" s="215" t="s">
        <v>1237</v>
      </c>
      <c r="G876" s="202"/>
      <c r="H876" s="202"/>
      <c r="I876" s="205"/>
      <c r="J876" s="216">
        <f>BK876</f>
        <v>0</v>
      </c>
      <c r="K876" s="202"/>
      <c r="L876" s="207"/>
      <c r="M876" s="208"/>
      <c r="N876" s="209"/>
      <c r="O876" s="209"/>
      <c r="P876" s="210">
        <f>SUM(P877:P881)</f>
        <v>0</v>
      </c>
      <c r="Q876" s="209"/>
      <c r="R876" s="210">
        <f>SUM(R877:R881)</f>
        <v>0.37162400000000007</v>
      </c>
      <c r="S876" s="209"/>
      <c r="T876" s="211">
        <f>SUM(T877:T881)</f>
        <v>0.099720000000000003</v>
      </c>
      <c r="AR876" s="212" t="s">
        <v>82</v>
      </c>
      <c r="AT876" s="213" t="s">
        <v>71</v>
      </c>
      <c r="AU876" s="213" t="s">
        <v>80</v>
      </c>
      <c r="AY876" s="212" t="s">
        <v>142</v>
      </c>
      <c r="BK876" s="214">
        <f>SUM(BK877:BK881)</f>
        <v>0</v>
      </c>
    </row>
    <row r="877" s="1" customFormat="1" ht="16.5" customHeight="1">
      <c r="B877" s="46"/>
      <c r="C877" s="217" t="s">
        <v>1238</v>
      </c>
      <c r="D877" s="217" t="s">
        <v>144</v>
      </c>
      <c r="E877" s="218" t="s">
        <v>1239</v>
      </c>
      <c r="F877" s="219" t="s">
        <v>1240</v>
      </c>
      <c r="G877" s="220" t="s">
        <v>286</v>
      </c>
      <c r="H877" s="221">
        <v>4</v>
      </c>
      <c r="I877" s="222"/>
      <c r="J877" s="223">
        <f>ROUND(I877*H877,2)</f>
        <v>0</v>
      </c>
      <c r="K877" s="219" t="s">
        <v>164</v>
      </c>
      <c r="L877" s="72"/>
      <c r="M877" s="224" t="s">
        <v>21</v>
      </c>
      <c r="N877" s="225" t="s">
        <v>43</v>
      </c>
      <c r="O877" s="47"/>
      <c r="P877" s="226">
        <f>O877*H877</f>
        <v>0</v>
      </c>
      <c r="Q877" s="226">
        <v>7.6000000000000004E-05</v>
      </c>
      <c r="R877" s="226">
        <f>Q877*H877</f>
        <v>0.00030400000000000002</v>
      </c>
      <c r="S877" s="226">
        <v>0.024930000000000001</v>
      </c>
      <c r="T877" s="227">
        <f>S877*H877</f>
        <v>0.099720000000000003</v>
      </c>
      <c r="AR877" s="24" t="s">
        <v>250</v>
      </c>
      <c r="AT877" s="24" t="s">
        <v>144</v>
      </c>
      <c r="AU877" s="24" t="s">
        <v>82</v>
      </c>
      <c r="AY877" s="24" t="s">
        <v>142</v>
      </c>
      <c r="BE877" s="228">
        <f>IF(N877="základní",J877,0)</f>
        <v>0</v>
      </c>
      <c r="BF877" s="228">
        <f>IF(N877="snížená",J877,0)</f>
        <v>0</v>
      </c>
      <c r="BG877" s="228">
        <f>IF(N877="zákl. přenesená",J877,0)</f>
        <v>0</v>
      </c>
      <c r="BH877" s="228">
        <f>IF(N877="sníž. přenesená",J877,0)</f>
        <v>0</v>
      </c>
      <c r="BI877" s="228">
        <f>IF(N877="nulová",J877,0)</f>
        <v>0</v>
      </c>
      <c r="BJ877" s="24" t="s">
        <v>80</v>
      </c>
      <c r="BK877" s="228">
        <f>ROUND(I877*H877,2)</f>
        <v>0</v>
      </c>
      <c r="BL877" s="24" t="s">
        <v>250</v>
      </c>
      <c r="BM877" s="24" t="s">
        <v>1241</v>
      </c>
    </row>
    <row r="878" s="1" customFormat="1" ht="16.5" customHeight="1">
      <c r="B878" s="46"/>
      <c r="C878" s="217" t="s">
        <v>1242</v>
      </c>
      <c r="D878" s="217" t="s">
        <v>144</v>
      </c>
      <c r="E878" s="218" t="s">
        <v>1243</v>
      </c>
      <c r="F878" s="219" t="s">
        <v>1244</v>
      </c>
      <c r="G878" s="220" t="s">
        <v>286</v>
      </c>
      <c r="H878" s="221">
        <v>5</v>
      </c>
      <c r="I878" s="222"/>
      <c r="J878" s="223">
        <f>ROUND(I878*H878,2)</f>
        <v>0</v>
      </c>
      <c r="K878" s="219" t="s">
        <v>164</v>
      </c>
      <c r="L878" s="72"/>
      <c r="M878" s="224" t="s">
        <v>21</v>
      </c>
      <c r="N878" s="225" t="s">
        <v>43</v>
      </c>
      <c r="O878" s="47"/>
      <c r="P878" s="226">
        <f>O878*H878</f>
        <v>0</v>
      </c>
      <c r="Q878" s="226">
        <v>0</v>
      </c>
      <c r="R878" s="226">
        <f>Q878*H878</f>
        <v>0</v>
      </c>
      <c r="S878" s="226">
        <v>0</v>
      </c>
      <c r="T878" s="227">
        <f>S878*H878</f>
        <v>0</v>
      </c>
      <c r="AR878" s="24" t="s">
        <v>250</v>
      </c>
      <c r="AT878" s="24" t="s">
        <v>144</v>
      </c>
      <c r="AU878" s="24" t="s">
        <v>82</v>
      </c>
      <c r="AY878" s="24" t="s">
        <v>142</v>
      </c>
      <c r="BE878" s="228">
        <f>IF(N878="základní",J878,0)</f>
        <v>0</v>
      </c>
      <c r="BF878" s="228">
        <f>IF(N878="snížená",J878,0)</f>
        <v>0</v>
      </c>
      <c r="BG878" s="228">
        <f>IF(N878="zákl. přenesená",J878,0)</f>
        <v>0</v>
      </c>
      <c r="BH878" s="228">
        <f>IF(N878="sníž. přenesená",J878,0)</f>
        <v>0</v>
      </c>
      <c r="BI878" s="228">
        <f>IF(N878="nulová",J878,0)</f>
        <v>0</v>
      </c>
      <c r="BJ878" s="24" t="s">
        <v>80</v>
      </c>
      <c r="BK878" s="228">
        <f>ROUND(I878*H878,2)</f>
        <v>0</v>
      </c>
      <c r="BL878" s="24" t="s">
        <v>250</v>
      </c>
      <c r="BM878" s="24" t="s">
        <v>1245</v>
      </c>
    </row>
    <row r="879" s="1" customFormat="1" ht="25.5" customHeight="1">
      <c r="B879" s="46"/>
      <c r="C879" s="273" t="s">
        <v>1246</v>
      </c>
      <c r="D879" s="273" t="s">
        <v>245</v>
      </c>
      <c r="E879" s="274" t="s">
        <v>1247</v>
      </c>
      <c r="F879" s="275" t="s">
        <v>1248</v>
      </c>
      <c r="G879" s="276" t="s">
        <v>286</v>
      </c>
      <c r="H879" s="277">
        <v>2</v>
      </c>
      <c r="I879" s="278"/>
      <c r="J879" s="279">
        <f>ROUND(I879*H879,2)</f>
        <v>0</v>
      </c>
      <c r="K879" s="275" t="s">
        <v>21</v>
      </c>
      <c r="L879" s="280"/>
      <c r="M879" s="281" t="s">
        <v>21</v>
      </c>
      <c r="N879" s="282" t="s">
        <v>43</v>
      </c>
      <c r="O879" s="47"/>
      <c r="P879" s="226">
        <f>O879*H879</f>
        <v>0</v>
      </c>
      <c r="Q879" s="226">
        <v>0.035000000000000003</v>
      </c>
      <c r="R879" s="226">
        <f>Q879*H879</f>
        <v>0.070000000000000007</v>
      </c>
      <c r="S879" s="226">
        <v>0</v>
      </c>
      <c r="T879" s="227">
        <f>S879*H879</f>
        <v>0</v>
      </c>
      <c r="AR879" s="24" t="s">
        <v>338</v>
      </c>
      <c r="AT879" s="24" t="s">
        <v>245</v>
      </c>
      <c r="AU879" s="24" t="s">
        <v>82</v>
      </c>
      <c r="AY879" s="24" t="s">
        <v>142</v>
      </c>
      <c r="BE879" s="228">
        <f>IF(N879="základní",J879,0)</f>
        <v>0</v>
      </c>
      <c r="BF879" s="228">
        <f>IF(N879="snížená",J879,0)</f>
        <v>0</v>
      </c>
      <c r="BG879" s="228">
        <f>IF(N879="zákl. přenesená",J879,0)</f>
        <v>0</v>
      </c>
      <c r="BH879" s="228">
        <f>IF(N879="sníž. přenesená",J879,0)</f>
        <v>0</v>
      </c>
      <c r="BI879" s="228">
        <f>IF(N879="nulová",J879,0)</f>
        <v>0</v>
      </c>
      <c r="BJ879" s="24" t="s">
        <v>80</v>
      </c>
      <c r="BK879" s="228">
        <f>ROUND(I879*H879,2)</f>
        <v>0</v>
      </c>
      <c r="BL879" s="24" t="s">
        <v>250</v>
      </c>
      <c r="BM879" s="24" t="s">
        <v>1249</v>
      </c>
    </row>
    <row r="880" s="1" customFormat="1" ht="25.5" customHeight="1">
      <c r="B880" s="46"/>
      <c r="C880" s="273" t="s">
        <v>1250</v>
      </c>
      <c r="D880" s="273" t="s">
        <v>245</v>
      </c>
      <c r="E880" s="274" t="s">
        <v>1251</v>
      </c>
      <c r="F880" s="275" t="s">
        <v>1252</v>
      </c>
      <c r="G880" s="276" t="s">
        <v>286</v>
      </c>
      <c r="H880" s="277">
        <v>3</v>
      </c>
      <c r="I880" s="278"/>
      <c r="J880" s="279">
        <f>ROUND(I880*H880,2)</f>
        <v>0</v>
      </c>
      <c r="K880" s="275" t="s">
        <v>164</v>
      </c>
      <c r="L880" s="280"/>
      <c r="M880" s="281" t="s">
        <v>21</v>
      </c>
      <c r="N880" s="282" t="s">
        <v>43</v>
      </c>
      <c r="O880" s="47"/>
      <c r="P880" s="226">
        <f>O880*H880</f>
        <v>0</v>
      </c>
      <c r="Q880" s="226">
        <v>0.10044</v>
      </c>
      <c r="R880" s="226">
        <f>Q880*H880</f>
        <v>0.30132000000000003</v>
      </c>
      <c r="S880" s="226">
        <v>0</v>
      </c>
      <c r="T880" s="227">
        <f>S880*H880</f>
        <v>0</v>
      </c>
      <c r="AR880" s="24" t="s">
        <v>338</v>
      </c>
      <c r="AT880" s="24" t="s">
        <v>245</v>
      </c>
      <c r="AU880" s="24" t="s">
        <v>82</v>
      </c>
      <c r="AY880" s="24" t="s">
        <v>142</v>
      </c>
      <c r="BE880" s="228">
        <f>IF(N880="základní",J880,0)</f>
        <v>0</v>
      </c>
      <c r="BF880" s="228">
        <f>IF(N880="snížená",J880,0)</f>
        <v>0</v>
      </c>
      <c r="BG880" s="228">
        <f>IF(N880="zákl. přenesená",J880,0)</f>
        <v>0</v>
      </c>
      <c r="BH880" s="228">
        <f>IF(N880="sníž. přenesená",J880,0)</f>
        <v>0</v>
      </c>
      <c r="BI880" s="228">
        <f>IF(N880="nulová",J880,0)</f>
        <v>0</v>
      </c>
      <c r="BJ880" s="24" t="s">
        <v>80</v>
      </c>
      <c r="BK880" s="228">
        <f>ROUND(I880*H880,2)</f>
        <v>0</v>
      </c>
      <c r="BL880" s="24" t="s">
        <v>250</v>
      </c>
      <c r="BM880" s="24" t="s">
        <v>1253</v>
      </c>
    </row>
    <row r="881" s="1" customFormat="1" ht="25.5" customHeight="1">
      <c r="B881" s="46"/>
      <c r="C881" s="217" t="s">
        <v>1254</v>
      </c>
      <c r="D881" s="217" t="s">
        <v>144</v>
      </c>
      <c r="E881" s="218" t="s">
        <v>1255</v>
      </c>
      <c r="F881" s="219" t="s">
        <v>1256</v>
      </c>
      <c r="G881" s="220" t="s">
        <v>226</v>
      </c>
      <c r="H881" s="221">
        <v>0.372</v>
      </c>
      <c r="I881" s="222"/>
      <c r="J881" s="223">
        <f>ROUND(I881*H881,2)</f>
        <v>0</v>
      </c>
      <c r="K881" s="219" t="s">
        <v>164</v>
      </c>
      <c r="L881" s="72"/>
      <c r="M881" s="224" t="s">
        <v>21</v>
      </c>
      <c r="N881" s="225" t="s">
        <v>43</v>
      </c>
      <c r="O881" s="47"/>
      <c r="P881" s="226">
        <f>O881*H881</f>
        <v>0</v>
      </c>
      <c r="Q881" s="226">
        <v>0</v>
      </c>
      <c r="R881" s="226">
        <f>Q881*H881</f>
        <v>0</v>
      </c>
      <c r="S881" s="226">
        <v>0</v>
      </c>
      <c r="T881" s="227">
        <f>S881*H881</f>
        <v>0</v>
      </c>
      <c r="AR881" s="24" t="s">
        <v>250</v>
      </c>
      <c r="AT881" s="24" t="s">
        <v>144</v>
      </c>
      <c r="AU881" s="24" t="s">
        <v>82</v>
      </c>
      <c r="AY881" s="24" t="s">
        <v>142</v>
      </c>
      <c r="BE881" s="228">
        <f>IF(N881="základní",J881,0)</f>
        <v>0</v>
      </c>
      <c r="BF881" s="228">
        <f>IF(N881="snížená",J881,0)</f>
        <v>0</v>
      </c>
      <c r="BG881" s="228">
        <f>IF(N881="zákl. přenesená",J881,0)</f>
        <v>0</v>
      </c>
      <c r="BH881" s="228">
        <f>IF(N881="sníž. přenesená",J881,0)</f>
        <v>0</v>
      </c>
      <c r="BI881" s="228">
        <f>IF(N881="nulová",J881,0)</f>
        <v>0</v>
      </c>
      <c r="BJ881" s="24" t="s">
        <v>80</v>
      </c>
      <c r="BK881" s="228">
        <f>ROUND(I881*H881,2)</f>
        <v>0</v>
      </c>
      <c r="BL881" s="24" t="s">
        <v>250</v>
      </c>
      <c r="BM881" s="24" t="s">
        <v>1257</v>
      </c>
    </row>
    <row r="882" s="10" customFormat="1" ht="29.88" customHeight="1">
      <c r="B882" s="201"/>
      <c r="C882" s="202"/>
      <c r="D882" s="203" t="s">
        <v>71</v>
      </c>
      <c r="E882" s="215" t="s">
        <v>1258</v>
      </c>
      <c r="F882" s="215" t="s">
        <v>1259</v>
      </c>
      <c r="G882" s="202"/>
      <c r="H882" s="202"/>
      <c r="I882" s="205"/>
      <c r="J882" s="216">
        <f>BK882</f>
        <v>0</v>
      </c>
      <c r="K882" s="202"/>
      <c r="L882" s="207"/>
      <c r="M882" s="208"/>
      <c r="N882" s="209"/>
      <c r="O882" s="209"/>
      <c r="P882" s="210">
        <f>SUM(P883:P982)</f>
        <v>0</v>
      </c>
      <c r="Q882" s="209"/>
      <c r="R882" s="210">
        <f>SUM(R883:R982)</f>
        <v>0.34906999999999999</v>
      </c>
      <c r="S882" s="209"/>
      <c r="T882" s="211">
        <f>SUM(T883:T982)</f>
        <v>0</v>
      </c>
      <c r="AR882" s="212" t="s">
        <v>82</v>
      </c>
      <c r="AT882" s="213" t="s">
        <v>71</v>
      </c>
      <c r="AU882" s="213" t="s">
        <v>80</v>
      </c>
      <c r="AY882" s="212" t="s">
        <v>142</v>
      </c>
      <c r="BK882" s="214">
        <f>SUM(BK883:BK982)</f>
        <v>0</v>
      </c>
    </row>
    <row r="883" s="1" customFormat="1" ht="38.25" customHeight="1">
      <c r="B883" s="46"/>
      <c r="C883" s="217" t="s">
        <v>1260</v>
      </c>
      <c r="D883" s="217" t="s">
        <v>144</v>
      </c>
      <c r="E883" s="218" t="s">
        <v>1261</v>
      </c>
      <c r="F883" s="219" t="s">
        <v>1262</v>
      </c>
      <c r="G883" s="220" t="s">
        <v>286</v>
      </c>
      <c r="H883" s="221">
        <v>12</v>
      </c>
      <c r="I883" s="222"/>
      <c r="J883" s="223">
        <f>ROUND(I883*H883,2)</f>
        <v>0</v>
      </c>
      <c r="K883" s="219" t="s">
        <v>164</v>
      </c>
      <c r="L883" s="72"/>
      <c r="M883" s="224" t="s">
        <v>21</v>
      </c>
      <c r="N883" s="225" t="s">
        <v>43</v>
      </c>
      <c r="O883" s="47"/>
      <c r="P883" s="226">
        <f>O883*H883</f>
        <v>0</v>
      </c>
      <c r="Q883" s="226">
        <v>0</v>
      </c>
      <c r="R883" s="226">
        <f>Q883*H883</f>
        <v>0</v>
      </c>
      <c r="S883" s="226">
        <v>0</v>
      </c>
      <c r="T883" s="227">
        <f>S883*H883</f>
        <v>0</v>
      </c>
      <c r="AR883" s="24" t="s">
        <v>250</v>
      </c>
      <c r="AT883" s="24" t="s">
        <v>144</v>
      </c>
      <c r="AU883" s="24" t="s">
        <v>82</v>
      </c>
      <c r="AY883" s="24" t="s">
        <v>142</v>
      </c>
      <c r="BE883" s="228">
        <f>IF(N883="základní",J883,0)</f>
        <v>0</v>
      </c>
      <c r="BF883" s="228">
        <f>IF(N883="snížená",J883,0)</f>
        <v>0</v>
      </c>
      <c r="BG883" s="228">
        <f>IF(N883="zákl. přenesená",J883,0)</f>
        <v>0</v>
      </c>
      <c r="BH883" s="228">
        <f>IF(N883="sníž. přenesená",J883,0)</f>
        <v>0</v>
      </c>
      <c r="BI883" s="228">
        <f>IF(N883="nulová",J883,0)</f>
        <v>0</v>
      </c>
      <c r="BJ883" s="24" t="s">
        <v>80</v>
      </c>
      <c r="BK883" s="228">
        <f>ROUND(I883*H883,2)</f>
        <v>0</v>
      </c>
      <c r="BL883" s="24" t="s">
        <v>250</v>
      </c>
      <c r="BM883" s="24" t="s">
        <v>1263</v>
      </c>
    </row>
    <row r="884" s="1" customFormat="1" ht="16.5" customHeight="1">
      <c r="B884" s="46"/>
      <c r="C884" s="273" t="s">
        <v>1264</v>
      </c>
      <c r="D884" s="273" t="s">
        <v>245</v>
      </c>
      <c r="E884" s="274" t="s">
        <v>1265</v>
      </c>
      <c r="F884" s="275" t="s">
        <v>1266</v>
      </c>
      <c r="G884" s="276" t="s">
        <v>286</v>
      </c>
      <c r="H884" s="277">
        <v>12</v>
      </c>
      <c r="I884" s="278"/>
      <c r="J884" s="279">
        <f>ROUND(I884*H884,2)</f>
        <v>0</v>
      </c>
      <c r="K884" s="275" t="s">
        <v>21</v>
      </c>
      <c r="L884" s="280"/>
      <c r="M884" s="281" t="s">
        <v>21</v>
      </c>
      <c r="N884" s="282" t="s">
        <v>43</v>
      </c>
      <c r="O884" s="47"/>
      <c r="P884" s="226">
        <f>O884*H884</f>
        <v>0</v>
      </c>
      <c r="Q884" s="226">
        <v>9.0000000000000006E-05</v>
      </c>
      <c r="R884" s="226">
        <f>Q884*H884</f>
        <v>0.00108</v>
      </c>
      <c r="S884" s="226">
        <v>0</v>
      </c>
      <c r="T884" s="227">
        <f>S884*H884</f>
        <v>0</v>
      </c>
      <c r="AR884" s="24" t="s">
        <v>338</v>
      </c>
      <c r="AT884" s="24" t="s">
        <v>245</v>
      </c>
      <c r="AU884" s="24" t="s">
        <v>82</v>
      </c>
      <c r="AY884" s="24" t="s">
        <v>142</v>
      </c>
      <c r="BE884" s="228">
        <f>IF(N884="základní",J884,0)</f>
        <v>0</v>
      </c>
      <c r="BF884" s="228">
        <f>IF(N884="snížená",J884,0)</f>
        <v>0</v>
      </c>
      <c r="BG884" s="228">
        <f>IF(N884="zákl. přenesená",J884,0)</f>
        <v>0</v>
      </c>
      <c r="BH884" s="228">
        <f>IF(N884="sníž. přenesená",J884,0)</f>
        <v>0</v>
      </c>
      <c r="BI884" s="228">
        <f>IF(N884="nulová",J884,0)</f>
        <v>0</v>
      </c>
      <c r="BJ884" s="24" t="s">
        <v>80</v>
      </c>
      <c r="BK884" s="228">
        <f>ROUND(I884*H884,2)</f>
        <v>0</v>
      </c>
      <c r="BL884" s="24" t="s">
        <v>250</v>
      </c>
      <c r="BM884" s="24" t="s">
        <v>1267</v>
      </c>
    </row>
    <row r="885" s="1" customFormat="1" ht="25.5" customHeight="1">
      <c r="B885" s="46"/>
      <c r="C885" s="217" t="s">
        <v>1268</v>
      </c>
      <c r="D885" s="217" t="s">
        <v>144</v>
      </c>
      <c r="E885" s="218" t="s">
        <v>1269</v>
      </c>
      <c r="F885" s="219" t="s">
        <v>1270</v>
      </c>
      <c r="G885" s="220" t="s">
        <v>286</v>
      </c>
      <c r="H885" s="221">
        <v>35</v>
      </c>
      <c r="I885" s="222"/>
      <c r="J885" s="223">
        <f>ROUND(I885*H885,2)</f>
        <v>0</v>
      </c>
      <c r="K885" s="219" t="s">
        <v>164</v>
      </c>
      <c r="L885" s="72"/>
      <c r="M885" s="224" t="s">
        <v>21</v>
      </c>
      <c r="N885" s="225" t="s">
        <v>43</v>
      </c>
      <c r="O885" s="47"/>
      <c r="P885" s="226">
        <f>O885*H885</f>
        <v>0</v>
      </c>
      <c r="Q885" s="226">
        <v>0</v>
      </c>
      <c r="R885" s="226">
        <f>Q885*H885</f>
        <v>0</v>
      </c>
      <c r="S885" s="226">
        <v>0</v>
      </c>
      <c r="T885" s="227">
        <f>S885*H885</f>
        <v>0</v>
      </c>
      <c r="AR885" s="24" t="s">
        <v>250</v>
      </c>
      <c r="AT885" s="24" t="s">
        <v>144</v>
      </c>
      <c r="AU885" s="24" t="s">
        <v>82</v>
      </c>
      <c r="AY885" s="24" t="s">
        <v>142</v>
      </c>
      <c r="BE885" s="228">
        <f>IF(N885="základní",J885,0)</f>
        <v>0</v>
      </c>
      <c r="BF885" s="228">
        <f>IF(N885="snížená",J885,0)</f>
        <v>0</v>
      </c>
      <c r="BG885" s="228">
        <f>IF(N885="zákl. přenesená",J885,0)</f>
        <v>0</v>
      </c>
      <c r="BH885" s="228">
        <f>IF(N885="sníž. přenesená",J885,0)</f>
        <v>0</v>
      </c>
      <c r="BI885" s="228">
        <f>IF(N885="nulová",J885,0)</f>
        <v>0</v>
      </c>
      <c r="BJ885" s="24" t="s">
        <v>80</v>
      </c>
      <c r="BK885" s="228">
        <f>ROUND(I885*H885,2)</f>
        <v>0</v>
      </c>
      <c r="BL885" s="24" t="s">
        <v>250</v>
      </c>
      <c r="BM885" s="24" t="s">
        <v>1271</v>
      </c>
    </row>
    <row r="886" s="1" customFormat="1" ht="16.5" customHeight="1">
      <c r="B886" s="46"/>
      <c r="C886" s="273" t="s">
        <v>1272</v>
      </c>
      <c r="D886" s="273" t="s">
        <v>245</v>
      </c>
      <c r="E886" s="274" t="s">
        <v>1273</v>
      </c>
      <c r="F886" s="275" t="s">
        <v>1274</v>
      </c>
      <c r="G886" s="276" t="s">
        <v>286</v>
      </c>
      <c r="H886" s="277">
        <v>25</v>
      </c>
      <c r="I886" s="278"/>
      <c r="J886" s="279">
        <f>ROUND(I886*H886,2)</f>
        <v>0</v>
      </c>
      <c r="K886" s="275" t="s">
        <v>21</v>
      </c>
      <c r="L886" s="280"/>
      <c r="M886" s="281" t="s">
        <v>21</v>
      </c>
      <c r="N886" s="282" t="s">
        <v>43</v>
      </c>
      <c r="O886" s="47"/>
      <c r="P886" s="226">
        <f>O886*H886</f>
        <v>0</v>
      </c>
      <c r="Q886" s="226">
        <v>2.0000000000000002E-05</v>
      </c>
      <c r="R886" s="226">
        <f>Q886*H886</f>
        <v>0.00050000000000000001</v>
      </c>
      <c r="S886" s="226">
        <v>0</v>
      </c>
      <c r="T886" s="227">
        <f>S886*H886</f>
        <v>0</v>
      </c>
      <c r="AR886" s="24" t="s">
        <v>338</v>
      </c>
      <c r="AT886" s="24" t="s">
        <v>245</v>
      </c>
      <c r="AU886" s="24" t="s">
        <v>82</v>
      </c>
      <c r="AY886" s="24" t="s">
        <v>142</v>
      </c>
      <c r="BE886" s="228">
        <f>IF(N886="základní",J886,0)</f>
        <v>0</v>
      </c>
      <c r="BF886" s="228">
        <f>IF(N886="snížená",J886,0)</f>
        <v>0</v>
      </c>
      <c r="BG886" s="228">
        <f>IF(N886="zákl. přenesená",J886,0)</f>
        <v>0</v>
      </c>
      <c r="BH886" s="228">
        <f>IF(N886="sníž. přenesená",J886,0)</f>
        <v>0</v>
      </c>
      <c r="BI886" s="228">
        <f>IF(N886="nulová",J886,0)</f>
        <v>0</v>
      </c>
      <c r="BJ886" s="24" t="s">
        <v>80</v>
      </c>
      <c r="BK886" s="228">
        <f>ROUND(I886*H886,2)</f>
        <v>0</v>
      </c>
      <c r="BL886" s="24" t="s">
        <v>250</v>
      </c>
      <c r="BM886" s="24" t="s">
        <v>1275</v>
      </c>
    </row>
    <row r="887" s="1" customFormat="1" ht="25.5" customHeight="1">
      <c r="B887" s="46"/>
      <c r="C887" s="273" t="s">
        <v>1276</v>
      </c>
      <c r="D887" s="273" t="s">
        <v>245</v>
      </c>
      <c r="E887" s="274" t="s">
        <v>1277</v>
      </c>
      <c r="F887" s="275" t="s">
        <v>1278</v>
      </c>
      <c r="G887" s="276" t="s">
        <v>286</v>
      </c>
      <c r="H887" s="277">
        <v>10</v>
      </c>
      <c r="I887" s="278"/>
      <c r="J887" s="279">
        <f>ROUND(I887*H887,2)</f>
        <v>0</v>
      </c>
      <c r="K887" s="275" t="s">
        <v>21</v>
      </c>
      <c r="L887" s="280"/>
      <c r="M887" s="281" t="s">
        <v>21</v>
      </c>
      <c r="N887" s="282" t="s">
        <v>43</v>
      </c>
      <c r="O887" s="47"/>
      <c r="P887" s="226">
        <f>O887*H887</f>
        <v>0</v>
      </c>
      <c r="Q887" s="226">
        <v>0.00040000000000000002</v>
      </c>
      <c r="R887" s="226">
        <f>Q887*H887</f>
        <v>0.0040000000000000001</v>
      </c>
      <c r="S887" s="226">
        <v>0</v>
      </c>
      <c r="T887" s="227">
        <f>S887*H887</f>
        <v>0</v>
      </c>
      <c r="AR887" s="24" t="s">
        <v>338</v>
      </c>
      <c r="AT887" s="24" t="s">
        <v>245</v>
      </c>
      <c r="AU887" s="24" t="s">
        <v>82</v>
      </c>
      <c r="AY887" s="24" t="s">
        <v>142</v>
      </c>
      <c r="BE887" s="228">
        <f>IF(N887="základní",J887,0)</f>
        <v>0</v>
      </c>
      <c r="BF887" s="228">
        <f>IF(N887="snížená",J887,0)</f>
        <v>0</v>
      </c>
      <c r="BG887" s="228">
        <f>IF(N887="zákl. přenesená",J887,0)</f>
        <v>0</v>
      </c>
      <c r="BH887" s="228">
        <f>IF(N887="sníž. přenesená",J887,0)</f>
        <v>0</v>
      </c>
      <c r="BI887" s="228">
        <f>IF(N887="nulová",J887,0)</f>
        <v>0</v>
      </c>
      <c r="BJ887" s="24" t="s">
        <v>80</v>
      </c>
      <c r="BK887" s="228">
        <f>ROUND(I887*H887,2)</f>
        <v>0</v>
      </c>
      <c r="BL887" s="24" t="s">
        <v>250</v>
      </c>
      <c r="BM887" s="24" t="s">
        <v>1279</v>
      </c>
    </row>
    <row r="888" s="1" customFormat="1" ht="38.25" customHeight="1">
      <c r="B888" s="46"/>
      <c r="C888" s="217" t="s">
        <v>1280</v>
      </c>
      <c r="D888" s="217" t="s">
        <v>144</v>
      </c>
      <c r="E888" s="218" t="s">
        <v>1281</v>
      </c>
      <c r="F888" s="219" t="s">
        <v>1282</v>
      </c>
      <c r="G888" s="220" t="s">
        <v>296</v>
      </c>
      <c r="H888" s="221">
        <v>20</v>
      </c>
      <c r="I888" s="222"/>
      <c r="J888" s="223">
        <f>ROUND(I888*H888,2)</f>
        <v>0</v>
      </c>
      <c r="K888" s="219" t="s">
        <v>164</v>
      </c>
      <c r="L888" s="72"/>
      <c r="M888" s="224" t="s">
        <v>21</v>
      </c>
      <c r="N888" s="225" t="s">
        <v>43</v>
      </c>
      <c r="O888" s="47"/>
      <c r="P888" s="226">
        <f>O888*H888</f>
        <v>0</v>
      </c>
      <c r="Q888" s="226">
        <v>0</v>
      </c>
      <c r="R888" s="226">
        <f>Q888*H888</f>
        <v>0</v>
      </c>
      <c r="S888" s="226">
        <v>0</v>
      </c>
      <c r="T888" s="227">
        <f>S888*H888</f>
        <v>0</v>
      </c>
      <c r="AR888" s="24" t="s">
        <v>250</v>
      </c>
      <c r="AT888" s="24" t="s">
        <v>144</v>
      </c>
      <c r="AU888" s="24" t="s">
        <v>82</v>
      </c>
      <c r="AY888" s="24" t="s">
        <v>142</v>
      </c>
      <c r="BE888" s="228">
        <f>IF(N888="základní",J888,0)</f>
        <v>0</v>
      </c>
      <c r="BF888" s="228">
        <f>IF(N888="snížená",J888,0)</f>
        <v>0</v>
      </c>
      <c r="BG888" s="228">
        <f>IF(N888="zákl. přenesená",J888,0)</f>
        <v>0</v>
      </c>
      <c r="BH888" s="228">
        <f>IF(N888="sníž. přenesená",J888,0)</f>
        <v>0</v>
      </c>
      <c r="BI888" s="228">
        <f>IF(N888="nulová",J888,0)</f>
        <v>0</v>
      </c>
      <c r="BJ888" s="24" t="s">
        <v>80</v>
      </c>
      <c r="BK888" s="228">
        <f>ROUND(I888*H888,2)</f>
        <v>0</v>
      </c>
      <c r="BL888" s="24" t="s">
        <v>250</v>
      </c>
      <c r="BM888" s="24" t="s">
        <v>1283</v>
      </c>
    </row>
    <row r="889" s="1" customFormat="1" ht="16.5" customHeight="1">
      <c r="B889" s="46"/>
      <c r="C889" s="273" t="s">
        <v>1284</v>
      </c>
      <c r="D889" s="273" t="s">
        <v>245</v>
      </c>
      <c r="E889" s="274" t="s">
        <v>1285</v>
      </c>
      <c r="F889" s="275" t="s">
        <v>1286</v>
      </c>
      <c r="G889" s="276" t="s">
        <v>296</v>
      </c>
      <c r="H889" s="277">
        <v>10</v>
      </c>
      <c r="I889" s="278"/>
      <c r="J889" s="279">
        <f>ROUND(I889*H889,2)</f>
        <v>0</v>
      </c>
      <c r="K889" s="275" t="s">
        <v>164</v>
      </c>
      <c r="L889" s="280"/>
      <c r="M889" s="281" t="s">
        <v>21</v>
      </c>
      <c r="N889" s="282" t="s">
        <v>43</v>
      </c>
      <c r="O889" s="47"/>
      <c r="P889" s="226">
        <f>O889*H889</f>
        <v>0</v>
      </c>
      <c r="Q889" s="226">
        <v>5.0000000000000002E-05</v>
      </c>
      <c r="R889" s="226">
        <f>Q889*H889</f>
        <v>0.00050000000000000001</v>
      </c>
      <c r="S889" s="226">
        <v>0</v>
      </c>
      <c r="T889" s="227">
        <f>S889*H889</f>
        <v>0</v>
      </c>
      <c r="AR889" s="24" t="s">
        <v>338</v>
      </c>
      <c r="AT889" s="24" t="s">
        <v>245</v>
      </c>
      <c r="AU889" s="24" t="s">
        <v>82</v>
      </c>
      <c r="AY889" s="24" t="s">
        <v>142</v>
      </c>
      <c r="BE889" s="228">
        <f>IF(N889="základní",J889,0)</f>
        <v>0</v>
      </c>
      <c r="BF889" s="228">
        <f>IF(N889="snížená",J889,0)</f>
        <v>0</v>
      </c>
      <c r="BG889" s="228">
        <f>IF(N889="zákl. přenesená",J889,0)</f>
        <v>0</v>
      </c>
      <c r="BH889" s="228">
        <f>IF(N889="sníž. přenesená",J889,0)</f>
        <v>0</v>
      </c>
      <c r="BI889" s="228">
        <f>IF(N889="nulová",J889,0)</f>
        <v>0</v>
      </c>
      <c r="BJ889" s="24" t="s">
        <v>80</v>
      </c>
      <c r="BK889" s="228">
        <f>ROUND(I889*H889,2)</f>
        <v>0</v>
      </c>
      <c r="BL889" s="24" t="s">
        <v>250</v>
      </c>
      <c r="BM889" s="24" t="s">
        <v>1287</v>
      </c>
    </row>
    <row r="890" s="1" customFormat="1" ht="16.5" customHeight="1">
      <c r="B890" s="46"/>
      <c r="C890" s="273" t="s">
        <v>1288</v>
      </c>
      <c r="D890" s="273" t="s">
        <v>245</v>
      </c>
      <c r="E890" s="274" t="s">
        <v>1289</v>
      </c>
      <c r="F890" s="275" t="s">
        <v>1290</v>
      </c>
      <c r="G890" s="276" t="s">
        <v>296</v>
      </c>
      <c r="H890" s="277">
        <v>10</v>
      </c>
      <c r="I890" s="278"/>
      <c r="J890" s="279">
        <f>ROUND(I890*H890,2)</f>
        <v>0</v>
      </c>
      <c r="K890" s="275" t="s">
        <v>21</v>
      </c>
      <c r="L890" s="280"/>
      <c r="M890" s="281" t="s">
        <v>21</v>
      </c>
      <c r="N890" s="282" t="s">
        <v>43</v>
      </c>
      <c r="O890" s="47"/>
      <c r="P890" s="226">
        <f>O890*H890</f>
        <v>0</v>
      </c>
      <c r="Q890" s="226">
        <v>0.00019000000000000001</v>
      </c>
      <c r="R890" s="226">
        <f>Q890*H890</f>
        <v>0.0019000000000000002</v>
      </c>
      <c r="S890" s="226">
        <v>0</v>
      </c>
      <c r="T890" s="227">
        <f>S890*H890</f>
        <v>0</v>
      </c>
      <c r="AR890" s="24" t="s">
        <v>338</v>
      </c>
      <c r="AT890" s="24" t="s">
        <v>245</v>
      </c>
      <c r="AU890" s="24" t="s">
        <v>82</v>
      </c>
      <c r="AY890" s="24" t="s">
        <v>142</v>
      </c>
      <c r="BE890" s="228">
        <f>IF(N890="základní",J890,0)</f>
        <v>0</v>
      </c>
      <c r="BF890" s="228">
        <f>IF(N890="snížená",J890,0)</f>
        <v>0</v>
      </c>
      <c r="BG890" s="228">
        <f>IF(N890="zákl. přenesená",J890,0)</f>
        <v>0</v>
      </c>
      <c r="BH890" s="228">
        <f>IF(N890="sníž. přenesená",J890,0)</f>
        <v>0</v>
      </c>
      <c r="BI890" s="228">
        <f>IF(N890="nulová",J890,0)</f>
        <v>0</v>
      </c>
      <c r="BJ890" s="24" t="s">
        <v>80</v>
      </c>
      <c r="BK890" s="228">
        <f>ROUND(I890*H890,2)</f>
        <v>0</v>
      </c>
      <c r="BL890" s="24" t="s">
        <v>250</v>
      </c>
      <c r="BM890" s="24" t="s">
        <v>1291</v>
      </c>
    </row>
    <row r="891" s="1" customFormat="1" ht="25.5" customHeight="1">
      <c r="B891" s="46"/>
      <c r="C891" s="217" t="s">
        <v>1292</v>
      </c>
      <c r="D891" s="217" t="s">
        <v>144</v>
      </c>
      <c r="E891" s="218" t="s">
        <v>1293</v>
      </c>
      <c r="F891" s="219" t="s">
        <v>1294</v>
      </c>
      <c r="G891" s="220" t="s">
        <v>296</v>
      </c>
      <c r="H891" s="221">
        <v>160</v>
      </c>
      <c r="I891" s="222"/>
      <c r="J891" s="223">
        <f>ROUND(I891*H891,2)</f>
        <v>0</v>
      </c>
      <c r="K891" s="219" t="s">
        <v>164</v>
      </c>
      <c r="L891" s="72"/>
      <c r="M891" s="224" t="s">
        <v>21</v>
      </c>
      <c r="N891" s="225" t="s">
        <v>43</v>
      </c>
      <c r="O891" s="47"/>
      <c r="P891" s="226">
        <f>O891*H891</f>
        <v>0</v>
      </c>
      <c r="Q891" s="226">
        <v>0</v>
      </c>
      <c r="R891" s="226">
        <f>Q891*H891</f>
        <v>0</v>
      </c>
      <c r="S891" s="226">
        <v>0</v>
      </c>
      <c r="T891" s="227">
        <f>S891*H891</f>
        <v>0</v>
      </c>
      <c r="AR891" s="24" t="s">
        <v>250</v>
      </c>
      <c r="AT891" s="24" t="s">
        <v>144</v>
      </c>
      <c r="AU891" s="24" t="s">
        <v>82</v>
      </c>
      <c r="AY891" s="24" t="s">
        <v>142</v>
      </c>
      <c r="BE891" s="228">
        <f>IF(N891="základní",J891,0)</f>
        <v>0</v>
      </c>
      <c r="BF891" s="228">
        <f>IF(N891="snížená",J891,0)</f>
        <v>0</v>
      </c>
      <c r="BG891" s="228">
        <f>IF(N891="zákl. přenesená",J891,0)</f>
        <v>0</v>
      </c>
      <c r="BH891" s="228">
        <f>IF(N891="sníž. přenesená",J891,0)</f>
        <v>0</v>
      </c>
      <c r="BI891" s="228">
        <f>IF(N891="nulová",J891,0)</f>
        <v>0</v>
      </c>
      <c r="BJ891" s="24" t="s">
        <v>80</v>
      </c>
      <c r="BK891" s="228">
        <f>ROUND(I891*H891,2)</f>
        <v>0</v>
      </c>
      <c r="BL891" s="24" t="s">
        <v>250</v>
      </c>
      <c r="BM891" s="24" t="s">
        <v>1295</v>
      </c>
    </row>
    <row r="892" s="1" customFormat="1" ht="16.5" customHeight="1">
      <c r="B892" s="46"/>
      <c r="C892" s="273" t="s">
        <v>1296</v>
      </c>
      <c r="D892" s="273" t="s">
        <v>245</v>
      </c>
      <c r="E892" s="274" t="s">
        <v>1297</v>
      </c>
      <c r="F892" s="275" t="s">
        <v>1298</v>
      </c>
      <c r="G892" s="276" t="s">
        <v>296</v>
      </c>
      <c r="H892" s="277">
        <v>160</v>
      </c>
      <c r="I892" s="278"/>
      <c r="J892" s="279">
        <f>ROUND(I892*H892,2)</f>
        <v>0</v>
      </c>
      <c r="K892" s="275" t="s">
        <v>164</v>
      </c>
      <c r="L892" s="280"/>
      <c r="M892" s="281" t="s">
        <v>21</v>
      </c>
      <c r="N892" s="282" t="s">
        <v>43</v>
      </c>
      <c r="O892" s="47"/>
      <c r="P892" s="226">
        <f>O892*H892</f>
        <v>0</v>
      </c>
      <c r="Q892" s="226">
        <v>0.00012</v>
      </c>
      <c r="R892" s="226">
        <f>Q892*H892</f>
        <v>0.019200000000000002</v>
      </c>
      <c r="S892" s="226">
        <v>0</v>
      </c>
      <c r="T892" s="227">
        <f>S892*H892</f>
        <v>0</v>
      </c>
      <c r="AR892" s="24" t="s">
        <v>338</v>
      </c>
      <c r="AT892" s="24" t="s">
        <v>245</v>
      </c>
      <c r="AU892" s="24" t="s">
        <v>82</v>
      </c>
      <c r="AY892" s="24" t="s">
        <v>142</v>
      </c>
      <c r="BE892" s="228">
        <f>IF(N892="základní",J892,0)</f>
        <v>0</v>
      </c>
      <c r="BF892" s="228">
        <f>IF(N892="snížená",J892,0)</f>
        <v>0</v>
      </c>
      <c r="BG892" s="228">
        <f>IF(N892="zákl. přenesená",J892,0)</f>
        <v>0</v>
      </c>
      <c r="BH892" s="228">
        <f>IF(N892="sníž. přenesená",J892,0)</f>
        <v>0</v>
      </c>
      <c r="BI892" s="228">
        <f>IF(N892="nulová",J892,0)</f>
        <v>0</v>
      </c>
      <c r="BJ892" s="24" t="s">
        <v>80</v>
      </c>
      <c r="BK892" s="228">
        <f>ROUND(I892*H892,2)</f>
        <v>0</v>
      </c>
      <c r="BL892" s="24" t="s">
        <v>250</v>
      </c>
      <c r="BM892" s="24" t="s">
        <v>1299</v>
      </c>
    </row>
    <row r="893" s="1" customFormat="1" ht="25.5" customHeight="1">
      <c r="B893" s="46"/>
      <c r="C893" s="217" t="s">
        <v>1300</v>
      </c>
      <c r="D893" s="217" t="s">
        <v>144</v>
      </c>
      <c r="E893" s="218" t="s">
        <v>1301</v>
      </c>
      <c r="F893" s="219" t="s">
        <v>1302</v>
      </c>
      <c r="G893" s="220" t="s">
        <v>296</v>
      </c>
      <c r="H893" s="221">
        <v>200</v>
      </c>
      <c r="I893" s="222"/>
      <c r="J893" s="223">
        <f>ROUND(I893*H893,2)</f>
        <v>0</v>
      </c>
      <c r="K893" s="219" t="s">
        <v>164</v>
      </c>
      <c r="L893" s="72"/>
      <c r="M893" s="224" t="s">
        <v>21</v>
      </c>
      <c r="N893" s="225" t="s">
        <v>43</v>
      </c>
      <c r="O893" s="47"/>
      <c r="P893" s="226">
        <f>O893*H893</f>
        <v>0</v>
      </c>
      <c r="Q893" s="226">
        <v>0</v>
      </c>
      <c r="R893" s="226">
        <f>Q893*H893</f>
        <v>0</v>
      </c>
      <c r="S893" s="226">
        <v>0</v>
      </c>
      <c r="T893" s="227">
        <f>S893*H893</f>
        <v>0</v>
      </c>
      <c r="AR893" s="24" t="s">
        <v>250</v>
      </c>
      <c r="AT893" s="24" t="s">
        <v>144</v>
      </c>
      <c r="AU893" s="24" t="s">
        <v>82</v>
      </c>
      <c r="AY893" s="24" t="s">
        <v>142</v>
      </c>
      <c r="BE893" s="228">
        <f>IF(N893="základní",J893,0)</f>
        <v>0</v>
      </c>
      <c r="BF893" s="228">
        <f>IF(N893="snížená",J893,0)</f>
        <v>0</v>
      </c>
      <c r="BG893" s="228">
        <f>IF(N893="zákl. přenesená",J893,0)</f>
        <v>0</v>
      </c>
      <c r="BH893" s="228">
        <f>IF(N893="sníž. přenesená",J893,0)</f>
        <v>0</v>
      </c>
      <c r="BI893" s="228">
        <f>IF(N893="nulová",J893,0)</f>
        <v>0</v>
      </c>
      <c r="BJ893" s="24" t="s">
        <v>80</v>
      </c>
      <c r="BK893" s="228">
        <f>ROUND(I893*H893,2)</f>
        <v>0</v>
      </c>
      <c r="BL893" s="24" t="s">
        <v>250</v>
      </c>
      <c r="BM893" s="24" t="s">
        <v>1303</v>
      </c>
    </row>
    <row r="894" s="1" customFormat="1" ht="16.5" customHeight="1">
      <c r="B894" s="46"/>
      <c r="C894" s="273" t="s">
        <v>1304</v>
      </c>
      <c r="D894" s="273" t="s">
        <v>245</v>
      </c>
      <c r="E894" s="274" t="s">
        <v>1305</v>
      </c>
      <c r="F894" s="275" t="s">
        <v>1306</v>
      </c>
      <c r="G894" s="276" t="s">
        <v>296</v>
      </c>
      <c r="H894" s="277">
        <v>200</v>
      </c>
      <c r="I894" s="278"/>
      <c r="J894" s="279">
        <f>ROUND(I894*H894,2)</f>
        <v>0</v>
      </c>
      <c r="K894" s="275" t="s">
        <v>164</v>
      </c>
      <c r="L894" s="280"/>
      <c r="M894" s="281" t="s">
        <v>21</v>
      </c>
      <c r="N894" s="282" t="s">
        <v>43</v>
      </c>
      <c r="O894" s="47"/>
      <c r="P894" s="226">
        <f>O894*H894</f>
        <v>0</v>
      </c>
      <c r="Q894" s="226">
        <v>0.00017000000000000001</v>
      </c>
      <c r="R894" s="226">
        <f>Q894*H894</f>
        <v>0.034000000000000002</v>
      </c>
      <c r="S894" s="226">
        <v>0</v>
      </c>
      <c r="T894" s="227">
        <f>S894*H894</f>
        <v>0</v>
      </c>
      <c r="AR894" s="24" t="s">
        <v>338</v>
      </c>
      <c r="AT894" s="24" t="s">
        <v>245</v>
      </c>
      <c r="AU894" s="24" t="s">
        <v>82</v>
      </c>
      <c r="AY894" s="24" t="s">
        <v>142</v>
      </c>
      <c r="BE894" s="228">
        <f>IF(N894="základní",J894,0)</f>
        <v>0</v>
      </c>
      <c r="BF894" s="228">
        <f>IF(N894="snížená",J894,0)</f>
        <v>0</v>
      </c>
      <c r="BG894" s="228">
        <f>IF(N894="zákl. přenesená",J894,0)</f>
        <v>0</v>
      </c>
      <c r="BH894" s="228">
        <f>IF(N894="sníž. přenesená",J894,0)</f>
        <v>0</v>
      </c>
      <c r="BI894" s="228">
        <f>IF(N894="nulová",J894,0)</f>
        <v>0</v>
      </c>
      <c r="BJ894" s="24" t="s">
        <v>80</v>
      </c>
      <c r="BK894" s="228">
        <f>ROUND(I894*H894,2)</f>
        <v>0</v>
      </c>
      <c r="BL894" s="24" t="s">
        <v>250</v>
      </c>
      <c r="BM894" s="24" t="s">
        <v>1307</v>
      </c>
    </row>
    <row r="895" s="1" customFormat="1" ht="25.5" customHeight="1">
      <c r="B895" s="46"/>
      <c r="C895" s="217" t="s">
        <v>1308</v>
      </c>
      <c r="D895" s="217" t="s">
        <v>144</v>
      </c>
      <c r="E895" s="218" t="s">
        <v>1309</v>
      </c>
      <c r="F895" s="219" t="s">
        <v>1310</v>
      </c>
      <c r="G895" s="220" t="s">
        <v>296</v>
      </c>
      <c r="H895" s="221">
        <v>40</v>
      </c>
      <c r="I895" s="222"/>
      <c r="J895" s="223">
        <f>ROUND(I895*H895,2)</f>
        <v>0</v>
      </c>
      <c r="K895" s="219" t="s">
        <v>164</v>
      </c>
      <c r="L895" s="72"/>
      <c r="M895" s="224" t="s">
        <v>21</v>
      </c>
      <c r="N895" s="225" t="s">
        <v>43</v>
      </c>
      <c r="O895" s="47"/>
      <c r="P895" s="226">
        <f>O895*H895</f>
        <v>0</v>
      </c>
      <c r="Q895" s="226">
        <v>0</v>
      </c>
      <c r="R895" s="226">
        <f>Q895*H895</f>
        <v>0</v>
      </c>
      <c r="S895" s="226">
        <v>0</v>
      </c>
      <c r="T895" s="227">
        <f>S895*H895</f>
        <v>0</v>
      </c>
      <c r="AR895" s="24" t="s">
        <v>250</v>
      </c>
      <c r="AT895" s="24" t="s">
        <v>144</v>
      </c>
      <c r="AU895" s="24" t="s">
        <v>82</v>
      </c>
      <c r="AY895" s="24" t="s">
        <v>142</v>
      </c>
      <c r="BE895" s="228">
        <f>IF(N895="základní",J895,0)</f>
        <v>0</v>
      </c>
      <c r="BF895" s="228">
        <f>IF(N895="snížená",J895,0)</f>
        <v>0</v>
      </c>
      <c r="BG895" s="228">
        <f>IF(N895="zákl. přenesená",J895,0)</f>
        <v>0</v>
      </c>
      <c r="BH895" s="228">
        <f>IF(N895="sníž. přenesená",J895,0)</f>
        <v>0</v>
      </c>
      <c r="BI895" s="228">
        <f>IF(N895="nulová",J895,0)</f>
        <v>0</v>
      </c>
      <c r="BJ895" s="24" t="s">
        <v>80</v>
      </c>
      <c r="BK895" s="228">
        <f>ROUND(I895*H895,2)</f>
        <v>0</v>
      </c>
      <c r="BL895" s="24" t="s">
        <v>250</v>
      </c>
      <c r="BM895" s="24" t="s">
        <v>1311</v>
      </c>
    </row>
    <row r="896" s="1" customFormat="1" ht="16.5" customHeight="1">
      <c r="B896" s="46"/>
      <c r="C896" s="273" t="s">
        <v>1312</v>
      </c>
      <c r="D896" s="273" t="s">
        <v>245</v>
      </c>
      <c r="E896" s="274" t="s">
        <v>1313</v>
      </c>
      <c r="F896" s="275" t="s">
        <v>1314</v>
      </c>
      <c r="G896" s="276" t="s">
        <v>296</v>
      </c>
      <c r="H896" s="277">
        <v>40</v>
      </c>
      <c r="I896" s="278"/>
      <c r="J896" s="279">
        <f>ROUND(I896*H896,2)</f>
        <v>0</v>
      </c>
      <c r="K896" s="275" t="s">
        <v>164</v>
      </c>
      <c r="L896" s="280"/>
      <c r="M896" s="281" t="s">
        <v>21</v>
      </c>
      <c r="N896" s="282" t="s">
        <v>43</v>
      </c>
      <c r="O896" s="47"/>
      <c r="P896" s="226">
        <f>O896*H896</f>
        <v>0</v>
      </c>
      <c r="Q896" s="226">
        <v>0.00025000000000000001</v>
      </c>
      <c r="R896" s="226">
        <f>Q896*H896</f>
        <v>0.01</v>
      </c>
      <c r="S896" s="226">
        <v>0</v>
      </c>
      <c r="T896" s="227">
        <f>S896*H896</f>
        <v>0</v>
      </c>
      <c r="AR896" s="24" t="s">
        <v>338</v>
      </c>
      <c r="AT896" s="24" t="s">
        <v>245</v>
      </c>
      <c r="AU896" s="24" t="s">
        <v>82</v>
      </c>
      <c r="AY896" s="24" t="s">
        <v>142</v>
      </c>
      <c r="BE896" s="228">
        <f>IF(N896="základní",J896,0)</f>
        <v>0</v>
      </c>
      <c r="BF896" s="228">
        <f>IF(N896="snížená",J896,0)</f>
        <v>0</v>
      </c>
      <c r="BG896" s="228">
        <f>IF(N896="zákl. přenesená",J896,0)</f>
        <v>0</v>
      </c>
      <c r="BH896" s="228">
        <f>IF(N896="sníž. přenesená",J896,0)</f>
        <v>0</v>
      </c>
      <c r="BI896" s="228">
        <f>IF(N896="nulová",J896,0)</f>
        <v>0</v>
      </c>
      <c r="BJ896" s="24" t="s">
        <v>80</v>
      </c>
      <c r="BK896" s="228">
        <f>ROUND(I896*H896,2)</f>
        <v>0</v>
      </c>
      <c r="BL896" s="24" t="s">
        <v>250</v>
      </c>
      <c r="BM896" s="24" t="s">
        <v>1315</v>
      </c>
    </row>
    <row r="897" s="1" customFormat="1" ht="25.5" customHeight="1">
      <c r="B897" s="46"/>
      <c r="C897" s="217" t="s">
        <v>1316</v>
      </c>
      <c r="D897" s="217" t="s">
        <v>144</v>
      </c>
      <c r="E897" s="218" t="s">
        <v>1317</v>
      </c>
      <c r="F897" s="219" t="s">
        <v>1318</v>
      </c>
      <c r="G897" s="220" t="s">
        <v>296</v>
      </c>
      <c r="H897" s="221">
        <v>20</v>
      </c>
      <c r="I897" s="222"/>
      <c r="J897" s="223">
        <f>ROUND(I897*H897,2)</f>
        <v>0</v>
      </c>
      <c r="K897" s="219" t="s">
        <v>164</v>
      </c>
      <c r="L897" s="72"/>
      <c r="M897" s="224" t="s">
        <v>21</v>
      </c>
      <c r="N897" s="225" t="s">
        <v>43</v>
      </c>
      <c r="O897" s="47"/>
      <c r="P897" s="226">
        <f>O897*H897</f>
        <v>0</v>
      </c>
      <c r="Q897" s="226">
        <v>0</v>
      </c>
      <c r="R897" s="226">
        <f>Q897*H897</f>
        <v>0</v>
      </c>
      <c r="S897" s="226">
        <v>0</v>
      </c>
      <c r="T897" s="227">
        <f>S897*H897</f>
        <v>0</v>
      </c>
      <c r="AR897" s="24" t="s">
        <v>250</v>
      </c>
      <c r="AT897" s="24" t="s">
        <v>144</v>
      </c>
      <c r="AU897" s="24" t="s">
        <v>82</v>
      </c>
      <c r="AY897" s="24" t="s">
        <v>142</v>
      </c>
      <c r="BE897" s="228">
        <f>IF(N897="základní",J897,0)</f>
        <v>0</v>
      </c>
      <c r="BF897" s="228">
        <f>IF(N897="snížená",J897,0)</f>
        <v>0</v>
      </c>
      <c r="BG897" s="228">
        <f>IF(N897="zákl. přenesená",J897,0)</f>
        <v>0</v>
      </c>
      <c r="BH897" s="228">
        <f>IF(N897="sníž. přenesená",J897,0)</f>
        <v>0</v>
      </c>
      <c r="BI897" s="228">
        <f>IF(N897="nulová",J897,0)</f>
        <v>0</v>
      </c>
      <c r="BJ897" s="24" t="s">
        <v>80</v>
      </c>
      <c r="BK897" s="228">
        <f>ROUND(I897*H897,2)</f>
        <v>0</v>
      </c>
      <c r="BL897" s="24" t="s">
        <v>250</v>
      </c>
      <c r="BM897" s="24" t="s">
        <v>1319</v>
      </c>
    </row>
    <row r="898" s="1" customFormat="1" ht="16.5" customHeight="1">
      <c r="B898" s="46"/>
      <c r="C898" s="273" t="s">
        <v>1320</v>
      </c>
      <c r="D898" s="273" t="s">
        <v>245</v>
      </c>
      <c r="E898" s="274" t="s">
        <v>1297</v>
      </c>
      <c r="F898" s="275" t="s">
        <v>1298</v>
      </c>
      <c r="G898" s="276" t="s">
        <v>296</v>
      </c>
      <c r="H898" s="277">
        <v>20</v>
      </c>
      <c r="I898" s="278"/>
      <c r="J898" s="279">
        <f>ROUND(I898*H898,2)</f>
        <v>0</v>
      </c>
      <c r="K898" s="275" t="s">
        <v>164</v>
      </c>
      <c r="L898" s="280"/>
      <c r="M898" s="281" t="s">
        <v>21</v>
      </c>
      <c r="N898" s="282" t="s">
        <v>43</v>
      </c>
      <c r="O898" s="47"/>
      <c r="P898" s="226">
        <f>O898*H898</f>
        <v>0</v>
      </c>
      <c r="Q898" s="226">
        <v>0.00012</v>
      </c>
      <c r="R898" s="226">
        <f>Q898*H898</f>
        <v>0.0024000000000000002</v>
      </c>
      <c r="S898" s="226">
        <v>0</v>
      </c>
      <c r="T898" s="227">
        <f>S898*H898</f>
        <v>0</v>
      </c>
      <c r="AR898" s="24" t="s">
        <v>338</v>
      </c>
      <c r="AT898" s="24" t="s">
        <v>245</v>
      </c>
      <c r="AU898" s="24" t="s">
        <v>82</v>
      </c>
      <c r="AY898" s="24" t="s">
        <v>142</v>
      </c>
      <c r="BE898" s="228">
        <f>IF(N898="základní",J898,0)</f>
        <v>0</v>
      </c>
      <c r="BF898" s="228">
        <f>IF(N898="snížená",J898,0)</f>
        <v>0</v>
      </c>
      <c r="BG898" s="228">
        <f>IF(N898="zákl. přenesená",J898,0)</f>
        <v>0</v>
      </c>
      <c r="BH898" s="228">
        <f>IF(N898="sníž. přenesená",J898,0)</f>
        <v>0</v>
      </c>
      <c r="BI898" s="228">
        <f>IF(N898="nulová",J898,0)</f>
        <v>0</v>
      </c>
      <c r="BJ898" s="24" t="s">
        <v>80</v>
      </c>
      <c r="BK898" s="228">
        <f>ROUND(I898*H898,2)</f>
        <v>0</v>
      </c>
      <c r="BL898" s="24" t="s">
        <v>250</v>
      </c>
      <c r="BM898" s="24" t="s">
        <v>1321</v>
      </c>
    </row>
    <row r="899" s="1" customFormat="1" ht="25.5" customHeight="1">
      <c r="B899" s="46"/>
      <c r="C899" s="217" t="s">
        <v>1322</v>
      </c>
      <c r="D899" s="217" t="s">
        <v>144</v>
      </c>
      <c r="E899" s="218" t="s">
        <v>1323</v>
      </c>
      <c r="F899" s="219" t="s">
        <v>1324</v>
      </c>
      <c r="G899" s="220" t="s">
        <v>296</v>
      </c>
      <c r="H899" s="221">
        <v>20</v>
      </c>
      <c r="I899" s="222"/>
      <c r="J899" s="223">
        <f>ROUND(I899*H899,2)</f>
        <v>0</v>
      </c>
      <c r="K899" s="219" t="s">
        <v>164</v>
      </c>
      <c r="L899" s="72"/>
      <c r="M899" s="224" t="s">
        <v>21</v>
      </c>
      <c r="N899" s="225" t="s">
        <v>43</v>
      </c>
      <c r="O899" s="47"/>
      <c r="P899" s="226">
        <f>O899*H899</f>
        <v>0</v>
      </c>
      <c r="Q899" s="226">
        <v>0</v>
      </c>
      <c r="R899" s="226">
        <f>Q899*H899</f>
        <v>0</v>
      </c>
      <c r="S899" s="226">
        <v>0</v>
      </c>
      <c r="T899" s="227">
        <f>S899*H899</f>
        <v>0</v>
      </c>
      <c r="AR899" s="24" t="s">
        <v>250</v>
      </c>
      <c r="AT899" s="24" t="s">
        <v>144</v>
      </c>
      <c r="AU899" s="24" t="s">
        <v>82</v>
      </c>
      <c r="AY899" s="24" t="s">
        <v>142</v>
      </c>
      <c r="BE899" s="228">
        <f>IF(N899="základní",J899,0)</f>
        <v>0</v>
      </c>
      <c r="BF899" s="228">
        <f>IF(N899="snížená",J899,0)</f>
        <v>0</v>
      </c>
      <c r="BG899" s="228">
        <f>IF(N899="zákl. přenesená",J899,0)</f>
        <v>0</v>
      </c>
      <c r="BH899" s="228">
        <f>IF(N899="sníž. přenesená",J899,0)</f>
        <v>0</v>
      </c>
      <c r="BI899" s="228">
        <f>IF(N899="nulová",J899,0)</f>
        <v>0</v>
      </c>
      <c r="BJ899" s="24" t="s">
        <v>80</v>
      </c>
      <c r="BK899" s="228">
        <f>ROUND(I899*H899,2)</f>
        <v>0</v>
      </c>
      <c r="BL899" s="24" t="s">
        <v>250</v>
      </c>
      <c r="BM899" s="24" t="s">
        <v>1325</v>
      </c>
    </row>
    <row r="900" s="1" customFormat="1" ht="16.5" customHeight="1">
      <c r="B900" s="46"/>
      <c r="C900" s="273" t="s">
        <v>1326</v>
      </c>
      <c r="D900" s="273" t="s">
        <v>245</v>
      </c>
      <c r="E900" s="274" t="s">
        <v>1327</v>
      </c>
      <c r="F900" s="275" t="s">
        <v>1328</v>
      </c>
      <c r="G900" s="276" t="s">
        <v>296</v>
      </c>
      <c r="H900" s="277">
        <v>20</v>
      </c>
      <c r="I900" s="278"/>
      <c r="J900" s="279">
        <f>ROUND(I900*H900,2)</f>
        <v>0</v>
      </c>
      <c r="K900" s="275" t="s">
        <v>164</v>
      </c>
      <c r="L900" s="280"/>
      <c r="M900" s="281" t="s">
        <v>21</v>
      </c>
      <c r="N900" s="282" t="s">
        <v>43</v>
      </c>
      <c r="O900" s="47"/>
      <c r="P900" s="226">
        <f>O900*H900</f>
        <v>0</v>
      </c>
      <c r="Q900" s="226">
        <v>0.00063000000000000003</v>
      </c>
      <c r="R900" s="226">
        <f>Q900*H900</f>
        <v>0.0126</v>
      </c>
      <c r="S900" s="226">
        <v>0</v>
      </c>
      <c r="T900" s="227">
        <f>S900*H900</f>
        <v>0</v>
      </c>
      <c r="AR900" s="24" t="s">
        <v>338</v>
      </c>
      <c r="AT900" s="24" t="s">
        <v>245</v>
      </c>
      <c r="AU900" s="24" t="s">
        <v>82</v>
      </c>
      <c r="AY900" s="24" t="s">
        <v>142</v>
      </c>
      <c r="BE900" s="228">
        <f>IF(N900="základní",J900,0)</f>
        <v>0</v>
      </c>
      <c r="BF900" s="228">
        <f>IF(N900="snížená",J900,0)</f>
        <v>0</v>
      </c>
      <c r="BG900" s="228">
        <f>IF(N900="zákl. přenesená",J900,0)</f>
        <v>0</v>
      </c>
      <c r="BH900" s="228">
        <f>IF(N900="sníž. přenesená",J900,0)</f>
        <v>0</v>
      </c>
      <c r="BI900" s="228">
        <f>IF(N900="nulová",J900,0)</f>
        <v>0</v>
      </c>
      <c r="BJ900" s="24" t="s">
        <v>80</v>
      </c>
      <c r="BK900" s="228">
        <f>ROUND(I900*H900,2)</f>
        <v>0</v>
      </c>
      <c r="BL900" s="24" t="s">
        <v>250</v>
      </c>
      <c r="BM900" s="24" t="s">
        <v>1329</v>
      </c>
    </row>
    <row r="901" s="1" customFormat="1" ht="25.5" customHeight="1">
      <c r="B901" s="46"/>
      <c r="C901" s="217" t="s">
        <v>1330</v>
      </c>
      <c r="D901" s="217" t="s">
        <v>144</v>
      </c>
      <c r="E901" s="218" t="s">
        <v>1331</v>
      </c>
      <c r="F901" s="219" t="s">
        <v>1332</v>
      </c>
      <c r="G901" s="220" t="s">
        <v>286</v>
      </c>
      <c r="H901" s="221">
        <v>49</v>
      </c>
      <c r="I901" s="222"/>
      <c r="J901" s="223">
        <f>ROUND(I901*H901,2)</f>
        <v>0</v>
      </c>
      <c r="K901" s="219" t="s">
        <v>164</v>
      </c>
      <c r="L901" s="72"/>
      <c r="M901" s="224" t="s">
        <v>21</v>
      </c>
      <c r="N901" s="225" t="s">
        <v>43</v>
      </c>
      <c r="O901" s="47"/>
      <c r="P901" s="226">
        <f>O901*H901</f>
        <v>0</v>
      </c>
      <c r="Q901" s="226">
        <v>0</v>
      </c>
      <c r="R901" s="226">
        <f>Q901*H901</f>
        <v>0</v>
      </c>
      <c r="S901" s="226">
        <v>0</v>
      </c>
      <c r="T901" s="227">
        <f>S901*H901</f>
        <v>0</v>
      </c>
      <c r="AR901" s="24" t="s">
        <v>250</v>
      </c>
      <c r="AT901" s="24" t="s">
        <v>144</v>
      </c>
      <c r="AU901" s="24" t="s">
        <v>82</v>
      </c>
      <c r="AY901" s="24" t="s">
        <v>142</v>
      </c>
      <c r="BE901" s="228">
        <f>IF(N901="základní",J901,0)</f>
        <v>0</v>
      </c>
      <c r="BF901" s="228">
        <f>IF(N901="snížená",J901,0)</f>
        <v>0</v>
      </c>
      <c r="BG901" s="228">
        <f>IF(N901="zákl. přenesená",J901,0)</f>
        <v>0</v>
      </c>
      <c r="BH901" s="228">
        <f>IF(N901="sníž. přenesená",J901,0)</f>
        <v>0</v>
      </c>
      <c r="BI901" s="228">
        <f>IF(N901="nulová",J901,0)</f>
        <v>0</v>
      </c>
      <c r="BJ901" s="24" t="s">
        <v>80</v>
      </c>
      <c r="BK901" s="228">
        <f>ROUND(I901*H901,2)</f>
        <v>0</v>
      </c>
      <c r="BL901" s="24" t="s">
        <v>250</v>
      </c>
      <c r="BM901" s="24" t="s">
        <v>1333</v>
      </c>
    </row>
    <row r="902" s="1" customFormat="1" ht="25.5" customHeight="1">
      <c r="B902" s="46"/>
      <c r="C902" s="217" t="s">
        <v>1334</v>
      </c>
      <c r="D902" s="217" t="s">
        <v>144</v>
      </c>
      <c r="E902" s="218" t="s">
        <v>1335</v>
      </c>
      <c r="F902" s="219" t="s">
        <v>1336</v>
      </c>
      <c r="G902" s="220" t="s">
        <v>286</v>
      </c>
      <c r="H902" s="221">
        <v>8</v>
      </c>
      <c r="I902" s="222"/>
      <c r="J902" s="223">
        <f>ROUND(I902*H902,2)</f>
        <v>0</v>
      </c>
      <c r="K902" s="219" t="s">
        <v>164</v>
      </c>
      <c r="L902" s="72"/>
      <c r="M902" s="224" t="s">
        <v>21</v>
      </c>
      <c r="N902" s="225" t="s">
        <v>43</v>
      </c>
      <c r="O902" s="47"/>
      <c r="P902" s="226">
        <f>O902*H902</f>
        <v>0</v>
      </c>
      <c r="Q902" s="226">
        <v>0</v>
      </c>
      <c r="R902" s="226">
        <f>Q902*H902</f>
        <v>0</v>
      </c>
      <c r="S902" s="226">
        <v>0</v>
      </c>
      <c r="T902" s="227">
        <f>S902*H902</f>
        <v>0</v>
      </c>
      <c r="AR902" s="24" t="s">
        <v>250</v>
      </c>
      <c r="AT902" s="24" t="s">
        <v>144</v>
      </c>
      <c r="AU902" s="24" t="s">
        <v>82</v>
      </c>
      <c r="AY902" s="24" t="s">
        <v>142</v>
      </c>
      <c r="BE902" s="228">
        <f>IF(N902="základní",J902,0)</f>
        <v>0</v>
      </c>
      <c r="BF902" s="228">
        <f>IF(N902="snížená",J902,0)</f>
        <v>0</v>
      </c>
      <c r="BG902" s="228">
        <f>IF(N902="zákl. přenesená",J902,0)</f>
        <v>0</v>
      </c>
      <c r="BH902" s="228">
        <f>IF(N902="sníž. přenesená",J902,0)</f>
        <v>0</v>
      </c>
      <c r="BI902" s="228">
        <f>IF(N902="nulová",J902,0)</f>
        <v>0</v>
      </c>
      <c r="BJ902" s="24" t="s">
        <v>80</v>
      </c>
      <c r="BK902" s="228">
        <f>ROUND(I902*H902,2)</f>
        <v>0</v>
      </c>
      <c r="BL902" s="24" t="s">
        <v>250</v>
      </c>
      <c r="BM902" s="24" t="s">
        <v>1337</v>
      </c>
    </row>
    <row r="903" s="1" customFormat="1" ht="25.5" customHeight="1">
      <c r="B903" s="46"/>
      <c r="C903" s="217" t="s">
        <v>1338</v>
      </c>
      <c r="D903" s="217" t="s">
        <v>144</v>
      </c>
      <c r="E903" s="218" t="s">
        <v>1339</v>
      </c>
      <c r="F903" s="219" t="s">
        <v>1340</v>
      </c>
      <c r="G903" s="220" t="s">
        <v>286</v>
      </c>
      <c r="H903" s="221">
        <v>2</v>
      </c>
      <c r="I903" s="222"/>
      <c r="J903" s="223">
        <f>ROUND(I903*H903,2)</f>
        <v>0</v>
      </c>
      <c r="K903" s="219" t="s">
        <v>164</v>
      </c>
      <c r="L903" s="72"/>
      <c r="M903" s="224" t="s">
        <v>21</v>
      </c>
      <c r="N903" s="225" t="s">
        <v>43</v>
      </c>
      <c r="O903" s="47"/>
      <c r="P903" s="226">
        <f>O903*H903</f>
        <v>0</v>
      </c>
      <c r="Q903" s="226">
        <v>0</v>
      </c>
      <c r="R903" s="226">
        <f>Q903*H903</f>
        <v>0</v>
      </c>
      <c r="S903" s="226">
        <v>0</v>
      </c>
      <c r="T903" s="227">
        <f>S903*H903</f>
        <v>0</v>
      </c>
      <c r="AR903" s="24" t="s">
        <v>250</v>
      </c>
      <c r="AT903" s="24" t="s">
        <v>144</v>
      </c>
      <c r="AU903" s="24" t="s">
        <v>82</v>
      </c>
      <c r="AY903" s="24" t="s">
        <v>142</v>
      </c>
      <c r="BE903" s="228">
        <f>IF(N903="základní",J903,0)</f>
        <v>0</v>
      </c>
      <c r="BF903" s="228">
        <f>IF(N903="snížená",J903,0)</f>
        <v>0</v>
      </c>
      <c r="BG903" s="228">
        <f>IF(N903="zákl. přenesená",J903,0)</f>
        <v>0</v>
      </c>
      <c r="BH903" s="228">
        <f>IF(N903="sníž. přenesená",J903,0)</f>
        <v>0</v>
      </c>
      <c r="BI903" s="228">
        <f>IF(N903="nulová",J903,0)</f>
        <v>0</v>
      </c>
      <c r="BJ903" s="24" t="s">
        <v>80</v>
      </c>
      <c r="BK903" s="228">
        <f>ROUND(I903*H903,2)</f>
        <v>0</v>
      </c>
      <c r="BL903" s="24" t="s">
        <v>250</v>
      </c>
      <c r="BM903" s="24" t="s">
        <v>1341</v>
      </c>
    </row>
    <row r="904" s="1" customFormat="1" ht="25.5" customHeight="1">
      <c r="B904" s="46"/>
      <c r="C904" s="217" t="s">
        <v>1342</v>
      </c>
      <c r="D904" s="217" t="s">
        <v>144</v>
      </c>
      <c r="E904" s="218" t="s">
        <v>1343</v>
      </c>
      <c r="F904" s="219" t="s">
        <v>1344</v>
      </c>
      <c r="G904" s="220" t="s">
        <v>286</v>
      </c>
      <c r="H904" s="221">
        <v>13</v>
      </c>
      <c r="I904" s="222"/>
      <c r="J904" s="223">
        <f>ROUND(I904*H904,2)</f>
        <v>0</v>
      </c>
      <c r="K904" s="219" t="s">
        <v>164</v>
      </c>
      <c r="L904" s="72"/>
      <c r="M904" s="224" t="s">
        <v>21</v>
      </c>
      <c r="N904" s="225" t="s">
        <v>43</v>
      </c>
      <c r="O904" s="47"/>
      <c r="P904" s="226">
        <f>O904*H904</f>
        <v>0</v>
      </c>
      <c r="Q904" s="226">
        <v>0</v>
      </c>
      <c r="R904" s="226">
        <f>Q904*H904</f>
        <v>0</v>
      </c>
      <c r="S904" s="226">
        <v>0</v>
      </c>
      <c r="T904" s="227">
        <f>S904*H904</f>
        <v>0</v>
      </c>
      <c r="AR904" s="24" t="s">
        <v>250</v>
      </c>
      <c r="AT904" s="24" t="s">
        <v>144</v>
      </c>
      <c r="AU904" s="24" t="s">
        <v>82</v>
      </c>
      <c r="AY904" s="24" t="s">
        <v>142</v>
      </c>
      <c r="BE904" s="228">
        <f>IF(N904="základní",J904,0)</f>
        <v>0</v>
      </c>
      <c r="BF904" s="228">
        <f>IF(N904="snížená",J904,0)</f>
        <v>0</v>
      </c>
      <c r="BG904" s="228">
        <f>IF(N904="zákl. přenesená",J904,0)</f>
        <v>0</v>
      </c>
      <c r="BH904" s="228">
        <f>IF(N904="sníž. přenesená",J904,0)</f>
        <v>0</v>
      </c>
      <c r="BI904" s="228">
        <f>IF(N904="nulová",J904,0)</f>
        <v>0</v>
      </c>
      <c r="BJ904" s="24" t="s">
        <v>80</v>
      </c>
      <c r="BK904" s="228">
        <f>ROUND(I904*H904,2)</f>
        <v>0</v>
      </c>
      <c r="BL904" s="24" t="s">
        <v>250</v>
      </c>
      <c r="BM904" s="24" t="s">
        <v>1345</v>
      </c>
    </row>
    <row r="905" s="1" customFormat="1" ht="25.5" customHeight="1">
      <c r="B905" s="46"/>
      <c r="C905" s="217" t="s">
        <v>1346</v>
      </c>
      <c r="D905" s="217" t="s">
        <v>144</v>
      </c>
      <c r="E905" s="218" t="s">
        <v>1347</v>
      </c>
      <c r="F905" s="219" t="s">
        <v>1348</v>
      </c>
      <c r="G905" s="220" t="s">
        <v>286</v>
      </c>
      <c r="H905" s="221">
        <v>2</v>
      </c>
      <c r="I905" s="222"/>
      <c r="J905" s="223">
        <f>ROUND(I905*H905,2)</f>
        <v>0</v>
      </c>
      <c r="K905" s="219" t="s">
        <v>164</v>
      </c>
      <c r="L905" s="72"/>
      <c r="M905" s="224" t="s">
        <v>21</v>
      </c>
      <c r="N905" s="225" t="s">
        <v>43</v>
      </c>
      <c r="O905" s="47"/>
      <c r="P905" s="226">
        <f>O905*H905</f>
        <v>0</v>
      </c>
      <c r="Q905" s="226">
        <v>0</v>
      </c>
      <c r="R905" s="226">
        <f>Q905*H905</f>
        <v>0</v>
      </c>
      <c r="S905" s="226">
        <v>0</v>
      </c>
      <c r="T905" s="227">
        <f>S905*H905</f>
        <v>0</v>
      </c>
      <c r="AR905" s="24" t="s">
        <v>250</v>
      </c>
      <c r="AT905" s="24" t="s">
        <v>144</v>
      </c>
      <c r="AU905" s="24" t="s">
        <v>82</v>
      </c>
      <c r="AY905" s="24" t="s">
        <v>142</v>
      </c>
      <c r="BE905" s="228">
        <f>IF(N905="základní",J905,0)</f>
        <v>0</v>
      </c>
      <c r="BF905" s="228">
        <f>IF(N905="snížená",J905,0)</f>
        <v>0</v>
      </c>
      <c r="BG905" s="228">
        <f>IF(N905="zákl. přenesená",J905,0)</f>
        <v>0</v>
      </c>
      <c r="BH905" s="228">
        <f>IF(N905="sníž. přenesená",J905,0)</f>
        <v>0</v>
      </c>
      <c r="BI905" s="228">
        <f>IF(N905="nulová",J905,0)</f>
        <v>0</v>
      </c>
      <c r="BJ905" s="24" t="s">
        <v>80</v>
      </c>
      <c r="BK905" s="228">
        <f>ROUND(I905*H905,2)</f>
        <v>0</v>
      </c>
      <c r="BL905" s="24" t="s">
        <v>250</v>
      </c>
      <c r="BM905" s="24" t="s">
        <v>1349</v>
      </c>
    </row>
    <row r="906" s="1" customFormat="1" ht="25.5" customHeight="1">
      <c r="B906" s="46"/>
      <c r="C906" s="217" t="s">
        <v>1350</v>
      </c>
      <c r="D906" s="217" t="s">
        <v>144</v>
      </c>
      <c r="E906" s="218" t="s">
        <v>1351</v>
      </c>
      <c r="F906" s="219" t="s">
        <v>1352</v>
      </c>
      <c r="G906" s="220" t="s">
        <v>286</v>
      </c>
      <c r="H906" s="221">
        <v>2</v>
      </c>
      <c r="I906" s="222"/>
      <c r="J906" s="223">
        <f>ROUND(I906*H906,2)</f>
        <v>0</v>
      </c>
      <c r="K906" s="219" t="s">
        <v>164</v>
      </c>
      <c r="L906" s="72"/>
      <c r="M906" s="224" t="s">
        <v>21</v>
      </c>
      <c r="N906" s="225" t="s">
        <v>43</v>
      </c>
      <c r="O906" s="47"/>
      <c r="P906" s="226">
        <f>O906*H906</f>
        <v>0</v>
      </c>
      <c r="Q906" s="226">
        <v>0</v>
      </c>
      <c r="R906" s="226">
        <f>Q906*H906</f>
        <v>0</v>
      </c>
      <c r="S906" s="226">
        <v>0</v>
      </c>
      <c r="T906" s="227">
        <f>S906*H906</f>
        <v>0</v>
      </c>
      <c r="AR906" s="24" t="s">
        <v>250</v>
      </c>
      <c r="AT906" s="24" t="s">
        <v>144</v>
      </c>
      <c r="AU906" s="24" t="s">
        <v>82</v>
      </c>
      <c r="AY906" s="24" t="s">
        <v>142</v>
      </c>
      <c r="BE906" s="228">
        <f>IF(N906="základní",J906,0)</f>
        <v>0</v>
      </c>
      <c r="BF906" s="228">
        <f>IF(N906="snížená",J906,0)</f>
        <v>0</v>
      </c>
      <c r="BG906" s="228">
        <f>IF(N906="zákl. přenesená",J906,0)</f>
        <v>0</v>
      </c>
      <c r="BH906" s="228">
        <f>IF(N906="sníž. přenesená",J906,0)</f>
        <v>0</v>
      </c>
      <c r="BI906" s="228">
        <f>IF(N906="nulová",J906,0)</f>
        <v>0</v>
      </c>
      <c r="BJ906" s="24" t="s">
        <v>80</v>
      </c>
      <c r="BK906" s="228">
        <f>ROUND(I906*H906,2)</f>
        <v>0</v>
      </c>
      <c r="BL906" s="24" t="s">
        <v>250</v>
      </c>
      <c r="BM906" s="24" t="s">
        <v>1353</v>
      </c>
    </row>
    <row r="907" s="1" customFormat="1" ht="25.5" customHeight="1">
      <c r="B907" s="46"/>
      <c r="C907" s="217" t="s">
        <v>1354</v>
      </c>
      <c r="D907" s="217" t="s">
        <v>144</v>
      </c>
      <c r="E907" s="218" t="s">
        <v>1355</v>
      </c>
      <c r="F907" s="219" t="s">
        <v>1356</v>
      </c>
      <c r="G907" s="220" t="s">
        <v>286</v>
      </c>
      <c r="H907" s="221">
        <v>1</v>
      </c>
      <c r="I907" s="222"/>
      <c r="J907" s="223">
        <f>ROUND(I907*H907,2)</f>
        <v>0</v>
      </c>
      <c r="K907" s="219" t="s">
        <v>164</v>
      </c>
      <c r="L907" s="72"/>
      <c r="M907" s="224" t="s">
        <v>21</v>
      </c>
      <c r="N907" s="225" t="s">
        <v>43</v>
      </c>
      <c r="O907" s="47"/>
      <c r="P907" s="226">
        <f>O907*H907</f>
        <v>0</v>
      </c>
      <c r="Q907" s="226">
        <v>0</v>
      </c>
      <c r="R907" s="226">
        <f>Q907*H907</f>
        <v>0</v>
      </c>
      <c r="S907" s="226">
        <v>0</v>
      </c>
      <c r="T907" s="227">
        <f>S907*H907</f>
        <v>0</v>
      </c>
      <c r="AR907" s="24" t="s">
        <v>250</v>
      </c>
      <c r="AT907" s="24" t="s">
        <v>144</v>
      </c>
      <c r="AU907" s="24" t="s">
        <v>82</v>
      </c>
      <c r="AY907" s="24" t="s">
        <v>142</v>
      </c>
      <c r="BE907" s="228">
        <f>IF(N907="základní",J907,0)</f>
        <v>0</v>
      </c>
      <c r="BF907" s="228">
        <f>IF(N907="snížená",J907,0)</f>
        <v>0</v>
      </c>
      <c r="BG907" s="228">
        <f>IF(N907="zákl. přenesená",J907,0)</f>
        <v>0</v>
      </c>
      <c r="BH907" s="228">
        <f>IF(N907="sníž. přenesená",J907,0)</f>
        <v>0</v>
      </c>
      <c r="BI907" s="228">
        <f>IF(N907="nulová",J907,0)</f>
        <v>0</v>
      </c>
      <c r="BJ907" s="24" t="s">
        <v>80</v>
      </c>
      <c r="BK907" s="228">
        <f>ROUND(I907*H907,2)</f>
        <v>0</v>
      </c>
      <c r="BL907" s="24" t="s">
        <v>250</v>
      </c>
      <c r="BM907" s="24" t="s">
        <v>1357</v>
      </c>
    </row>
    <row r="908" s="1" customFormat="1" ht="16.5" customHeight="1">
      <c r="B908" s="46"/>
      <c r="C908" s="273" t="s">
        <v>1358</v>
      </c>
      <c r="D908" s="273" t="s">
        <v>245</v>
      </c>
      <c r="E908" s="274" t="s">
        <v>1359</v>
      </c>
      <c r="F908" s="275" t="s">
        <v>1360</v>
      </c>
      <c r="G908" s="276" t="s">
        <v>286</v>
      </c>
      <c r="H908" s="277">
        <v>1</v>
      </c>
      <c r="I908" s="278"/>
      <c r="J908" s="279">
        <f>ROUND(I908*H908,2)</f>
        <v>0</v>
      </c>
      <c r="K908" s="275" t="s">
        <v>21</v>
      </c>
      <c r="L908" s="280"/>
      <c r="M908" s="281" t="s">
        <v>21</v>
      </c>
      <c r="N908" s="282" t="s">
        <v>43</v>
      </c>
      <c r="O908" s="47"/>
      <c r="P908" s="226">
        <f>O908*H908</f>
        <v>0</v>
      </c>
      <c r="Q908" s="226">
        <v>0.0022300000000000002</v>
      </c>
      <c r="R908" s="226">
        <f>Q908*H908</f>
        <v>0.0022300000000000002</v>
      </c>
      <c r="S908" s="226">
        <v>0</v>
      </c>
      <c r="T908" s="227">
        <f>S908*H908</f>
        <v>0</v>
      </c>
      <c r="AR908" s="24" t="s">
        <v>338</v>
      </c>
      <c r="AT908" s="24" t="s">
        <v>245</v>
      </c>
      <c r="AU908" s="24" t="s">
        <v>82</v>
      </c>
      <c r="AY908" s="24" t="s">
        <v>142</v>
      </c>
      <c r="BE908" s="228">
        <f>IF(N908="základní",J908,0)</f>
        <v>0</v>
      </c>
      <c r="BF908" s="228">
        <f>IF(N908="snížená",J908,0)</f>
        <v>0</v>
      </c>
      <c r="BG908" s="228">
        <f>IF(N908="zákl. přenesená",J908,0)</f>
        <v>0</v>
      </c>
      <c r="BH908" s="228">
        <f>IF(N908="sníž. přenesená",J908,0)</f>
        <v>0</v>
      </c>
      <c r="BI908" s="228">
        <f>IF(N908="nulová",J908,0)</f>
        <v>0</v>
      </c>
      <c r="BJ908" s="24" t="s">
        <v>80</v>
      </c>
      <c r="BK908" s="228">
        <f>ROUND(I908*H908,2)</f>
        <v>0</v>
      </c>
      <c r="BL908" s="24" t="s">
        <v>250</v>
      </c>
      <c r="BM908" s="24" t="s">
        <v>1361</v>
      </c>
    </row>
    <row r="909" s="1" customFormat="1" ht="25.5" customHeight="1">
      <c r="B909" s="46"/>
      <c r="C909" s="217" t="s">
        <v>1362</v>
      </c>
      <c r="D909" s="217" t="s">
        <v>144</v>
      </c>
      <c r="E909" s="218" t="s">
        <v>1363</v>
      </c>
      <c r="F909" s="219" t="s">
        <v>1364</v>
      </c>
      <c r="G909" s="220" t="s">
        <v>286</v>
      </c>
      <c r="H909" s="221">
        <v>1</v>
      </c>
      <c r="I909" s="222"/>
      <c r="J909" s="223">
        <f>ROUND(I909*H909,2)</f>
        <v>0</v>
      </c>
      <c r="K909" s="219" t="s">
        <v>21</v>
      </c>
      <c r="L909" s="72"/>
      <c r="M909" s="224" t="s">
        <v>21</v>
      </c>
      <c r="N909" s="225" t="s">
        <v>43</v>
      </c>
      <c r="O909" s="47"/>
      <c r="P909" s="226">
        <f>O909*H909</f>
        <v>0</v>
      </c>
      <c r="Q909" s="226">
        <v>0</v>
      </c>
      <c r="R909" s="226">
        <f>Q909*H909</f>
        <v>0</v>
      </c>
      <c r="S909" s="226">
        <v>0</v>
      </c>
      <c r="T909" s="227">
        <f>S909*H909</f>
        <v>0</v>
      </c>
      <c r="AR909" s="24" t="s">
        <v>250</v>
      </c>
      <c r="AT909" s="24" t="s">
        <v>144</v>
      </c>
      <c r="AU909" s="24" t="s">
        <v>82</v>
      </c>
      <c r="AY909" s="24" t="s">
        <v>142</v>
      </c>
      <c r="BE909" s="228">
        <f>IF(N909="základní",J909,0)</f>
        <v>0</v>
      </c>
      <c r="BF909" s="228">
        <f>IF(N909="snížená",J909,0)</f>
        <v>0</v>
      </c>
      <c r="BG909" s="228">
        <f>IF(N909="zákl. přenesená",J909,0)</f>
        <v>0</v>
      </c>
      <c r="BH909" s="228">
        <f>IF(N909="sníž. přenesená",J909,0)</f>
        <v>0</v>
      </c>
      <c r="BI909" s="228">
        <f>IF(N909="nulová",J909,0)</f>
        <v>0</v>
      </c>
      <c r="BJ909" s="24" t="s">
        <v>80</v>
      </c>
      <c r="BK909" s="228">
        <f>ROUND(I909*H909,2)</f>
        <v>0</v>
      </c>
      <c r="BL909" s="24" t="s">
        <v>250</v>
      </c>
      <c r="BM909" s="24" t="s">
        <v>1365</v>
      </c>
    </row>
    <row r="910" s="1" customFormat="1" ht="25.5" customHeight="1">
      <c r="B910" s="46"/>
      <c r="C910" s="217" t="s">
        <v>1366</v>
      </c>
      <c r="D910" s="217" t="s">
        <v>144</v>
      </c>
      <c r="E910" s="218" t="s">
        <v>1367</v>
      </c>
      <c r="F910" s="219" t="s">
        <v>1368</v>
      </c>
      <c r="G910" s="220" t="s">
        <v>286</v>
      </c>
      <c r="H910" s="221">
        <v>1</v>
      </c>
      <c r="I910" s="222"/>
      <c r="J910" s="223">
        <f>ROUND(I910*H910,2)</f>
        <v>0</v>
      </c>
      <c r="K910" s="219" t="s">
        <v>164</v>
      </c>
      <c r="L910" s="72"/>
      <c r="M910" s="224" t="s">
        <v>21</v>
      </c>
      <c r="N910" s="225" t="s">
        <v>43</v>
      </c>
      <c r="O910" s="47"/>
      <c r="P910" s="226">
        <f>O910*H910</f>
        <v>0</v>
      </c>
      <c r="Q910" s="226">
        <v>0</v>
      </c>
      <c r="R910" s="226">
        <f>Q910*H910</f>
        <v>0</v>
      </c>
      <c r="S910" s="226">
        <v>0</v>
      </c>
      <c r="T910" s="227">
        <f>S910*H910</f>
        <v>0</v>
      </c>
      <c r="AR910" s="24" t="s">
        <v>250</v>
      </c>
      <c r="AT910" s="24" t="s">
        <v>144</v>
      </c>
      <c r="AU910" s="24" t="s">
        <v>82</v>
      </c>
      <c r="AY910" s="24" t="s">
        <v>142</v>
      </c>
      <c r="BE910" s="228">
        <f>IF(N910="základní",J910,0)</f>
        <v>0</v>
      </c>
      <c r="BF910" s="228">
        <f>IF(N910="snížená",J910,0)</f>
        <v>0</v>
      </c>
      <c r="BG910" s="228">
        <f>IF(N910="zákl. přenesená",J910,0)</f>
        <v>0</v>
      </c>
      <c r="BH910" s="228">
        <f>IF(N910="sníž. přenesená",J910,0)</f>
        <v>0</v>
      </c>
      <c r="BI910" s="228">
        <f>IF(N910="nulová",J910,0)</f>
        <v>0</v>
      </c>
      <c r="BJ910" s="24" t="s">
        <v>80</v>
      </c>
      <c r="BK910" s="228">
        <f>ROUND(I910*H910,2)</f>
        <v>0</v>
      </c>
      <c r="BL910" s="24" t="s">
        <v>250</v>
      </c>
      <c r="BM910" s="24" t="s">
        <v>1369</v>
      </c>
    </row>
    <row r="911" s="1" customFormat="1" ht="16.5" customHeight="1">
      <c r="B911" s="46"/>
      <c r="C911" s="273" t="s">
        <v>1370</v>
      </c>
      <c r="D911" s="273" t="s">
        <v>245</v>
      </c>
      <c r="E911" s="274" t="s">
        <v>1371</v>
      </c>
      <c r="F911" s="275" t="s">
        <v>1372</v>
      </c>
      <c r="G911" s="276" t="s">
        <v>286</v>
      </c>
      <c r="H911" s="277">
        <v>1</v>
      </c>
      <c r="I911" s="278"/>
      <c r="J911" s="279">
        <f>ROUND(I911*H911,2)</f>
        <v>0</v>
      </c>
      <c r="K911" s="275" t="s">
        <v>21</v>
      </c>
      <c r="L911" s="280"/>
      <c r="M911" s="281" t="s">
        <v>21</v>
      </c>
      <c r="N911" s="282" t="s">
        <v>43</v>
      </c>
      <c r="O911" s="47"/>
      <c r="P911" s="226">
        <f>O911*H911</f>
        <v>0</v>
      </c>
      <c r="Q911" s="226">
        <v>1.0000000000000001E-05</v>
      </c>
      <c r="R911" s="226">
        <f>Q911*H911</f>
        <v>1.0000000000000001E-05</v>
      </c>
      <c r="S911" s="226">
        <v>0</v>
      </c>
      <c r="T911" s="227">
        <f>S911*H911</f>
        <v>0</v>
      </c>
      <c r="AR911" s="24" t="s">
        <v>338</v>
      </c>
      <c r="AT911" s="24" t="s">
        <v>245</v>
      </c>
      <c r="AU911" s="24" t="s">
        <v>82</v>
      </c>
      <c r="AY911" s="24" t="s">
        <v>142</v>
      </c>
      <c r="BE911" s="228">
        <f>IF(N911="základní",J911,0)</f>
        <v>0</v>
      </c>
      <c r="BF911" s="228">
        <f>IF(N911="snížená",J911,0)</f>
        <v>0</v>
      </c>
      <c r="BG911" s="228">
        <f>IF(N911="zákl. přenesená",J911,0)</f>
        <v>0</v>
      </c>
      <c r="BH911" s="228">
        <f>IF(N911="sníž. přenesená",J911,0)</f>
        <v>0</v>
      </c>
      <c r="BI911" s="228">
        <f>IF(N911="nulová",J911,0)</f>
        <v>0</v>
      </c>
      <c r="BJ911" s="24" t="s">
        <v>80</v>
      </c>
      <c r="BK911" s="228">
        <f>ROUND(I911*H911,2)</f>
        <v>0</v>
      </c>
      <c r="BL911" s="24" t="s">
        <v>250</v>
      </c>
      <c r="BM911" s="24" t="s">
        <v>1373</v>
      </c>
    </row>
    <row r="912" s="1" customFormat="1" ht="16.5" customHeight="1">
      <c r="B912" s="46"/>
      <c r="C912" s="217" t="s">
        <v>1374</v>
      </c>
      <c r="D912" s="217" t="s">
        <v>144</v>
      </c>
      <c r="E912" s="218" t="s">
        <v>1375</v>
      </c>
      <c r="F912" s="219" t="s">
        <v>1376</v>
      </c>
      <c r="G912" s="220" t="s">
        <v>286</v>
      </c>
      <c r="H912" s="221">
        <v>154</v>
      </c>
      <c r="I912" s="222"/>
      <c r="J912" s="223">
        <f>ROUND(I912*H912,2)</f>
        <v>0</v>
      </c>
      <c r="K912" s="219" t="s">
        <v>21</v>
      </c>
      <c r="L912" s="72"/>
      <c r="M912" s="224" t="s">
        <v>21</v>
      </c>
      <c r="N912" s="225" t="s">
        <v>43</v>
      </c>
      <c r="O912" s="47"/>
      <c r="P912" s="226">
        <f>O912*H912</f>
        <v>0</v>
      </c>
      <c r="Q912" s="226">
        <v>0</v>
      </c>
      <c r="R912" s="226">
        <f>Q912*H912</f>
        <v>0</v>
      </c>
      <c r="S912" s="226">
        <v>0</v>
      </c>
      <c r="T912" s="227">
        <f>S912*H912</f>
        <v>0</v>
      </c>
      <c r="AR912" s="24" t="s">
        <v>250</v>
      </c>
      <c r="AT912" s="24" t="s">
        <v>144</v>
      </c>
      <c r="AU912" s="24" t="s">
        <v>82</v>
      </c>
      <c r="AY912" s="24" t="s">
        <v>142</v>
      </c>
      <c r="BE912" s="228">
        <f>IF(N912="základní",J912,0)</f>
        <v>0</v>
      </c>
      <c r="BF912" s="228">
        <f>IF(N912="snížená",J912,0)</f>
        <v>0</v>
      </c>
      <c r="BG912" s="228">
        <f>IF(N912="zákl. přenesená",J912,0)</f>
        <v>0</v>
      </c>
      <c r="BH912" s="228">
        <f>IF(N912="sníž. přenesená",J912,0)</f>
        <v>0</v>
      </c>
      <c r="BI912" s="228">
        <f>IF(N912="nulová",J912,0)</f>
        <v>0</v>
      </c>
      <c r="BJ912" s="24" t="s">
        <v>80</v>
      </c>
      <c r="BK912" s="228">
        <f>ROUND(I912*H912,2)</f>
        <v>0</v>
      </c>
      <c r="BL912" s="24" t="s">
        <v>250</v>
      </c>
      <c r="BM912" s="24" t="s">
        <v>1377</v>
      </c>
    </row>
    <row r="913" s="1" customFormat="1" ht="16.5" customHeight="1">
      <c r="B913" s="46"/>
      <c r="C913" s="273" t="s">
        <v>1378</v>
      </c>
      <c r="D913" s="273" t="s">
        <v>245</v>
      </c>
      <c r="E913" s="274" t="s">
        <v>1379</v>
      </c>
      <c r="F913" s="275" t="s">
        <v>1380</v>
      </c>
      <c r="G913" s="276" t="s">
        <v>286</v>
      </c>
      <c r="H913" s="277">
        <v>154</v>
      </c>
      <c r="I913" s="278"/>
      <c r="J913" s="279">
        <f>ROUND(I913*H913,2)</f>
        <v>0</v>
      </c>
      <c r="K913" s="275" t="s">
        <v>21</v>
      </c>
      <c r="L913" s="280"/>
      <c r="M913" s="281" t="s">
        <v>21</v>
      </c>
      <c r="N913" s="282" t="s">
        <v>43</v>
      </c>
      <c r="O913" s="47"/>
      <c r="P913" s="226">
        <f>O913*H913</f>
        <v>0</v>
      </c>
      <c r="Q913" s="226">
        <v>0</v>
      </c>
      <c r="R913" s="226">
        <f>Q913*H913</f>
        <v>0</v>
      </c>
      <c r="S913" s="226">
        <v>0</v>
      </c>
      <c r="T913" s="227">
        <f>S913*H913</f>
        <v>0</v>
      </c>
      <c r="AR913" s="24" t="s">
        <v>338</v>
      </c>
      <c r="AT913" s="24" t="s">
        <v>245</v>
      </c>
      <c r="AU913" s="24" t="s">
        <v>82</v>
      </c>
      <c r="AY913" s="24" t="s">
        <v>142</v>
      </c>
      <c r="BE913" s="228">
        <f>IF(N913="základní",J913,0)</f>
        <v>0</v>
      </c>
      <c r="BF913" s="228">
        <f>IF(N913="snížená",J913,0)</f>
        <v>0</v>
      </c>
      <c r="BG913" s="228">
        <f>IF(N913="zákl. přenesená",J913,0)</f>
        <v>0</v>
      </c>
      <c r="BH913" s="228">
        <f>IF(N913="sníž. přenesená",J913,0)</f>
        <v>0</v>
      </c>
      <c r="BI913" s="228">
        <f>IF(N913="nulová",J913,0)</f>
        <v>0</v>
      </c>
      <c r="BJ913" s="24" t="s">
        <v>80</v>
      </c>
      <c r="BK913" s="228">
        <f>ROUND(I913*H913,2)</f>
        <v>0</v>
      </c>
      <c r="BL913" s="24" t="s">
        <v>250</v>
      </c>
      <c r="BM913" s="24" t="s">
        <v>1381</v>
      </c>
    </row>
    <row r="914" s="1" customFormat="1" ht="25.5" customHeight="1">
      <c r="B914" s="46"/>
      <c r="C914" s="217" t="s">
        <v>1382</v>
      </c>
      <c r="D914" s="217" t="s">
        <v>144</v>
      </c>
      <c r="E914" s="218" t="s">
        <v>1383</v>
      </c>
      <c r="F914" s="219" t="s">
        <v>1384</v>
      </c>
      <c r="G914" s="220" t="s">
        <v>286</v>
      </c>
      <c r="H914" s="221">
        <v>10</v>
      </c>
      <c r="I914" s="222"/>
      <c r="J914" s="223">
        <f>ROUND(I914*H914,2)</f>
        <v>0</v>
      </c>
      <c r="K914" s="219" t="s">
        <v>164</v>
      </c>
      <c r="L914" s="72"/>
      <c r="M914" s="224" t="s">
        <v>21</v>
      </c>
      <c r="N914" s="225" t="s">
        <v>43</v>
      </c>
      <c r="O914" s="47"/>
      <c r="P914" s="226">
        <f>O914*H914</f>
        <v>0</v>
      </c>
      <c r="Q914" s="226">
        <v>0</v>
      </c>
      <c r="R914" s="226">
        <f>Q914*H914</f>
        <v>0</v>
      </c>
      <c r="S914" s="226">
        <v>0</v>
      </c>
      <c r="T914" s="227">
        <f>S914*H914</f>
        <v>0</v>
      </c>
      <c r="AR914" s="24" t="s">
        <v>250</v>
      </c>
      <c r="AT914" s="24" t="s">
        <v>144</v>
      </c>
      <c r="AU914" s="24" t="s">
        <v>82</v>
      </c>
      <c r="AY914" s="24" t="s">
        <v>142</v>
      </c>
      <c r="BE914" s="228">
        <f>IF(N914="základní",J914,0)</f>
        <v>0</v>
      </c>
      <c r="BF914" s="228">
        <f>IF(N914="snížená",J914,0)</f>
        <v>0</v>
      </c>
      <c r="BG914" s="228">
        <f>IF(N914="zákl. přenesená",J914,0)</f>
        <v>0</v>
      </c>
      <c r="BH914" s="228">
        <f>IF(N914="sníž. přenesená",J914,0)</f>
        <v>0</v>
      </c>
      <c r="BI914" s="228">
        <f>IF(N914="nulová",J914,0)</f>
        <v>0</v>
      </c>
      <c r="BJ914" s="24" t="s">
        <v>80</v>
      </c>
      <c r="BK914" s="228">
        <f>ROUND(I914*H914,2)</f>
        <v>0</v>
      </c>
      <c r="BL914" s="24" t="s">
        <v>250</v>
      </c>
      <c r="BM914" s="24" t="s">
        <v>1385</v>
      </c>
    </row>
    <row r="915" s="1" customFormat="1" ht="16.5" customHeight="1">
      <c r="B915" s="46"/>
      <c r="C915" s="273" t="s">
        <v>1386</v>
      </c>
      <c r="D915" s="273" t="s">
        <v>245</v>
      </c>
      <c r="E915" s="274" t="s">
        <v>1387</v>
      </c>
      <c r="F915" s="275" t="s">
        <v>1388</v>
      </c>
      <c r="G915" s="276" t="s">
        <v>286</v>
      </c>
      <c r="H915" s="277">
        <v>5</v>
      </c>
      <c r="I915" s="278"/>
      <c r="J915" s="279">
        <f>ROUND(I915*H915,2)</f>
        <v>0</v>
      </c>
      <c r="K915" s="275" t="s">
        <v>21</v>
      </c>
      <c r="L915" s="280"/>
      <c r="M915" s="281" t="s">
        <v>21</v>
      </c>
      <c r="N915" s="282" t="s">
        <v>43</v>
      </c>
      <c r="O915" s="47"/>
      <c r="P915" s="226">
        <f>O915*H915</f>
        <v>0</v>
      </c>
      <c r="Q915" s="226">
        <v>0.00024000000000000001</v>
      </c>
      <c r="R915" s="226">
        <f>Q915*H915</f>
        <v>0.0012000000000000001</v>
      </c>
      <c r="S915" s="226">
        <v>0</v>
      </c>
      <c r="T915" s="227">
        <f>S915*H915</f>
        <v>0</v>
      </c>
      <c r="AR915" s="24" t="s">
        <v>338</v>
      </c>
      <c r="AT915" s="24" t="s">
        <v>245</v>
      </c>
      <c r="AU915" s="24" t="s">
        <v>82</v>
      </c>
      <c r="AY915" s="24" t="s">
        <v>142</v>
      </c>
      <c r="BE915" s="228">
        <f>IF(N915="základní",J915,0)</f>
        <v>0</v>
      </c>
      <c r="BF915" s="228">
        <f>IF(N915="snížená",J915,0)</f>
        <v>0</v>
      </c>
      <c r="BG915" s="228">
        <f>IF(N915="zákl. přenesená",J915,0)</f>
        <v>0</v>
      </c>
      <c r="BH915" s="228">
        <f>IF(N915="sníž. přenesená",J915,0)</f>
        <v>0</v>
      </c>
      <c r="BI915" s="228">
        <f>IF(N915="nulová",J915,0)</f>
        <v>0</v>
      </c>
      <c r="BJ915" s="24" t="s">
        <v>80</v>
      </c>
      <c r="BK915" s="228">
        <f>ROUND(I915*H915,2)</f>
        <v>0</v>
      </c>
      <c r="BL915" s="24" t="s">
        <v>250</v>
      </c>
      <c r="BM915" s="24" t="s">
        <v>1389</v>
      </c>
    </row>
    <row r="916" s="1" customFormat="1" ht="16.5" customHeight="1">
      <c r="B916" s="46"/>
      <c r="C916" s="273" t="s">
        <v>1390</v>
      </c>
      <c r="D916" s="273" t="s">
        <v>245</v>
      </c>
      <c r="E916" s="274" t="s">
        <v>1391</v>
      </c>
      <c r="F916" s="275" t="s">
        <v>1392</v>
      </c>
      <c r="G916" s="276" t="s">
        <v>286</v>
      </c>
      <c r="H916" s="277">
        <v>5</v>
      </c>
      <c r="I916" s="278"/>
      <c r="J916" s="279">
        <f>ROUND(I916*H916,2)</f>
        <v>0</v>
      </c>
      <c r="K916" s="275" t="s">
        <v>21</v>
      </c>
      <c r="L916" s="280"/>
      <c r="M916" s="281" t="s">
        <v>21</v>
      </c>
      <c r="N916" s="282" t="s">
        <v>43</v>
      </c>
      <c r="O916" s="47"/>
      <c r="P916" s="226">
        <f>O916*H916</f>
        <v>0</v>
      </c>
      <c r="Q916" s="226">
        <v>0.00024000000000000001</v>
      </c>
      <c r="R916" s="226">
        <f>Q916*H916</f>
        <v>0.0012000000000000001</v>
      </c>
      <c r="S916" s="226">
        <v>0</v>
      </c>
      <c r="T916" s="227">
        <f>S916*H916</f>
        <v>0</v>
      </c>
      <c r="AR916" s="24" t="s">
        <v>338</v>
      </c>
      <c r="AT916" s="24" t="s">
        <v>245</v>
      </c>
      <c r="AU916" s="24" t="s">
        <v>82</v>
      </c>
      <c r="AY916" s="24" t="s">
        <v>142</v>
      </c>
      <c r="BE916" s="228">
        <f>IF(N916="základní",J916,0)</f>
        <v>0</v>
      </c>
      <c r="BF916" s="228">
        <f>IF(N916="snížená",J916,0)</f>
        <v>0</v>
      </c>
      <c r="BG916" s="228">
        <f>IF(N916="zákl. přenesená",J916,0)</f>
        <v>0</v>
      </c>
      <c r="BH916" s="228">
        <f>IF(N916="sníž. přenesená",J916,0)</f>
        <v>0</v>
      </c>
      <c r="BI916" s="228">
        <f>IF(N916="nulová",J916,0)</f>
        <v>0</v>
      </c>
      <c r="BJ916" s="24" t="s">
        <v>80</v>
      </c>
      <c r="BK916" s="228">
        <f>ROUND(I916*H916,2)</f>
        <v>0</v>
      </c>
      <c r="BL916" s="24" t="s">
        <v>250</v>
      </c>
      <c r="BM916" s="24" t="s">
        <v>1393</v>
      </c>
    </row>
    <row r="917" s="1" customFormat="1" ht="16.5" customHeight="1">
      <c r="B917" s="46"/>
      <c r="C917" s="273" t="s">
        <v>1394</v>
      </c>
      <c r="D917" s="273" t="s">
        <v>245</v>
      </c>
      <c r="E917" s="274" t="s">
        <v>1395</v>
      </c>
      <c r="F917" s="275" t="s">
        <v>1396</v>
      </c>
      <c r="G917" s="276" t="s">
        <v>286</v>
      </c>
      <c r="H917" s="277">
        <v>5</v>
      </c>
      <c r="I917" s="278"/>
      <c r="J917" s="279">
        <f>ROUND(I917*H917,2)</f>
        <v>0</v>
      </c>
      <c r="K917" s="275" t="s">
        <v>21</v>
      </c>
      <c r="L917" s="280"/>
      <c r="M917" s="281" t="s">
        <v>21</v>
      </c>
      <c r="N917" s="282" t="s">
        <v>43</v>
      </c>
      <c r="O917" s="47"/>
      <c r="P917" s="226">
        <f>O917*H917</f>
        <v>0</v>
      </c>
      <c r="Q917" s="226">
        <v>0.00024000000000000001</v>
      </c>
      <c r="R917" s="226">
        <f>Q917*H917</f>
        <v>0.0012000000000000001</v>
      </c>
      <c r="S917" s="226">
        <v>0</v>
      </c>
      <c r="T917" s="227">
        <f>S917*H917</f>
        <v>0</v>
      </c>
      <c r="AR917" s="24" t="s">
        <v>338</v>
      </c>
      <c r="AT917" s="24" t="s">
        <v>245</v>
      </c>
      <c r="AU917" s="24" t="s">
        <v>82</v>
      </c>
      <c r="AY917" s="24" t="s">
        <v>142</v>
      </c>
      <c r="BE917" s="228">
        <f>IF(N917="základní",J917,0)</f>
        <v>0</v>
      </c>
      <c r="BF917" s="228">
        <f>IF(N917="snížená",J917,0)</f>
        <v>0</v>
      </c>
      <c r="BG917" s="228">
        <f>IF(N917="zákl. přenesená",J917,0)</f>
        <v>0</v>
      </c>
      <c r="BH917" s="228">
        <f>IF(N917="sníž. přenesená",J917,0)</f>
        <v>0</v>
      </c>
      <c r="BI917" s="228">
        <f>IF(N917="nulová",J917,0)</f>
        <v>0</v>
      </c>
      <c r="BJ917" s="24" t="s">
        <v>80</v>
      </c>
      <c r="BK917" s="228">
        <f>ROUND(I917*H917,2)</f>
        <v>0</v>
      </c>
      <c r="BL917" s="24" t="s">
        <v>250</v>
      </c>
      <c r="BM917" s="24" t="s">
        <v>1397</v>
      </c>
    </row>
    <row r="918" s="1" customFormat="1" ht="16.5" customHeight="1">
      <c r="B918" s="46"/>
      <c r="C918" s="273" t="s">
        <v>1398</v>
      </c>
      <c r="D918" s="273" t="s">
        <v>245</v>
      </c>
      <c r="E918" s="274" t="s">
        <v>1399</v>
      </c>
      <c r="F918" s="275" t="s">
        <v>1400</v>
      </c>
      <c r="G918" s="276" t="s">
        <v>286</v>
      </c>
      <c r="H918" s="277">
        <v>5</v>
      </c>
      <c r="I918" s="278"/>
      <c r="J918" s="279">
        <f>ROUND(I918*H918,2)</f>
        <v>0</v>
      </c>
      <c r="K918" s="275" t="s">
        <v>21</v>
      </c>
      <c r="L918" s="280"/>
      <c r="M918" s="281" t="s">
        <v>21</v>
      </c>
      <c r="N918" s="282" t="s">
        <v>43</v>
      </c>
      <c r="O918" s="47"/>
      <c r="P918" s="226">
        <f>O918*H918</f>
        <v>0</v>
      </c>
      <c r="Q918" s="226">
        <v>0.00024000000000000001</v>
      </c>
      <c r="R918" s="226">
        <f>Q918*H918</f>
        <v>0.0012000000000000001</v>
      </c>
      <c r="S918" s="226">
        <v>0</v>
      </c>
      <c r="T918" s="227">
        <f>S918*H918</f>
        <v>0</v>
      </c>
      <c r="AR918" s="24" t="s">
        <v>338</v>
      </c>
      <c r="AT918" s="24" t="s">
        <v>245</v>
      </c>
      <c r="AU918" s="24" t="s">
        <v>82</v>
      </c>
      <c r="AY918" s="24" t="s">
        <v>142</v>
      </c>
      <c r="BE918" s="228">
        <f>IF(N918="základní",J918,0)</f>
        <v>0</v>
      </c>
      <c r="BF918" s="228">
        <f>IF(N918="snížená",J918,0)</f>
        <v>0</v>
      </c>
      <c r="BG918" s="228">
        <f>IF(N918="zákl. přenesená",J918,0)</f>
        <v>0</v>
      </c>
      <c r="BH918" s="228">
        <f>IF(N918="sníž. přenesená",J918,0)</f>
        <v>0</v>
      </c>
      <c r="BI918" s="228">
        <f>IF(N918="nulová",J918,0)</f>
        <v>0</v>
      </c>
      <c r="BJ918" s="24" t="s">
        <v>80</v>
      </c>
      <c r="BK918" s="228">
        <f>ROUND(I918*H918,2)</f>
        <v>0</v>
      </c>
      <c r="BL918" s="24" t="s">
        <v>250</v>
      </c>
      <c r="BM918" s="24" t="s">
        <v>1401</v>
      </c>
    </row>
    <row r="919" s="1" customFormat="1" ht="25.5" customHeight="1">
      <c r="B919" s="46"/>
      <c r="C919" s="217" t="s">
        <v>1402</v>
      </c>
      <c r="D919" s="217" t="s">
        <v>144</v>
      </c>
      <c r="E919" s="218" t="s">
        <v>1403</v>
      </c>
      <c r="F919" s="219" t="s">
        <v>1404</v>
      </c>
      <c r="G919" s="220" t="s">
        <v>286</v>
      </c>
      <c r="H919" s="221">
        <v>4</v>
      </c>
      <c r="I919" s="222"/>
      <c r="J919" s="223">
        <f>ROUND(I919*H919,2)</f>
        <v>0</v>
      </c>
      <c r="K919" s="219" t="s">
        <v>164</v>
      </c>
      <c r="L919" s="72"/>
      <c r="M919" s="224" t="s">
        <v>21</v>
      </c>
      <c r="N919" s="225" t="s">
        <v>43</v>
      </c>
      <c r="O919" s="47"/>
      <c r="P919" s="226">
        <f>O919*H919</f>
        <v>0</v>
      </c>
      <c r="Q919" s="226">
        <v>0</v>
      </c>
      <c r="R919" s="226">
        <f>Q919*H919</f>
        <v>0</v>
      </c>
      <c r="S919" s="226">
        <v>0</v>
      </c>
      <c r="T919" s="227">
        <f>S919*H919</f>
        <v>0</v>
      </c>
      <c r="AR919" s="24" t="s">
        <v>250</v>
      </c>
      <c r="AT919" s="24" t="s">
        <v>144</v>
      </c>
      <c r="AU919" s="24" t="s">
        <v>82</v>
      </c>
      <c r="AY919" s="24" t="s">
        <v>142</v>
      </c>
      <c r="BE919" s="228">
        <f>IF(N919="základní",J919,0)</f>
        <v>0</v>
      </c>
      <c r="BF919" s="228">
        <f>IF(N919="snížená",J919,0)</f>
        <v>0</v>
      </c>
      <c r="BG919" s="228">
        <f>IF(N919="zákl. přenesená",J919,0)</f>
        <v>0</v>
      </c>
      <c r="BH919" s="228">
        <f>IF(N919="sníž. přenesená",J919,0)</f>
        <v>0</v>
      </c>
      <c r="BI919" s="228">
        <f>IF(N919="nulová",J919,0)</f>
        <v>0</v>
      </c>
      <c r="BJ919" s="24" t="s">
        <v>80</v>
      </c>
      <c r="BK919" s="228">
        <f>ROUND(I919*H919,2)</f>
        <v>0</v>
      </c>
      <c r="BL919" s="24" t="s">
        <v>250</v>
      </c>
      <c r="BM919" s="24" t="s">
        <v>1405</v>
      </c>
    </row>
    <row r="920" s="1" customFormat="1" ht="16.5" customHeight="1">
      <c r="B920" s="46"/>
      <c r="C920" s="273" t="s">
        <v>1406</v>
      </c>
      <c r="D920" s="273" t="s">
        <v>245</v>
      </c>
      <c r="E920" s="274" t="s">
        <v>1407</v>
      </c>
      <c r="F920" s="275" t="s">
        <v>1408</v>
      </c>
      <c r="G920" s="276" t="s">
        <v>286</v>
      </c>
      <c r="H920" s="277">
        <v>2</v>
      </c>
      <c r="I920" s="278"/>
      <c r="J920" s="279">
        <f>ROUND(I920*H920,2)</f>
        <v>0</v>
      </c>
      <c r="K920" s="275" t="s">
        <v>21</v>
      </c>
      <c r="L920" s="280"/>
      <c r="M920" s="281" t="s">
        <v>21</v>
      </c>
      <c r="N920" s="282" t="s">
        <v>43</v>
      </c>
      <c r="O920" s="47"/>
      <c r="P920" s="226">
        <f>O920*H920</f>
        <v>0</v>
      </c>
      <c r="Q920" s="226">
        <v>0.00024000000000000001</v>
      </c>
      <c r="R920" s="226">
        <f>Q920*H920</f>
        <v>0.00048000000000000001</v>
      </c>
      <c r="S920" s="226">
        <v>0</v>
      </c>
      <c r="T920" s="227">
        <f>S920*H920</f>
        <v>0</v>
      </c>
      <c r="AR920" s="24" t="s">
        <v>338</v>
      </c>
      <c r="AT920" s="24" t="s">
        <v>245</v>
      </c>
      <c r="AU920" s="24" t="s">
        <v>82</v>
      </c>
      <c r="AY920" s="24" t="s">
        <v>142</v>
      </c>
      <c r="BE920" s="228">
        <f>IF(N920="základní",J920,0)</f>
        <v>0</v>
      </c>
      <c r="BF920" s="228">
        <f>IF(N920="snížená",J920,0)</f>
        <v>0</v>
      </c>
      <c r="BG920" s="228">
        <f>IF(N920="zákl. přenesená",J920,0)</f>
        <v>0</v>
      </c>
      <c r="BH920" s="228">
        <f>IF(N920="sníž. přenesená",J920,0)</f>
        <v>0</v>
      </c>
      <c r="BI920" s="228">
        <f>IF(N920="nulová",J920,0)</f>
        <v>0</v>
      </c>
      <c r="BJ920" s="24" t="s">
        <v>80</v>
      </c>
      <c r="BK920" s="228">
        <f>ROUND(I920*H920,2)</f>
        <v>0</v>
      </c>
      <c r="BL920" s="24" t="s">
        <v>250</v>
      </c>
      <c r="BM920" s="24" t="s">
        <v>1409</v>
      </c>
    </row>
    <row r="921" s="1" customFormat="1" ht="16.5" customHeight="1">
      <c r="B921" s="46"/>
      <c r="C921" s="273" t="s">
        <v>1410</v>
      </c>
      <c r="D921" s="273" t="s">
        <v>245</v>
      </c>
      <c r="E921" s="274" t="s">
        <v>1395</v>
      </c>
      <c r="F921" s="275" t="s">
        <v>1396</v>
      </c>
      <c r="G921" s="276" t="s">
        <v>286</v>
      </c>
      <c r="H921" s="277">
        <v>2</v>
      </c>
      <c r="I921" s="278"/>
      <c r="J921" s="279">
        <f>ROUND(I921*H921,2)</f>
        <v>0</v>
      </c>
      <c r="K921" s="275" t="s">
        <v>21</v>
      </c>
      <c r="L921" s="280"/>
      <c r="M921" s="281" t="s">
        <v>21</v>
      </c>
      <c r="N921" s="282" t="s">
        <v>43</v>
      </c>
      <c r="O921" s="47"/>
      <c r="P921" s="226">
        <f>O921*H921</f>
        <v>0</v>
      </c>
      <c r="Q921" s="226">
        <v>0.00024000000000000001</v>
      </c>
      <c r="R921" s="226">
        <f>Q921*H921</f>
        <v>0.00048000000000000001</v>
      </c>
      <c r="S921" s="226">
        <v>0</v>
      </c>
      <c r="T921" s="227">
        <f>S921*H921</f>
        <v>0</v>
      </c>
      <c r="AR921" s="24" t="s">
        <v>338</v>
      </c>
      <c r="AT921" s="24" t="s">
        <v>245</v>
      </c>
      <c r="AU921" s="24" t="s">
        <v>82</v>
      </c>
      <c r="AY921" s="24" t="s">
        <v>142</v>
      </c>
      <c r="BE921" s="228">
        <f>IF(N921="základní",J921,0)</f>
        <v>0</v>
      </c>
      <c r="BF921" s="228">
        <f>IF(N921="snížená",J921,0)</f>
        <v>0</v>
      </c>
      <c r="BG921" s="228">
        <f>IF(N921="zákl. přenesená",J921,0)</f>
        <v>0</v>
      </c>
      <c r="BH921" s="228">
        <f>IF(N921="sníž. přenesená",J921,0)</f>
        <v>0</v>
      </c>
      <c r="BI921" s="228">
        <f>IF(N921="nulová",J921,0)</f>
        <v>0</v>
      </c>
      <c r="BJ921" s="24" t="s">
        <v>80</v>
      </c>
      <c r="BK921" s="228">
        <f>ROUND(I921*H921,2)</f>
        <v>0</v>
      </c>
      <c r="BL921" s="24" t="s">
        <v>250</v>
      </c>
      <c r="BM921" s="24" t="s">
        <v>1411</v>
      </c>
    </row>
    <row r="922" s="1" customFormat="1" ht="16.5" customHeight="1">
      <c r="B922" s="46"/>
      <c r="C922" s="273" t="s">
        <v>1412</v>
      </c>
      <c r="D922" s="273" t="s">
        <v>245</v>
      </c>
      <c r="E922" s="274" t="s">
        <v>1413</v>
      </c>
      <c r="F922" s="275" t="s">
        <v>1414</v>
      </c>
      <c r="G922" s="276" t="s">
        <v>286</v>
      </c>
      <c r="H922" s="277">
        <v>2</v>
      </c>
      <c r="I922" s="278"/>
      <c r="J922" s="279">
        <f>ROUND(I922*H922,2)</f>
        <v>0</v>
      </c>
      <c r="K922" s="275" t="s">
        <v>21</v>
      </c>
      <c r="L922" s="280"/>
      <c r="M922" s="281" t="s">
        <v>21</v>
      </c>
      <c r="N922" s="282" t="s">
        <v>43</v>
      </c>
      <c r="O922" s="47"/>
      <c r="P922" s="226">
        <f>O922*H922</f>
        <v>0</v>
      </c>
      <c r="Q922" s="226">
        <v>0.00024000000000000001</v>
      </c>
      <c r="R922" s="226">
        <f>Q922*H922</f>
        <v>0.00048000000000000001</v>
      </c>
      <c r="S922" s="226">
        <v>0</v>
      </c>
      <c r="T922" s="227">
        <f>S922*H922</f>
        <v>0</v>
      </c>
      <c r="AR922" s="24" t="s">
        <v>338</v>
      </c>
      <c r="AT922" s="24" t="s">
        <v>245</v>
      </c>
      <c r="AU922" s="24" t="s">
        <v>82</v>
      </c>
      <c r="AY922" s="24" t="s">
        <v>142</v>
      </c>
      <c r="BE922" s="228">
        <f>IF(N922="základní",J922,0)</f>
        <v>0</v>
      </c>
      <c r="BF922" s="228">
        <f>IF(N922="snížená",J922,0)</f>
        <v>0</v>
      </c>
      <c r="BG922" s="228">
        <f>IF(N922="zákl. přenesená",J922,0)</f>
        <v>0</v>
      </c>
      <c r="BH922" s="228">
        <f>IF(N922="sníž. přenesená",J922,0)</f>
        <v>0</v>
      </c>
      <c r="BI922" s="228">
        <f>IF(N922="nulová",J922,0)</f>
        <v>0</v>
      </c>
      <c r="BJ922" s="24" t="s">
        <v>80</v>
      </c>
      <c r="BK922" s="228">
        <f>ROUND(I922*H922,2)</f>
        <v>0</v>
      </c>
      <c r="BL922" s="24" t="s">
        <v>250</v>
      </c>
      <c r="BM922" s="24" t="s">
        <v>1415</v>
      </c>
    </row>
    <row r="923" s="1" customFormat="1" ht="25.5" customHeight="1">
      <c r="B923" s="46"/>
      <c r="C923" s="217" t="s">
        <v>1416</v>
      </c>
      <c r="D923" s="217" t="s">
        <v>144</v>
      </c>
      <c r="E923" s="218" t="s">
        <v>1417</v>
      </c>
      <c r="F923" s="219" t="s">
        <v>1418</v>
      </c>
      <c r="G923" s="220" t="s">
        <v>286</v>
      </c>
      <c r="H923" s="221">
        <v>20</v>
      </c>
      <c r="I923" s="222"/>
      <c r="J923" s="223">
        <f>ROUND(I923*H923,2)</f>
        <v>0</v>
      </c>
      <c r="K923" s="219" t="s">
        <v>164</v>
      </c>
      <c r="L923" s="72"/>
      <c r="M923" s="224" t="s">
        <v>21</v>
      </c>
      <c r="N923" s="225" t="s">
        <v>43</v>
      </c>
      <c r="O923" s="47"/>
      <c r="P923" s="226">
        <f>O923*H923</f>
        <v>0</v>
      </c>
      <c r="Q923" s="226">
        <v>0</v>
      </c>
      <c r="R923" s="226">
        <f>Q923*H923</f>
        <v>0</v>
      </c>
      <c r="S923" s="226">
        <v>0</v>
      </c>
      <c r="T923" s="227">
        <f>S923*H923</f>
        <v>0</v>
      </c>
      <c r="AR923" s="24" t="s">
        <v>250</v>
      </c>
      <c r="AT923" s="24" t="s">
        <v>144</v>
      </c>
      <c r="AU923" s="24" t="s">
        <v>82</v>
      </c>
      <c r="AY923" s="24" t="s">
        <v>142</v>
      </c>
      <c r="BE923" s="228">
        <f>IF(N923="základní",J923,0)</f>
        <v>0</v>
      </c>
      <c r="BF923" s="228">
        <f>IF(N923="snížená",J923,0)</f>
        <v>0</v>
      </c>
      <c r="BG923" s="228">
        <f>IF(N923="zákl. přenesená",J923,0)</f>
        <v>0</v>
      </c>
      <c r="BH923" s="228">
        <f>IF(N923="sníž. přenesená",J923,0)</f>
        <v>0</v>
      </c>
      <c r="BI923" s="228">
        <f>IF(N923="nulová",J923,0)</f>
        <v>0</v>
      </c>
      <c r="BJ923" s="24" t="s">
        <v>80</v>
      </c>
      <c r="BK923" s="228">
        <f>ROUND(I923*H923,2)</f>
        <v>0</v>
      </c>
      <c r="BL923" s="24" t="s">
        <v>250</v>
      </c>
      <c r="BM923" s="24" t="s">
        <v>1419</v>
      </c>
    </row>
    <row r="924" s="1" customFormat="1" ht="16.5" customHeight="1">
      <c r="B924" s="46"/>
      <c r="C924" s="273" t="s">
        <v>1420</v>
      </c>
      <c r="D924" s="273" t="s">
        <v>245</v>
      </c>
      <c r="E924" s="274" t="s">
        <v>1421</v>
      </c>
      <c r="F924" s="275" t="s">
        <v>1422</v>
      </c>
      <c r="G924" s="276" t="s">
        <v>286</v>
      </c>
      <c r="H924" s="277">
        <v>10</v>
      </c>
      <c r="I924" s="278"/>
      <c r="J924" s="279">
        <f>ROUND(I924*H924,2)</f>
        <v>0</v>
      </c>
      <c r="K924" s="275" t="s">
        <v>21</v>
      </c>
      <c r="L924" s="280"/>
      <c r="M924" s="281" t="s">
        <v>21</v>
      </c>
      <c r="N924" s="282" t="s">
        <v>43</v>
      </c>
      <c r="O924" s="47"/>
      <c r="P924" s="226">
        <f>O924*H924</f>
        <v>0</v>
      </c>
      <c r="Q924" s="226">
        <v>6.0000000000000002E-05</v>
      </c>
      <c r="R924" s="226">
        <f>Q924*H924</f>
        <v>0.00060000000000000006</v>
      </c>
      <c r="S924" s="226">
        <v>0</v>
      </c>
      <c r="T924" s="227">
        <f>S924*H924</f>
        <v>0</v>
      </c>
      <c r="AR924" s="24" t="s">
        <v>338</v>
      </c>
      <c r="AT924" s="24" t="s">
        <v>245</v>
      </c>
      <c r="AU924" s="24" t="s">
        <v>82</v>
      </c>
      <c r="AY924" s="24" t="s">
        <v>142</v>
      </c>
      <c r="BE924" s="228">
        <f>IF(N924="základní",J924,0)</f>
        <v>0</v>
      </c>
      <c r="BF924" s="228">
        <f>IF(N924="snížená",J924,0)</f>
        <v>0</v>
      </c>
      <c r="BG924" s="228">
        <f>IF(N924="zákl. přenesená",J924,0)</f>
        <v>0</v>
      </c>
      <c r="BH924" s="228">
        <f>IF(N924="sníž. přenesená",J924,0)</f>
        <v>0</v>
      </c>
      <c r="BI924" s="228">
        <f>IF(N924="nulová",J924,0)</f>
        <v>0</v>
      </c>
      <c r="BJ924" s="24" t="s">
        <v>80</v>
      </c>
      <c r="BK924" s="228">
        <f>ROUND(I924*H924,2)</f>
        <v>0</v>
      </c>
      <c r="BL924" s="24" t="s">
        <v>250</v>
      </c>
      <c r="BM924" s="24" t="s">
        <v>1423</v>
      </c>
    </row>
    <row r="925" s="1" customFormat="1" ht="16.5" customHeight="1">
      <c r="B925" s="46"/>
      <c r="C925" s="273" t="s">
        <v>1424</v>
      </c>
      <c r="D925" s="273" t="s">
        <v>245</v>
      </c>
      <c r="E925" s="274" t="s">
        <v>1395</v>
      </c>
      <c r="F925" s="275" t="s">
        <v>1396</v>
      </c>
      <c r="G925" s="276" t="s">
        <v>286</v>
      </c>
      <c r="H925" s="277">
        <v>10</v>
      </c>
      <c r="I925" s="278"/>
      <c r="J925" s="279">
        <f>ROUND(I925*H925,2)</f>
        <v>0</v>
      </c>
      <c r="K925" s="275" t="s">
        <v>21</v>
      </c>
      <c r="L925" s="280"/>
      <c r="M925" s="281" t="s">
        <v>21</v>
      </c>
      <c r="N925" s="282" t="s">
        <v>43</v>
      </c>
      <c r="O925" s="47"/>
      <c r="P925" s="226">
        <f>O925*H925</f>
        <v>0</v>
      </c>
      <c r="Q925" s="226">
        <v>0.00024000000000000001</v>
      </c>
      <c r="R925" s="226">
        <f>Q925*H925</f>
        <v>0.0024000000000000002</v>
      </c>
      <c r="S925" s="226">
        <v>0</v>
      </c>
      <c r="T925" s="227">
        <f>S925*H925</f>
        <v>0</v>
      </c>
      <c r="AR925" s="24" t="s">
        <v>338</v>
      </c>
      <c r="AT925" s="24" t="s">
        <v>245</v>
      </c>
      <c r="AU925" s="24" t="s">
        <v>82</v>
      </c>
      <c r="AY925" s="24" t="s">
        <v>142</v>
      </c>
      <c r="BE925" s="228">
        <f>IF(N925="základní",J925,0)</f>
        <v>0</v>
      </c>
      <c r="BF925" s="228">
        <f>IF(N925="snížená",J925,0)</f>
        <v>0</v>
      </c>
      <c r="BG925" s="228">
        <f>IF(N925="zákl. přenesená",J925,0)</f>
        <v>0</v>
      </c>
      <c r="BH925" s="228">
        <f>IF(N925="sníž. přenesená",J925,0)</f>
        <v>0</v>
      </c>
      <c r="BI925" s="228">
        <f>IF(N925="nulová",J925,0)</f>
        <v>0</v>
      </c>
      <c r="BJ925" s="24" t="s">
        <v>80</v>
      </c>
      <c r="BK925" s="228">
        <f>ROUND(I925*H925,2)</f>
        <v>0</v>
      </c>
      <c r="BL925" s="24" t="s">
        <v>250</v>
      </c>
      <c r="BM925" s="24" t="s">
        <v>1425</v>
      </c>
    </row>
    <row r="926" s="1" customFormat="1" ht="25.5" customHeight="1">
      <c r="B926" s="46"/>
      <c r="C926" s="273" t="s">
        <v>1426</v>
      </c>
      <c r="D926" s="273" t="s">
        <v>245</v>
      </c>
      <c r="E926" s="274" t="s">
        <v>1427</v>
      </c>
      <c r="F926" s="275" t="s">
        <v>1428</v>
      </c>
      <c r="G926" s="276" t="s">
        <v>286</v>
      </c>
      <c r="H926" s="277">
        <v>10</v>
      </c>
      <c r="I926" s="278"/>
      <c r="J926" s="279">
        <f>ROUND(I926*H926,2)</f>
        <v>0</v>
      </c>
      <c r="K926" s="275" t="s">
        <v>21</v>
      </c>
      <c r="L926" s="280"/>
      <c r="M926" s="281" t="s">
        <v>21</v>
      </c>
      <c r="N926" s="282" t="s">
        <v>43</v>
      </c>
      <c r="O926" s="47"/>
      <c r="P926" s="226">
        <f>O926*H926</f>
        <v>0</v>
      </c>
      <c r="Q926" s="226">
        <v>6.0000000000000002E-05</v>
      </c>
      <c r="R926" s="226">
        <f>Q926*H926</f>
        <v>0.00060000000000000006</v>
      </c>
      <c r="S926" s="226">
        <v>0</v>
      </c>
      <c r="T926" s="227">
        <f>S926*H926</f>
        <v>0</v>
      </c>
      <c r="AR926" s="24" t="s">
        <v>338</v>
      </c>
      <c r="AT926" s="24" t="s">
        <v>245</v>
      </c>
      <c r="AU926" s="24" t="s">
        <v>82</v>
      </c>
      <c r="AY926" s="24" t="s">
        <v>142</v>
      </c>
      <c r="BE926" s="228">
        <f>IF(N926="základní",J926,0)</f>
        <v>0</v>
      </c>
      <c r="BF926" s="228">
        <f>IF(N926="snížená",J926,0)</f>
        <v>0</v>
      </c>
      <c r="BG926" s="228">
        <f>IF(N926="zákl. přenesená",J926,0)</f>
        <v>0</v>
      </c>
      <c r="BH926" s="228">
        <f>IF(N926="sníž. přenesená",J926,0)</f>
        <v>0</v>
      </c>
      <c r="BI926" s="228">
        <f>IF(N926="nulová",J926,0)</f>
        <v>0</v>
      </c>
      <c r="BJ926" s="24" t="s">
        <v>80</v>
      </c>
      <c r="BK926" s="228">
        <f>ROUND(I926*H926,2)</f>
        <v>0</v>
      </c>
      <c r="BL926" s="24" t="s">
        <v>250</v>
      </c>
      <c r="BM926" s="24" t="s">
        <v>1429</v>
      </c>
    </row>
    <row r="927" s="1" customFormat="1" ht="25.5" customHeight="1">
      <c r="B927" s="46"/>
      <c r="C927" s="217" t="s">
        <v>1430</v>
      </c>
      <c r="D927" s="217" t="s">
        <v>144</v>
      </c>
      <c r="E927" s="218" t="s">
        <v>1431</v>
      </c>
      <c r="F927" s="219" t="s">
        <v>1432</v>
      </c>
      <c r="G927" s="220" t="s">
        <v>286</v>
      </c>
      <c r="H927" s="221">
        <v>1</v>
      </c>
      <c r="I927" s="222"/>
      <c r="J927" s="223">
        <f>ROUND(I927*H927,2)</f>
        <v>0</v>
      </c>
      <c r="K927" s="219" t="s">
        <v>164</v>
      </c>
      <c r="L927" s="72"/>
      <c r="M927" s="224" t="s">
        <v>21</v>
      </c>
      <c r="N927" s="225" t="s">
        <v>43</v>
      </c>
      <c r="O927" s="47"/>
      <c r="P927" s="226">
        <f>O927*H927</f>
        <v>0</v>
      </c>
      <c r="Q927" s="226">
        <v>0</v>
      </c>
      <c r="R927" s="226">
        <f>Q927*H927</f>
        <v>0</v>
      </c>
      <c r="S927" s="226">
        <v>0</v>
      </c>
      <c r="T927" s="227">
        <f>S927*H927</f>
        <v>0</v>
      </c>
      <c r="AR927" s="24" t="s">
        <v>250</v>
      </c>
      <c r="AT927" s="24" t="s">
        <v>144</v>
      </c>
      <c r="AU927" s="24" t="s">
        <v>82</v>
      </c>
      <c r="AY927" s="24" t="s">
        <v>142</v>
      </c>
      <c r="BE927" s="228">
        <f>IF(N927="základní",J927,0)</f>
        <v>0</v>
      </c>
      <c r="BF927" s="228">
        <f>IF(N927="snížená",J927,0)</f>
        <v>0</v>
      </c>
      <c r="BG927" s="228">
        <f>IF(N927="zákl. přenesená",J927,0)</f>
        <v>0</v>
      </c>
      <c r="BH927" s="228">
        <f>IF(N927="sníž. přenesená",J927,0)</f>
        <v>0</v>
      </c>
      <c r="BI927" s="228">
        <f>IF(N927="nulová",J927,0)</f>
        <v>0</v>
      </c>
      <c r="BJ927" s="24" t="s">
        <v>80</v>
      </c>
      <c r="BK927" s="228">
        <f>ROUND(I927*H927,2)</f>
        <v>0</v>
      </c>
      <c r="BL927" s="24" t="s">
        <v>250</v>
      </c>
      <c r="BM927" s="24" t="s">
        <v>1433</v>
      </c>
    </row>
    <row r="928" s="1" customFormat="1" ht="16.5" customHeight="1">
      <c r="B928" s="46"/>
      <c r="C928" s="273" t="s">
        <v>1434</v>
      </c>
      <c r="D928" s="273" t="s">
        <v>245</v>
      </c>
      <c r="E928" s="274" t="s">
        <v>1435</v>
      </c>
      <c r="F928" s="275" t="s">
        <v>1436</v>
      </c>
      <c r="G928" s="276" t="s">
        <v>286</v>
      </c>
      <c r="H928" s="277">
        <v>1</v>
      </c>
      <c r="I928" s="278"/>
      <c r="J928" s="279">
        <f>ROUND(I928*H928,2)</f>
        <v>0</v>
      </c>
      <c r="K928" s="275" t="s">
        <v>21</v>
      </c>
      <c r="L928" s="280"/>
      <c r="M928" s="281" t="s">
        <v>21</v>
      </c>
      <c r="N928" s="282" t="s">
        <v>43</v>
      </c>
      <c r="O928" s="47"/>
      <c r="P928" s="226">
        <f>O928*H928</f>
        <v>0</v>
      </c>
      <c r="Q928" s="226">
        <v>0.00022000000000000001</v>
      </c>
      <c r="R928" s="226">
        <f>Q928*H928</f>
        <v>0.00022000000000000001</v>
      </c>
      <c r="S928" s="226">
        <v>0</v>
      </c>
      <c r="T928" s="227">
        <f>S928*H928</f>
        <v>0</v>
      </c>
      <c r="AR928" s="24" t="s">
        <v>338</v>
      </c>
      <c r="AT928" s="24" t="s">
        <v>245</v>
      </c>
      <c r="AU928" s="24" t="s">
        <v>82</v>
      </c>
      <c r="AY928" s="24" t="s">
        <v>142</v>
      </c>
      <c r="BE928" s="228">
        <f>IF(N928="základní",J928,0)</f>
        <v>0</v>
      </c>
      <c r="BF928" s="228">
        <f>IF(N928="snížená",J928,0)</f>
        <v>0</v>
      </c>
      <c r="BG928" s="228">
        <f>IF(N928="zákl. přenesená",J928,0)</f>
        <v>0</v>
      </c>
      <c r="BH928" s="228">
        <f>IF(N928="sníž. přenesená",J928,0)</f>
        <v>0</v>
      </c>
      <c r="BI928" s="228">
        <f>IF(N928="nulová",J928,0)</f>
        <v>0</v>
      </c>
      <c r="BJ928" s="24" t="s">
        <v>80</v>
      </c>
      <c r="BK928" s="228">
        <f>ROUND(I928*H928,2)</f>
        <v>0</v>
      </c>
      <c r="BL928" s="24" t="s">
        <v>250</v>
      </c>
      <c r="BM928" s="24" t="s">
        <v>1437</v>
      </c>
    </row>
    <row r="929" s="1" customFormat="1" ht="16.5" customHeight="1">
      <c r="B929" s="46"/>
      <c r="C929" s="217" t="s">
        <v>1438</v>
      </c>
      <c r="D929" s="217" t="s">
        <v>144</v>
      </c>
      <c r="E929" s="218" t="s">
        <v>1439</v>
      </c>
      <c r="F929" s="219" t="s">
        <v>1440</v>
      </c>
      <c r="G929" s="220" t="s">
        <v>286</v>
      </c>
      <c r="H929" s="221">
        <v>2</v>
      </c>
      <c r="I929" s="222"/>
      <c r="J929" s="223">
        <f>ROUND(I929*H929,2)</f>
        <v>0</v>
      </c>
      <c r="K929" s="219" t="s">
        <v>21</v>
      </c>
      <c r="L929" s="72"/>
      <c r="M929" s="224" t="s">
        <v>21</v>
      </c>
      <c r="N929" s="225" t="s">
        <v>43</v>
      </c>
      <c r="O929" s="47"/>
      <c r="P929" s="226">
        <f>O929*H929</f>
        <v>0</v>
      </c>
      <c r="Q929" s="226">
        <v>0</v>
      </c>
      <c r="R929" s="226">
        <f>Q929*H929</f>
        <v>0</v>
      </c>
      <c r="S929" s="226">
        <v>0</v>
      </c>
      <c r="T929" s="227">
        <f>S929*H929</f>
        <v>0</v>
      </c>
      <c r="AR929" s="24" t="s">
        <v>250</v>
      </c>
      <c r="AT929" s="24" t="s">
        <v>144</v>
      </c>
      <c r="AU929" s="24" t="s">
        <v>82</v>
      </c>
      <c r="AY929" s="24" t="s">
        <v>142</v>
      </c>
      <c r="BE929" s="228">
        <f>IF(N929="základní",J929,0)</f>
        <v>0</v>
      </c>
      <c r="BF929" s="228">
        <f>IF(N929="snížená",J929,0)</f>
        <v>0</v>
      </c>
      <c r="BG929" s="228">
        <f>IF(N929="zákl. přenesená",J929,0)</f>
        <v>0</v>
      </c>
      <c r="BH929" s="228">
        <f>IF(N929="sníž. přenesená",J929,0)</f>
        <v>0</v>
      </c>
      <c r="BI929" s="228">
        <f>IF(N929="nulová",J929,0)</f>
        <v>0</v>
      </c>
      <c r="BJ929" s="24" t="s">
        <v>80</v>
      </c>
      <c r="BK929" s="228">
        <f>ROUND(I929*H929,2)</f>
        <v>0</v>
      </c>
      <c r="BL929" s="24" t="s">
        <v>250</v>
      </c>
      <c r="BM929" s="24" t="s">
        <v>1441</v>
      </c>
    </row>
    <row r="930" s="1" customFormat="1" ht="25.5" customHeight="1">
      <c r="B930" s="46"/>
      <c r="C930" s="217" t="s">
        <v>1442</v>
      </c>
      <c r="D930" s="217" t="s">
        <v>144</v>
      </c>
      <c r="E930" s="218" t="s">
        <v>1443</v>
      </c>
      <c r="F930" s="219" t="s">
        <v>1444</v>
      </c>
      <c r="G930" s="220" t="s">
        <v>286</v>
      </c>
      <c r="H930" s="221">
        <v>4</v>
      </c>
      <c r="I930" s="222"/>
      <c r="J930" s="223">
        <f>ROUND(I930*H930,2)</f>
        <v>0</v>
      </c>
      <c r="K930" s="219" t="s">
        <v>164</v>
      </c>
      <c r="L930" s="72"/>
      <c r="M930" s="224" t="s">
        <v>21</v>
      </c>
      <c r="N930" s="225" t="s">
        <v>43</v>
      </c>
      <c r="O930" s="47"/>
      <c r="P930" s="226">
        <f>O930*H930</f>
        <v>0</v>
      </c>
      <c r="Q930" s="226">
        <v>0</v>
      </c>
      <c r="R930" s="226">
        <f>Q930*H930</f>
        <v>0</v>
      </c>
      <c r="S930" s="226">
        <v>0</v>
      </c>
      <c r="T930" s="227">
        <f>S930*H930</f>
        <v>0</v>
      </c>
      <c r="AR930" s="24" t="s">
        <v>250</v>
      </c>
      <c r="AT930" s="24" t="s">
        <v>144</v>
      </c>
      <c r="AU930" s="24" t="s">
        <v>82</v>
      </c>
      <c r="AY930" s="24" t="s">
        <v>142</v>
      </c>
      <c r="BE930" s="228">
        <f>IF(N930="základní",J930,0)</f>
        <v>0</v>
      </c>
      <c r="BF930" s="228">
        <f>IF(N930="snížená",J930,0)</f>
        <v>0</v>
      </c>
      <c r="BG930" s="228">
        <f>IF(N930="zákl. přenesená",J930,0)</f>
        <v>0</v>
      </c>
      <c r="BH930" s="228">
        <f>IF(N930="sníž. přenesená",J930,0)</f>
        <v>0</v>
      </c>
      <c r="BI930" s="228">
        <f>IF(N930="nulová",J930,0)</f>
        <v>0</v>
      </c>
      <c r="BJ930" s="24" t="s">
        <v>80</v>
      </c>
      <c r="BK930" s="228">
        <f>ROUND(I930*H930,2)</f>
        <v>0</v>
      </c>
      <c r="BL930" s="24" t="s">
        <v>250</v>
      </c>
      <c r="BM930" s="24" t="s">
        <v>1445</v>
      </c>
    </row>
    <row r="931" s="1" customFormat="1" ht="16.5" customHeight="1">
      <c r="B931" s="46"/>
      <c r="C931" s="273" t="s">
        <v>1446</v>
      </c>
      <c r="D931" s="273" t="s">
        <v>245</v>
      </c>
      <c r="E931" s="274" t="s">
        <v>1447</v>
      </c>
      <c r="F931" s="275" t="s">
        <v>1448</v>
      </c>
      <c r="G931" s="276" t="s">
        <v>286</v>
      </c>
      <c r="H931" s="277">
        <v>4</v>
      </c>
      <c r="I931" s="278"/>
      <c r="J931" s="279">
        <f>ROUND(I931*H931,2)</f>
        <v>0</v>
      </c>
      <c r="K931" s="275" t="s">
        <v>21</v>
      </c>
      <c r="L931" s="280"/>
      <c r="M931" s="281" t="s">
        <v>21</v>
      </c>
      <c r="N931" s="282" t="s">
        <v>43</v>
      </c>
      <c r="O931" s="47"/>
      <c r="P931" s="226">
        <f>O931*H931</f>
        <v>0</v>
      </c>
      <c r="Q931" s="226">
        <v>0.00050000000000000001</v>
      </c>
      <c r="R931" s="226">
        <f>Q931*H931</f>
        <v>0.002</v>
      </c>
      <c r="S931" s="226">
        <v>0</v>
      </c>
      <c r="T931" s="227">
        <f>S931*H931</f>
        <v>0</v>
      </c>
      <c r="AR931" s="24" t="s">
        <v>338</v>
      </c>
      <c r="AT931" s="24" t="s">
        <v>245</v>
      </c>
      <c r="AU931" s="24" t="s">
        <v>82</v>
      </c>
      <c r="AY931" s="24" t="s">
        <v>142</v>
      </c>
      <c r="BE931" s="228">
        <f>IF(N931="základní",J931,0)</f>
        <v>0</v>
      </c>
      <c r="BF931" s="228">
        <f>IF(N931="snížená",J931,0)</f>
        <v>0</v>
      </c>
      <c r="BG931" s="228">
        <f>IF(N931="zákl. přenesená",J931,0)</f>
        <v>0</v>
      </c>
      <c r="BH931" s="228">
        <f>IF(N931="sníž. přenesená",J931,0)</f>
        <v>0</v>
      </c>
      <c r="BI931" s="228">
        <f>IF(N931="nulová",J931,0)</f>
        <v>0</v>
      </c>
      <c r="BJ931" s="24" t="s">
        <v>80</v>
      </c>
      <c r="BK931" s="228">
        <f>ROUND(I931*H931,2)</f>
        <v>0</v>
      </c>
      <c r="BL931" s="24" t="s">
        <v>250</v>
      </c>
      <c r="BM931" s="24" t="s">
        <v>1449</v>
      </c>
    </row>
    <row r="932" s="1" customFormat="1" ht="16.5" customHeight="1">
      <c r="B932" s="46"/>
      <c r="C932" s="217" t="s">
        <v>1450</v>
      </c>
      <c r="D932" s="217" t="s">
        <v>144</v>
      </c>
      <c r="E932" s="218" t="s">
        <v>1451</v>
      </c>
      <c r="F932" s="219" t="s">
        <v>1452</v>
      </c>
      <c r="G932" s="220" t="s">
        <v>286</v>
      </c>
      <c r="H932" s="221">
        <v>5</v>
      </c>
      <c r="I932" s="222"/>
      <c r="J932" s="223">
        <f>ROUND(I932*H932,2)</f>
        <v>0</v>
      </c>
      <c r="K932" s="219" t="s">
        <v>21</v>
      </c>
      <c r="L932" s="72"/>
      <c r="M932" s="224" t="s">
        <v>21</v>
      </c>
      <c r="N932" s="225" t="s">
        <v>43</v>
      </c>
      <c r="O932" s="47"/>
      <c r="P932" s="226">
        <f>O932*H932</f>
        <v>0</v>
      </c>
      <c r="Q932" s="226">
        <v>0</v>
      </c>
      <c r="R932" s="226">
        <f>Q932*H932</f>
        <v>0</v>
      </c>
      <c r="S932" s="226">
        <v>0</v>
      </c>
      <c r="T932" s="227">
        <f>S932*H932</f>
        <v>0</v>
      </c>
      <c r="AR932" s="24" t="s">
        <v>250</v>
      </c>
      <c r="AT932" s="24" t="s">
        <v>144</v>
      </c>
      <c r="AU932" s="24" t="s">
        <v>82</v>
      </c>
      <c r="AY932" s="24" t="s">
        <v>142</v>
      </c>
      <c r="BE932" s="228">
        <f>IF(N932="základní",J932,0)</f>
        <v>0</v>
      </c>
      <c r="BF932" s="228">
        <f>IF(N932="snížená",J932,0)</f>
        <v>0</v>
      </c>
      <c r="BG932" s="228">
        <f>IF(N932="zákl. přenesená",J932,0)</f>
        <v>0</v>
      </c>
      <c r="BH932" s="228">
        <f>IF(N932="sníž. přenesená",J932,0)</f>
        <v>0</v>
      </c>
      <c r="BI932" s="228">
        <f>IF(N932="nulová",J932,0)</f>
        <v>0</v>
      </c>
      <c r="BJ932" s="24" t="s">
        <v>80</v>
      </c>
      <c r="BK932" s="228">
        <f>ROUND(I932*H932,2)</f>
        <v>0</v>
      </c>
      <c r="BL932" s="24" t="s">
        <v>250</v>
      </c>
      <c r="BM932" s="24" t="s">
        <v>1453</v>
      </c>
    </row>
    <row r="933" s="1" customFormat="1" ht="25.5" customHeight="1">
      <c r="B933" s="46"/>
      <c r="C933" s="273" t="s">
        <v>1454</v>
      </c>
      <c r="D933" s="273" t="s">
        <v>245</v>
      </c>
      <c r="E933" s="274" t="s">
        <v>1455</v>
      </c>
      <c r="F933" s="275" t="s">
        <v>1456</v>
      </c>
      <c r="G933" s="276" t="s">
        <v>286</v>
      </c>
      <c r="H933" s="277">
        <v>5</v>
      </c>
      <c r="I933" s="278"/>
      <c r="J933" s="279">
        <f>ROUND(I933*H933,2)</f>
        <v>0</v>
      </c>
      <c r="K933" s="275" t="s">
        <v>21</v>
      </c>
      <c r="L933" s="280"/>
      <c r="M933" s="281" t="s">
        <v>21</v>
      </c>
      <c r="N933" s="282" t="s">
        <v>43</v>
      </c>
      <c r="O933" s="47"/>
      <c r="P933" s="226">
        <f>O933*H933</f>
        <v>0</v>
      </c>
      <c r="Q933" s="226">
        <v>0.0023</v>
      </c>
      <c r="R933" s="226">
        <f>Q933*H933</f>
        <v>0.0115</v>
      </c>
      <c r="S933" s="226">
        <v>0</v>
      </c>
      <c r="T933" s="227">
        <f>S933*H933</f>
        <v>0</v>
      </c>
      <c r="AR933" s="24" t="s">
        <v>338</v>
      </c>
      <c r="AT933" s="24" t="s">
        <v>245</v>
      </c>
      <c r="AU933" s="24" t="s">
        <v>82</v>
      </c>
      <c r="AY933" s="24" t="s">
        <v>142</v>
      </c>
      <c r="BE933" s="228">
        <f>IF(N933="základní",J933,0)</f>
        <v>0</v>
      </c>
      <c r="BF933" s="228">
        <f>IF(N933="snížená",J933,0)</f>
        <v>0</v>
      </c>
      <c r="BG933" s="228">
        <f>IF(N933="zákl. přenesená",J933,0)</f>
        <v>0</v>
      </c>
      <c r="BH933" s="228">
        <f>IF(N933="sníž. přenesená",J933,0)</f>
        <v>0</v>
      </c>
      <c r="BI933" s="228">
        <f>IF(N933="nulová",J933,0)</f>
        <v>0</v>
      </c>
      <c r="BJ933" s="24" t="s">
        <v>80</v>
      </c>
      <c r="BK933" s="228">
        <f>ROUND(I933*H933,2)</f>
        <v>0</v>
      </c>
      <c r="BL933" s="24" t="s">
        <v>250</v>
      </c>
      <c r="BM933" s="24" t="s">
        <v>1457</v>
      </c>
    </row>
    <row r="934" s="1" customFormat="1" ht="25.5" customHeight="1">
      <c r="B934" s="46"/>
      <c r="C934" s="217" t="s">
        <v>1458</v>
      </c>
      <c r="D934" s="217" t="s">
        <v>144</v>
      </c>
      <c r="E934" s="218" t="s">
        <v>1459</v>
      </c>
      <c r="F934" s="219" t="s">
        <v>1460</v>
      </c>
      <c r="G934" s="220" t="s">
        <v>286</v>
      </c>
      <c r="H934" s="221">
        <v>14</v>
      </c>
      <c r="I934" s="222"/>
      <c r="J934" s="223">
        <f>ROUND(I934*H934,2)</f>
        <v>0</v>
      </c>
      <c r="K934" s="219" t="s">
        <v>164</v>
      </c>
      <c r="L934" s="72"/>
      <c r="M934" s="224" t="s">
        <v>21</v>
      </c>
      <c r="N934" s="225" t="s">
        <v>43</v>
      </c>
      <c r="O934" s="47"/>
      <c r="P934" s="226">
        <f>O934*H934</f>
        <v>0</v>
      </c>
      <c r="Q934" s="226">
        <v>0</v>
      </c>
      <c r="R934" s="226">
        <f>Q934*H934</f>
        <v>0</v>
      </c>
      <c r="S934" s="226">
        <v>0</v>
      </c>
      <c r="T934" s="227">
        <f>S934*H934</f>
        <v>0</v>
      </c>
      <c r="AR934" s="24" t="s">
        <v>250</v>
      </c>
      <c r="AT934" s="24" t="s">
        <v>144</v>
      </c>
      <c r="AU934" s="24" t="s">
        <v>82</v>
      </c>
      <c r="AY934" s="24" t="s">
        <v>142</v>
      </c>
      <c r="BE934" s="228">
        <f>IF(N934="základní",J934,0)</f>
        <v>0</v>
      </c>
      <c r="BF934" s="228">
        <f>IF(N934="snížená",J934,0)</f>
        <v>0</v>
      </c>
      <c r="BG934" s="228">
        <f>IF(N934="zákl. přenesená",J934,0)</f>
        <v>0</v>
      </c>
      <c r="BH934" s="228">
        <f>IF(N934="sníž. přenesená",J934,0)</f>
        <v>0</v>
      </c>
      <c r="BI934" s="228">
        <f>IF(N934="nulová",J934,0)</f>
        <v>0</v>
      </c>
      <c r="BJ934" s="24" t="s">
        <v>80</v>
      </c>
      <c r="BK934" s="228">
        <f>ROUND(I934*H934,2)</f>
        <v>0</v>
      </c>
      <c r="BL934" s="24" t="s">
        <v>250</v>
      </c>
      <c r="BM934" s="24" t="s">
        <v>1461</v>
      </c>
    </row>
    <row r="935" s="1" customFormat="1" ht="16.5" customHeight="1">
      <c r="B935" s="46"/>
      <c r="C935" s="273" t="s">
        <v>1462</v>
      </c>
      <c r="D935" s="273" t="s">
        <v>245</v>
      </c>
      <c r="E935" s="274" t="s">
        <v>1463</v>
      </c>
      <c r="F935" s="275" t="s">
        <v>1464</v>
      </c>
      <c r="G935" s="276" t="s">
        <v>286</v>
      </c>
      <c r="H935" s="277">
        <v>14</v>
      </c>
      <c r="I935" s="278"/>
      <c r="J935" s="279">
        <f>ROUND(I935*H935,2)</f>
        <v>0</v>
      </c>
      <c r="K935" s="275" t="s">
        <v>21</v>
      </c>
      <c r="L935" s="280"/>
      <c r="M935" s="281" t="s">
        <v>21</v>
      </c>
      <c r="N935" s="282" t="s">
        <v>43</v>
      </c>
      <c r="O935" s="47"/>
      <c r="P935" s="226">
        <f>O935*H935</f>
        <v>0</v>
      </c>
      <c r="Q935" s="226">
        <v>0.00050000000000000001</v>
      </c>
      <c r="R935" s="226">
        <f>Q935*H935</f>
        <v>0.0070000000000000001</v>
      </c>
      <c r="S935" s="226">
        <v>0</v>
      </c>
      <c r="T935" s="227">
        <f>S935*H935</f>
        <v>0</v>
      </c>
      <c r="AR935" s="24" t="s">
        <v>338</v>
      </c>
      <c r="AT935" s="24" t="s">
        <v>245</v>
      </c>
      <c r="AU935" s="24" t="s">
        <v>82</v>
      </c>
      <c r="AY935" s="24" t="s">
        <v>142</v>
      </c>
      <c r="BE935" s="228">
        <f>IF(N935="základní",J935,0)</f>
        <v>0</v>
      </c>
      <c r="BF935" s="228">
        <f>IF(N935="snížená",J935,0)</f>
        <v>0</v>
      </c>
      <c r="BG935" s="228">
        <f>IF(N935="zákl. přenesená",J935,0)</f>
        <v>0</v>
      </c>
      <c r="BH935" s="228">
        <f>IF(N935="sníž. přenesená",J935,0)</f>
        <v>0</v>
      </c>
      <c r="BI935" s="228">
        <f>IF(N935="nulová",J935,0)</f>
        <v>0</v>
      </c>
      <c r="BJ935" s="24" t="s">
        <v>80</v>
      </c>
      <c r="BK935" s="228">
        <f>ROUND(I935*H935,2)</f>
        <v>0</v>
      </c>
      <c r="BL935" s="24" t="s">
        <v>250</v>
      </c>
      <c r="BM935" s="24" t="s">
        <v>1465</v>
      </c>
    </row>
    <row r="936" s="1" customFormat="1" ht="25.5" customHeight="1">
      <c r="B936" s="46"/>
      <c r="C936" s="217" t="s">
        <v>1466</v>
      </c>
      <c r="D936" s="217" t="s">
        <v>144</v>
      </c>
      <c r="E936" s="218" t="s">
        <v>1467</v>
      </c>
      <c r="F936" s="219" t="s">
        <v>1468</v>
      </c>
      <c r="G936" s="220" t="s">
        <v>286</v>
      </c>
      <c r="H936" s="221">
        <v>6</v>
      </c>
      <c r="I936" s="222"/>
      <c r="J936" s="223">
        <f>ROUND(I936*H936,2)</f>
        <v>0</v>
      </c>
      <c r="K936" s="219" t="s">
        <v>164</v>
      </c>
      <c r="L936" s="72"/>
      <c r="M936" s="224" t="s">
        <v>21</v>
      </c>
      <c r="N936" s="225" t="s">
        <v>43</v>
      </c>
      <c r="O936" s="47"/>
      <c r="P936" s="226">
        <f>O936*H936</f>
        <v>0</v>
      </c>
      <c r="Q936" s="226">
        <v>0</v>
      </c>
      <c r="R936" s="226">
        <f>Q936*H936</f>
        <v>0</v>
      </c>
      <c r="S936" s="226">
        <v>0</v>
      </c>
      <c r="T936" s="227">
        <f>S936*H936</f>
        <v>0</v>
      </c>
      <c r="AR936" s="24" t="s">
        <v>250</v>
      </c>
      <c r="AT936" s="24" t="s">
        <v>144</v>
      </c>
      <c r="AU936" s="24" t="s">
        <v>82</v>
      </c>
      <c r="AY936" s="24" t="s">
        <v>142</v>
      </c>
      <c r="BE936" s="228">
        <f>IF(N936="základní",J936,0)</f>
        <v>0</v>
      </c>
      <c r="BF936" s="228">
        <f>IF(N936="snížená",J936,0)</f>
        <v>0</v>
      </c>
      <c r="BG936" s="228">
        <f>IF(N936="zákl. přenesená",J936,0)</f>
        <v>0</v>
      </c>
      <c r="BH936" s="228">
        <f>IF(N936="sníž. přenesená",J936,0)</f>
        <v>0</v>
      </c>
      <c r="BI936" s="228">
        <f>IF(N936="nulová",J936,0)</f>
        <v>0</v>
      </c>
      <c r="BJ936" s="24" t="s">
        <v>80</v>
      </c>
      <c r="BK936" s="228">
        <f>ROUND(I936*H936,2)</f>
        <v>0</v>
      </c>
      <c r="BL936" s="24" t="s">
        <v>250</v>
      </c>
      <c r="BM936" s="24" t="s">
        <v>1469</v>
      </c>
    </row>
    <row r="937" s="1" customFormat="1" ht="25.5" customHeight="1">
      <c r="B937" s="46"/>
      <c r="C937" s="273" t="s">
        <v>1470</v>
      </c>
      <c r="D937" s="273" t="s">
        <v>245</v>
      </c>
      <c r="E937" s="274" t="s">
        <v>1471</v>
      </c>
      <c r="F937" s="275" t="s">
        <v>1472</v>
      </c>
      <c r="G937" s="276" t="s">
        <v>286</v>
      </c>
      <c r="H937" s="277">
        <v>6</v>
      </c>
      <c r="I937" s="278"/>
      <c r="J937" s="279">
        <f>ROUND(I937*H937,2)</f>
        <v>0</v>
      </c>
      <c r="K937" s="275" t="s">
        <v>21</v>
      </c>
      <c r="L937" s="280"/>
      <c r="M937" s="281" t="s">
        <v>21</v>
      </c>
      <c r="N937" s="282" t="s">
        <v>43</v>
      </c>
      <c r="O937" s="47"/>
      <c r="P937" s="226">
        <f>O937*H937</f>
        <v>0</v>
      </c>
      <c r="Q937" s="226">
        <v>0.00050000000000000001</v>
      </c>
      <c r="R937" s="226">
        <f>Q937*H937</f>
        <v>0.0030000000000000001</v>
      </c>
      <c r="S937" s="226">
        <v>0</v>
      </c>
      <c r="T937" s="227">
        <f>S937*H937</f>
        <v>0</v>
      </c>
      <c r="AR937" s="24" t="s">
        <v>338</v>
      </c>
      <c r="AT937" s="24" t="s">
        <v>245</v>
      </c>
      <c r="AU937" s="24" t="s">
        <v>82</v>
      </c>
      <c r="AY937" s="24" t="s">
        <v>142</v>
      </c>
      <c r="BE937" s="228">
        <f>IF(N937="základní",J937,0)</f>
        <v>0</v>
      </c>
      <c r="BF937" s="228">
        <f>IF(N937="snížená",J937,0)</f>
        <v>0</v>
      </c>
      <c r="BG937" s="228">
        <f>IF(N937="zákl. přenesená",J937,0)</f>
        <v>0</v>
      </c>
      <c r="BH937" s="228">
        <f>IF(N937="sníž. přenesená",J937,0)</f>
        <v>0</v>
      </c>
      <c r="BI937" s="228">
        <f>IF(N937="nulová",J937,0)</f>
        <v>0</v>
      </c>
      <c r="BJ937" s="24" t="s">
        <v>80</v>
      </c>
      <c r="BK937" s="228">
        <f>ROUND(I937*H937,2)</f>
        <v>0</v>
      </c>
      <c r="BL937" s="24" t="s">
        <v>250</v>
      </c>
      <c r="BM937" s="24" t="s">
        <v>1473</v>
      </c>
    </row>
    <row r="938" s="1" customFormat="1" ht="38.25" customHeight="1">
      <c r="B938" s="46"/>
      <c r="C938" s="217" t="s">
        <v>1474</v>
      </c>
      <c r="D938" s="217" t="s">
        <v>144</v>
      </c>
      <c r="E938" s="218" t="s">
        <v>1475</v>
      </c>
      <c r="F938" s="219" t="s">
        <v>1476</v>
      </c>
      <c r="G938" s="220" t="s">
        <v>296</v>
      </c>
      <c r="H938" s="221">
        <v>50</v>
      </c>
      <c r="I938" s="222"/>
      <c r="J938" s="223">
        <f>ROUND(I938*H938,2)</f>
        <v>0</v>
      </c>
      <c r="K938" s="219" t="s">
        <v>164</v>
      </c>
      <c r="L938" s="72"/>
      <c r="M938" s="224" t="s">
        <v>21</v>
      </c>
      <c r="N938" s="225" t="s">
        <v>43</v>
      </c>
      <c r="O938" s="47"/>
      <c r="P938" s="226">
        <f>O938*H938</f>
        <v>0</v>
      </c>
      <c r="Q938" s="226">
        <v>0</v>
      </c>
      <c r="R938" s="226">
        <f>Q938*H938</f>
        <v>0</v>
      </c>
      <c r="S938" s="226">
        <v>0</v>
      </c>
      <c r="T938" s="227">
        <f>S938*H938</f>
        <v>0</v>
      </c>
      <c r="AR938" s="24" t="s">
        <v>250</v>
      </c>
      <c r="AT938" s="24" t="s">
        <v>144</v>
      </c>
      <c r="AU938" s="24" t="s">
        <v>82</v>
      </c>
      <c r="AY938" s="24" t="s">
        <v>142</v>
      </c>
      <c r="BE938" s="228">
        <f>IF(N938="základní",J938,0)</f>
        <v>0</v>
      </c>
      <c r="BF938" s="228">
        <f>IF(N938="snížená",J938,0)</f>
        <v>0</v>
      </c>
      <c r="BG938" s="228">
        <f>IF(N938="zákl. přenesená",J938,0)</f>
        <v>0</v>
      </c>
      <c r="BH938" s="228">
        <f>IF(N938="sníž. přenesená",J938,0)</f>
        <v>0</v>
      </c>
      <c r="BI938" s="228">
        <f>IF(N938="nulová",J938,0)</f>
        <v>0</v>
      </c>
      <c r="BJ938" s="24" t="s">
        <v>80</v>
      </c>
      <c r="BK938" s="228">
        <f>ROUND(I938*H938,2)</f>
        <v>0</v>
      </c>
      <c r="BL938" s="24" t="s">
        <v>250</v>
      </c>
      <c r="BM938" s="24" t="s">
        <v>1477</v>
      </c>
    </row>
    <row r="939" s="1" customFormat="1" ht="16.5" customHeight="1">
      <c r="B939" s="46"/>
      <c r="C939" s="273" t="s">
        <v>1478</v>
      </c>
      <c r="D939" s="273" t="s">
        <v>245</v>
      </c>
      <c r="E939" s="274" t="s">
        <v>1479</v>
      </c>
      <c r="F939" s="275" t="s">
        <v>1480</v>
      </c>
      <c r="G939" s="276" t="s">
        <v>280</v>
      </c>
      <c r="H939" s="277">
        <v>47</v>
      </c>
      <c r="I939" s="278"/>
      <c r="J939" s="279">
        <f>ROUND(I939*H939,2)</f>
        <v>0</v>
      </c>
      <c r="K939" s="275" t="s">
        <v>164</v>
      </c>
      <c r="L939" s="280"/>
      <c r="M939" s="281" t="s">
        <v>21</v>
      </c>
      <c r="N939" s="282" t="s">
        <v>43</v>
      </c>
      <c r="O939" s="47"/>
      <c r="P939" s="226">
        <f>O939*H939</f>
        <v>0</v>
      </c>
      <c r="Q939" s="226">
        <v>0.001</v>
      </c>
      <c r="R939" s="226">
        <f>Q939*H939</f>
        <v>0.047</v>
      </c>
      <c r="S939" s="226">
        <v>0</v>
      </c>
      <c r="T939" s="227">
        <f>S939*H939</f>
        <v>0</v>
      </c>
      <c r="AR939" s="24" t="s">
        <v>338</v>
      </c>
      <c r="AT939" s="24" t="s">
        <v>245</v>
      </c>
      <c r="AU939" s="24" t="s">
        <v>82</v>
      </c>
      <c r="AY939" s="24" t="s">
        <v>142</v>
      </c>
      <c r="BE939" s="228">
        <f>IF(N939="základní",J939,0)</f>
        <v>0</v>
      </c>
      <c r="BF939" s="228">
        <f>IF(N939="snížená",J939,0)</f>
        <v>0</v>
      </c>
      <c r="BG939" s="228">
        <f>IF(N939="zákl. přenesená",J939,0)</f>
        <v>0</v>
      </c>
      <c r="BH939" s="228">
        <f>IF(N939="sníž. přenesená",J939,0)</f>
        <v>0</v>
      </c>
      <c r="BI939" s="228">
        <f>IF(N939="nulová",J939,0)</f>
        <v>0</v>
      </c>
      <c r="BJ939" s="24" t="s">
        <v>80</v>
      </c>
      <c r="BK939" s="228">
        <f>ROUND(I939*H939,2)</f>
        <v>0</v>
      </c>
      <c r="BL939" s="24" t="s">
        <v>250</v>
      </c>
      <c r="BM939" s="24" t="s">
        <v>1481</v>
      </c>
    </row>
    <row r="940" s="12" customFormat="1">
      <c r="B940" s="240"/>
      <c r="C940" s="241"/>
      <c r="D940" s="231" t="s">
        <v>150</v>
      </c>
      <c r="E940" s="242" t="s">
        <v>21</v>
      </c>
      <c r="F940" s="243" t="s">
        <v>1482</v>
      </c>
      <c r="G940" s="241"/>
      <c r="H940" s="244">
        <v>47</v>
      </c>
      <c r="I940" s="245"/>
      <c r="J940" s="241"/>
      <c r="K940" s="241"/>
      <c r="L940" s="246"/>
      <c r="M940" s="247"/>
      <c r="N940" s="248"/>
      <c r="O940" s="248"/>
      <c r="P940" s="248"/>
      <c r="Q940" s="248"/>
      <c r="R940" s="248"/>
      <c r="S940" s="248"/>
      <c r="T940" s="249"/>
      <c r="AT940" s="250" t="s">
        <v>150</v>
      </c>
      <c r="AU940" s="250" t="s">
        <v>82</v>
      </c>
      <c r="AV940" s="12" t="s">
        <v>82</v>
      </c>
      <c r="AW940" s="12" t="s">
        <v>35</v>
      </c>
      <c r="AX940" s="12" t="s">
        <v>72</v>
      </c>
      <c r="AY940" s="250" t="s">
        <v>142</v>
      </c>
    </row>
    <row r="941" s="13" customFormat="1">
      <c r="B941" s="251"/>
      <c r="C941" s="252"/>
      <c r="D941" s="231" t="s">
        <v>150</v>
      </c>
      <c r="E941" s="253" t="s">
        <v>21</v>
      </c>
      <c r="F941" s="254" t="s">
        <v>160</v>
      </c>
      <c r="G941" s="252"/>
      <c r="H941" s="255">
        <v>47</v>
      </c>
      <c r="I941" s="256"/>
      <c r="J941" s="252"/>
      <c r="K941" s="252"/>
      <c r="L941" s="257"/>
      <c r="M941" s="258"/>
      <c r="N941" s="259"/>
      <c r="O941" s="259"/>
      <c r="P941" s="259"/>
      <c r="Q941" s="259"/>
      <c r="R941" s="259"/>
      <c r="S941" s="259"/>
      <c r="T941" s="260"/>
      <c r="AT941" s="261" t="s">
        <v>150</v>
      </c>
      <c r="AU941" s="261" t="s">
        <v>82</v>
      </c>
      <c r="AV941" s="13" t="s">
        <v>148</v>
      </c>
      <c r="AW941" s="13" t="s">
        <v>35</v>
      </c>
      <c r="AX941" s="13" t="s">
        <v>80</v>
      </c>
      <c r="AY941" s="261" t="s">
        <v>142</v>
      </c>
    </row>
    <row r="942" s="1" customFormat="1" ht="38.25" customHeight="1">
      <c r="B942" s="46"/>
      <c r="C942" s="217" t="s">
        <v>1483</v>
      </c>
      <c r="D942" s="217" t="s">
        <v>144</v>
      </c>
      <c r="E942" s="218" t="s">
        <v>1484</v>
      </c>
      <c r="F942" s="219" t="s">
        <v>1485</v>
      </c>
      <c r="G942" s="220" t="s">
        <v>296</v>
      </c>
      <c r="H942" s="221">
        <v>20</v>
      </c>
      <c r="I942" s="222"/>
      <c r="J942" s="223">
        <f>ROUND(I942*H942,2)</f>
        <v>0</v>
      </c>
      <c r="K942" s="219" t="s">
        <v>164</v>
      </c>
      <c r="L942" s="72"/>
      <c r="M942" s="224" t="s">
        <v>21</v>
      </c>
      <c r="N942" s="225" t="s">
        <v>43</v>
      </c>
      <c r="O942" s="47"/>
      <c r="P942" s="226">
        <f>O942*H942</f>
        <v>0</v>
      </c>
      <c r="Q942" s="226">
        <v>0</v>
      </c>
      <c r="R942" s="226">
        <f>Q942*H942</f>
        <v>0</v>
      </c>
      <c r="S942" s="226">
        <v>0</v>
      </c>
      <c r="T942" s="227">
        <f>S942*H942</f>
        <v>0</v>
      </c>
      <c r="AR942" s="24" t="s">
        <v>250</v>
      </c>
      <c r="AT942" s="24" t="s">
        <v>144</v>
      </c>
      <c r="AU942" s="24" t="s">
        <v>82</v>
      </c>
      <c r="AY942" s="24" t="s">
        <v>142</v>
      </c>
      <c r="BE942" s="228">
        <f>IF(N942="základní",J942,0)</f>
        <v>0</v>
      </c>
      <c r="BF942" s="228">
        <f>IF(N942="snížená",J942,0)</f>
        <v>0</v>
      </c>
      <c r="BG942" s="228">
        <f>IF(N942="zákl. přenesená",J942,0)</f>
        <v>0</v>
      </c>
      <c r="BH942" s="228">
        <f>IF(N942="sníž. přenesená",J942,0)</f>
        <v>0</v>
      </c>
      <c r="BI942" s="228">
        <f>IF(N942="nulová",J942,0)</f>
        <v>0</v>
      </c>
      <c r="BJ942" s="24" t="s">
        <v>80</v>
      </c>
      <c r="BK942" s="228">
        <f>ROUND(I942*H942,2)</f>
        <v>0</v>
      </c>
      <c r="BL942" s="24" t="s">
        <v>250</v>
      </c>
      <c r="BM942" s="24" t="s">
        <v>1486</v>
      </c>
    </row>
    <row r="943" s="1" customFormat="1" ht="16.5" customHeight="1">
      <c r="B943" s="46"/>
      <c r="C943" s="273" t="s">
        <v>1487</v>
      </c>
      <c r="D943" s="273" t="s">
        <v>245</v>
      </c>
      <c r="E943" s="274" t="s">
        <v>1488</v>
      </c>
      <c r="F943" s="275" t="s">
        <v>1489</v>
      </c>
      <c r="G943" s="276" t="s">
        <v>280</v>
      </c>
      <c r="H943" s="277">
        <v>12.800000000000001</v>
      </c>
      <c r="I943" s="278"/>
      <c r="J943" s="279">
        <f>ROUND(I943*H943,2)</f>
        <v>0</v>
      </c>
      <c r="K943" s="275" t="s">
        <v>164</v>
      </c>
      <c r="L943" s="280"/>
      <c r="M943" s="281" t="s">
        <v>21</v>
      </c>
      <c r="N943" s="282" t="s">
        <v>43</v>
      </c>
      <c r="O943" s="47"/>
      <c r="P943" s="226">
        <f>O943*H943</f>
        <v>0</v>
      </c>
      <c r="Q943" s="226">
        <v>0.001</v>
      </c>
      <c r="R943" s="226">
        <f>Q943*H943</f>
        <v>0.012800000000000001</v>
      </c>
      <c r="S943" s="226">
        <v>0</v>
      </c>
      <c r="T943" s="227">
        <f>S943*H943</f>
        <v>0</v>
      </c>
      <c r="AR943" s="24" t="s">
        <v>338</v>
      </c>
      <c r="AT943" s="24" t="s">
        <v>245</v>
      </c>
      <c r="AU943" s="24" t="s">
        <v>82</v>
      </c>
      <c r="AY943" s="24" t="s">
        <v>142</v>
      </c>
      <c r="BE943" s="228">
        <f>IF(N943="základní",J943,0)</f>
        <v>0</v>
      </c>
      <c r="BF943" s="228">
        <f>IF(N943="snížená",J943,0)</f>
        <v>0</v>
      </c>
      <c r="BG943" s="228">
        <f>IF(N943="zákl. přenesená",J943,0)</f>
        <v>0</v>
      </c>
      <c r="BH943" s="228">
        <f>IF(N943="sníž. přenesená",J943,0)</f>
        <v>0</v>
      </c>
      <c r="BI943" s="228">
        <f>IF(N943="nulová",J943,0)</f>
        <v>0</v>
      </c>
      <c r="BJ943" s="24" t="s">
        <v>80</v>
      </c>
      <c r="BK943" s="228">
        <f>ROUND(I943*H943,2)</f>
        <v>0</v>
      </c>
      <c r="BL943" s="24" t="s">
        <v>250</v>
      </c>
      <c r="BM943" s="24" t="s">
        <v>1490</v>
      </c>
    </row>
    <row r="944" s="12" customFormat="1">
      <c r="B944" s="240"/>
      <c r="C944" s="241"/>
      <c r="D944" s="231" t="s">
        <v>150</v>
      </c>
      <c r="E944" s="242" t="s">
        <v>21</v>
      </c>
      <c r="F944" s="243" t="s">
        <v>1491</v>
      </c>
      <c r="G944" s="241"/>
      <c r="H944" s="244">
        <v>12.800000000000001</v>
      </c>
      <c r="I944" s="245"/>
      <c r="J944" s="241"/>
      <c r="K944" s="241"/>
      <c r="L944" s="246"/>
      <c r="M944" s="247"/>
      <c r="N944" s="248"/>
      <c r="O944" s="248"/>
      <c r="P944" s="248"/>
      <c r="Q944" s="248"/>
      <c r="R944" s="248"/>
      <c r="S944" s="248"/>
      <c r="T944" s="249"/>
      <c r="AT944" s="250" t="s">
        <v>150</v>
      </c>
      <c r="AU944" s="250" t="s">
        <v>82</v>
      </c>
      <c r="AV944" s="12" t="s">
        <v>82</v>
      </c>
      <c r="AW944" s="12" t="s">
        <v>35</v>
      </c>
      <c r="AX944" s="12" t="s">
        <v>72</v>
      </c>
      <c r="AY944" s="250" t="s">
        <v>142</v>
      </c>
    </row>
    <row r="945" s="13" customFormat="1">
      <c r="B945" s="251"/>
      <c r="C945" s="252"/>
      <c r="D945" s="231" t="s">
        <v>150</v>
      </c>
      <c r="E945" s="253" t="s">
        <v>21</v>
      </c>
      <c r="F945" s="254" t="s">
        <v>160</v>
      </c>
      <c r="G945" s="252"/>
      <c r="H945" s="255">
        <v>12.800000000000001</v>
      </c>
      <c r="I945" s="256"/>
      <c r="J945" s="252"/>
      <c r="K945" s="252"/>
      <c r="L945" s="257"/>
      <c r="M945" s="258"/>
      <c r="N945" s="259"/>
      <c r="O945" s="259"/>
      <c r="P945" s="259"/>
      <c r="Q945" s="259"/>
      <c r="R945" s="259"/>
      <c r="S945" s="259"/>
      <c r="T945" s="260"/>
      <c r="AT945" s="261" t="s">
        <v>150</v>
      </c>
      <c r="AU945" s="261" t="s">
        <v>82</v>
      </c>
      <c r="AV945" s="13" t="s">
        <v>148</v>
      </c>
      <c r="AW945" s="13" t="s">
        <v>35</v>
      </c>
      <c r="AX945" s="13" t="s">
        <v>80</v>
      </c>
      <c r="AY945" s="261" t="s">
        <v>142</v>
      </c>
    </row>
    <row r="946" s="1" customFormat="1" ht="25.5" customHeight="1">
      <c r="B946" s="46"/>
      <c r="C946" s="217" t="s">
        <v>1492</v>
      </c>
      <c r="D946" s="217" t="s">
        <v>144</v>
      </c>
      <c r="E946" s="218" t="s">
        <v>1493</v>
      </c>
      <c r="F946" s="219" t="s">
        <v>1494</v>
      </c>
      <c r="G946" s="220" t="s">
        <v>286</v>
      </c>
      <c r="H946" s="221">
        <v>4</v>
      </c>
      <c r="I946" s="222"/>
      <c r="J946" s="223">
        <f>ROUND(I946*H946,2)</f>
        <v>0</v>
      </c>
      <c r="K946" s="219" t="s">
        <v>164</v>
      </c>
      <c r="L946" s="72"/>
      <c r="M946" s="224" t="s">
        <v>21</v>
      </c>
      <c r="N946" s="225" t="s">
        <v>43</v>
      </c>
      <c r="O946" s="47"/>
      <c r="P946" s="226">
        <f>O946*H946</f>
        <v>0</v>
      </c>
      <c r="Q946" s="226">
        <v>0</v>
      </c>
      <c r="R946" s="226">
        <f>Q946*H946</f>
        <v>0</v>
      </c>
      <c r="S946" s="226">
        <v>0</v>
      </c>
      <c r="T946" s="227">
        <f>S946*H946</f>
        <v>0</v>
      </c>
      <c r="AR946" s="24" t="s">
        <v>250</v>
      </c>
      <c r="AT946" s="24" t="s">
        <v>144</v>
      </c>
      <c r="AU946" s="24" t="s">
        <v>82</v>
      </c>
      <c r="AY946" s="24" t="s">
        <v>142</v>
      </c>
      <c r="BE946" s="228">
        <f>IF(N946="základní",J946,0)</f>
        <v>0</v>
      </c>
      <c r="BF946" s="228">
        <f>IF(N946="snížená",J946,0)</f>
        <v>0</v>
      </c>
      <c r="BG946" s="228">
        <f>IF(N946="zákl. přenesená",J946,0)</f>
        <v>0</v>
      </c>
      <c r="BH946" s="228">
        <f>IF(N946="sníž. přenesená",J946,0)</f>
        <v>0</v>
      </c>
      <c r="BI946" s="228">
        <f>IF(N946="nulová",J946,0)</f>
        <v>0</v>
      </c>
      <c r="BJ946" s="24" t="s">
        <v>80</v>
      </c>
      <c r="BK946" s="228">
        <f>ROUND(I946*H946,2)</f>
        <v>0</v>
      </c>
      <c r="BL946" s="24" t="s">
        <v>250</v>
      </c>
      <c r="BM946" s="24" t="s">
        <v>1495</v>
      </c>
    </row>
    <row r="947" s="1" customFormat="1" ht="16.5" customHeight="1">
      <c r="B947" s="46"/>
      <c r="C947" s="273" t="s">
        <v>1496</v>
      </c>
      <c r="D947" s="273" t="s">
        <v>245</v>
      </c>
      <c r="E947" s="274" t="s">
        <v>1497</v>
      </c>
      <c r="F947" s="275" t="s">
        <v>1498</v>
      </c>
      <c r="G947" s="276" t="s">
        <v>286</v>
      </c>
      <c r="H947" s="277">
        <v>4</v>
      </c>
      <c r="I947" s="278"/>
      <c r="J947" s="279">
        <f>ROUND(I947*H947,2)</f>
        <v>0</v>
      </c>
      <c r="K947" s="275" t="s">
        <v>21</v>
      </c>
      <c r="L947" s="280"/>
      <c r="M947" s="281" t="s">
        <v>21</v>
      </c>
      <c r="N947" s="282" t="s">
        <v>43</v>
      </c>
      <c r="O947" s="47"/>
      <c r="P947" s="226">
        <f>O947*H947</f>
        <v>0</v>
      </c>
      <c r="Q947" s="226">
        <v>0.00014999999999999999</v>
      </c>
      <c r="R947" s="226">
        <f>Q947*H947</f>
        <v>0.00059999999999999995</v>
      </c>
      <c r="S947" s="226">
        <v>0</v>
      </c>
      <c r="T947" s="227">
        <f>S947*H947</f>
        <v>0</v>
      </c>
      <c r="AR947" s="24" t="s">
        <v>338</v>
      </c>
      <c r="AT947" s="24" t="s">
        <v>245</v>
      </c>
      <c r="AU947" s="24" t="s">
        <v>82</v>
      </c>
      <c r="AY947" s="24" t="s">
        <v>142</v>
      </c>
      <c r="BE947" s="228">
        <f>IF(N947="základní",J947,0)</f>
        <v>0</v>
      </c>
      <c r="BF947" s="228">
        <f>IF(N947="snížená",J947,0)</f>
        <v>0</v>
      </c>
      <c r="BG947" s="228">
        <f>IF(N947="zákl. přenesená",J947,0)</f>
        <v>0</v>
      </c>
      <c r="BH947" s="228">
        <f>IF(N947="sníž. přenesená",J947,0)</f>
        <v>0</v>
      </c>
      <c r="BI947" s="228">
        <f>IF(N947="nulová",J947,0)</f>
        <v>0</v>
      </c>
      <c r="BJ947" s="24" t="s">
        <v>80</v>
      </c>
      <c r="BK947" s="228">
        <f>ROUND(I947*H947,2)</f>
        <v>0</v>
      </c>
      <c r="BL947" s="24" t="s">
        <v>250</v>
      </c>
      <c r="BM947" s="24" t="s">
        <v>1499</v>
      </c>
    </row>
    <row r="948" s="1" customFormat="1" ht="25.5" customHeight="1">
      <c r="B948" s="46"/>
      <c r="C948" s="217" t="s">
        <v>1500</v>
      </c>
      <c r="D948" s="217" t="s">
        <v>144</v>
      </c>
      <c r="E948" s="218" t="s">
        <v>1501</v>
      </c>
      <c r="F948" s="219" t="s">
        <v>1502</v>
      </c>
      <c r="G948" s="220" t="s">
        <v>296</v>
      </c>
      <c r="H948" s="221">
        <v>60</v>
      </c>
      <c r="I948" s="222"/>
      <c r="J948" s="223">
        <f>ROUND(I948*H948,2)</f>
        <v>0</v>
      </c>
      <c r="K948" s="219" t="s">
        <v>164</v>
      </c>
      <c r="L948" s="72"/>
      <c r="M948" s="224" t="s">
        <v>21</v>
      </c>
      <c r="N948" s="225" t="s">
        <v>43</v>
      </c>
      <c r="O948" s="47"/>
      <c r="P948" s="226">
        <f>O948*H948</f>
        <v>0</v>
      </c>
      <c r="Q948" s="226">
        <v>0</v>
      </c>
      <c r="R948" s="226">
        <f>Q948*H948</f>
        <v>0</v>
      </c>
      <c r="S948" s="226">
        <v>0</v>
      </c>
      <c r="T948" s="227">
        <f>S948*H948</f>
        <v>0</v>
      </c>
      <c r="AR948" s="24" t="s">
        <v>250</v>
      </c>
      <c r="AT948" s="24" t="s">
        <v>144</v>
      </c>
      <c r="AU948" s="24" t="s">
        <v>82</v>
      </c>
      <c r="AY948" s="24" t="s">
        <v>142</v>
      </c>
      <c r="BE948" s="228">
        <f>IF(N948="základní",J948,0)</f>
        <v>0</v>
      </c>
      <c r="BF948" s="228">
        <f>IF(N948="snížená",J948,0)</f>
        <v>0</v>
      </c>
      <c r="BG948" s="228">
        <f>IF(N948="zákl. přenesená",J948,0)</f>
        <v>0</v>
      </c>
      <c r="BH948" s="228">
        <f>IF(N948="sníž. přenesená",J948,0)</f>
        <v>0</v>
      </c>
      <c r="BI948" s="228">
        <f>IF(N948="nulová",J948,0)</f>
        <v>0</v>
      </c>
      <c r="BJ948" s="24" t="s">
        <v>80</v>
      </c>
      <c r="BK948" s="228">
        <f>ROUND(I948*H948,2)</f>
        <v>0</v>
      </c>
      <c r="BL948" s="24" t="s">
        <v>250</v>
      </c>
      <c r="BM948" s="24" t="s">
        <v>1503</v>
      </c>
    </row>
    <row r="949" s="1" customFormat="1" ht="16.5" customHeight="1">
      <c r="B949" s="46"/>
      <c r="C949" s="273" t="s">
        <v>1504</v>
      </c>
      <c r="D949" s="273" t="s">
        <v>245</v>
      </c>
      <c r="E949" s="274" t="s">
        <v>1505</v>
      </c>
      <c r="F949" s="275" t="s">
        <v>1506</v>
      </c>
      <c r="G949" s="276" t="s">
        <v>280</v>
      </c>
      <c r="H949" s="277">
        <v>24</v>
      </c>
      <c r="I949" s="278"/>
      <c r="J949" s="279">
        <f>ROUND(I949*H949,2)</f>
        <v>0</v>
      </c>
      <c r="K949" s="275" t="s">
        <v>164</v>
      </c>
      <c r="L949" s="280"/>
      <c r="M949" s="281" t="s">
        <v>21</v>
      </c>
      <c r="N949" s="282" t="s">
        <v>43</v>
      </c>
      <c r="O949" s="47"/>
      <c r="P949" s="226">
        <f>O949*H949</f>
        <v>0</v>
      </c>
      <c r="Q949" s="226">
        <v>0.001</v>
      </c>
      <c r="R949" s="226">
        <f>Q949*H949</f>
        <v>0.024</v>
      </c>
      <c r="S949" s="226">
        <v>0</v>
      </c>
      <c r="T949" s="227">
        <f>S949*H949</f>
        <v>0</v>
      </c>
      <c r="AR949" s="24" t="s">
        <v>338</v>
      </c>
      <c r="AT949" s="24" t="s">
        <v>245</v>
      </c>
      <c r="AU949" s="24" t="s">
        <v>82</v>
      </c>
      <c r="AY949" s="24" t="s">
        <v>142</v>
      </c>
      <c r="BE949" s="228">
        <f>IF(N949="základní",J949,0)</f>
        <v>0</v>
      </c>
      <c r="BF949" s="228">
        <f>IF(N949="snížená",J949,0)</f>
        <v>0</v>
      </c>
      <c r="BG949" s="228">
        <f>IF(N949="zákl. přenesená",J949,0)</f>
        <v>0</v>
      </c>
      <c r="BH949" s="228">
        <f>IF(N949="sníž. přenesená",J949,0)</f>
        <v>0</v>
      </c>
      <c r="BI949" s="228">
        <f>IF(N949="nulová",J949,0)</f>
        <v>0</v>
      </c>
      <c r="BJ949" s="24" t="s">
        <v>80</v>
      </c>
      <c r="BK949" s="228">
        <f>ROUND(I949*H949,2)</f>
        <v>0</v>
      </c>
      <c r="BL949" s="24" t="s">
        <v>250</v>
      </c>
      <c r="BM949" s="24" t="s">
        <v>1507</v>
      </c>
    </row>
    <row r="950" s="12" customFormat="1">
      <c r="B950" s="240"/>
      <c r="C950" s="241"/>
      <c r="D950" s="231" t="s">
        <v>150</v>
      </c>
      <c r="E950" s="242" t="s">
        <v>21</v>
      </c>
      <c r="F950" s="243" t="s">
        <v>1508</v>
      </c>
      <c r="G950" s="241"/>
      <c r="H950" s="244">
        <v>24</v>
      </c>
      <c r="I950" s="245"/>
      <c r="J950" s="241"/>
      <c r="K950" s="241"/>
      <c r="L950" s="246"/>
      <c r="M950" s="247"/>
      <c r="N950" s="248"/>
      <c r="O950" s="248"/>
      <c r="P950" s="248"/>
      <c r="Q950" s="248"/>
      <c r="R950" s="248"/>
      <c r="S950" s="248"/>
      <c r="T950" s="249"/>
      <c r="AT950" s="250" t="s">
        <v>150</v>
      </c>
      <c r="AU950" s="250" t="s">
        <v>82</v>
      </c>
      <c r="AV950" s="12" t="s">
        <v>82</v>
      </c>
      <c r="AW950" s="12" t="s">
        <v>35</v>
      </c>
      <c r="AX950" s="12" t="s">
        <v>72</v>
      </c>
      <c r="AY950" s="250" t="s">
        <v>142</v>
      </c>
    </row>
    <row r="951" s="13" customFormat="1">
      <c r="B951" s="251"/>
      <c r="C951" s="252"/>
      <c r="D951" s="231" t="s">
        <v>150</v>
      </c>
      <c r="E951" s="253" t="s">
        <v>21</v>
      </c>
      <c r="F951" s="254" t="s">
        <v>160</v>
      </c>
      <c r="G951" s="252"/>
      <c r="H951" s="255">
        <v>24</v>
      </c>
      <c r="I951" s="256"/>
      <c r="J951" s="252"/>
      <c r="K951" s="252"/>
      <c r="L951" s="257"/>
      <c r="M951" s="258"/>
      <c r="N951" s="259"/>
      <c r="O951" s="259"/>
      <c r="P951" s="259"/>
      <c r="Q951" s="259"/>
      <c r="R951" s="259"/>
      <c r="S951" s="259"/>
      <c r="T951" s="260"/>
      <c r="AT951" s="261" t="s">
        <v>150</v>
      </c>
      <c r="AU951" s="261" t="s">
        <v>82</v>
      </c>
      <c r="AV951" s="13" t="s">
        <v>148</v>
      </c>
      <c r="AW951" s="13" t="s">
        <v>35</v>
      </c>
      <c r="AX951" s="13" t="s">
        <v>80</v>
      </c>
      <c r="AY951" s="261" t="s">
        <v>142</v>
      </c>
    </row>
    <row r="952" s="1" customFormat="1" ht="16.5" customHeight="1">
      <c r="B952" s="46"/>
      <c r="C952" s="273" t="s">
        <v>1509</v>
      </c>
      <c r="D952" s="273" t="s">
        <v>245</v>
      </c>
      <c r="E952" s="274" t="s">
        <v>1510</v>
      </c>
      <c r="F952" s="275" t="s">
        <v>1511</v>
      </c>
      <c r="G952" s="276" t="s">
        <v>286</v>
      </c>
      <c r="H952" s="277">
        <v>4</v>
      </c>
      <c r="I952" s="278"/>
      <c r="J952" s="279">
        <f>ROUND(I952*H952,2)</f>
        <v>0</v>
      </c>
      <c r="K952" s="275" t="s">
        <v>21</v>
      </c>
      <c r="L952" s="280"/>
      <c r="M952" s="281" t="s">
        <v>21</v>
      </c>
      <c r="N952" s="282" t="s">
        <v>43</v>
      </c>
      <c r="O952" s="47"/>
      <c r="P952" s="226">
        <f>O952*H952</f>
        <v>0</v>
      </c>
      <c r="Q952" s="226">
        <v>0.00013999999999999999</v>
      </c>
      <c r="R952" s="226">
        <f>Q952*H952</f>
        <v>0.00055999999999999995</v>
      </c>
      <c r="S952" s="226">
        <v>0</v>
      </c>
      <c r="T952" s="227">
        <f>S952*H952</f>
        <v>0</v>
      </c>
      <c r="AR952" s="24" t="s">
        <v>338</v>
      </c>
      <c r="AT952" s="24" t="s">
        <v>245</v>
      </c>
      <c r="AU952" s="24" t="s">
        <v>82</v>
      </c>
      <c r="AY952" s="24" t="s">
        <v>142</v>
      </c>
      <c r="BE952" s="228">
        <f>IF(N952="základní",J952,0)</f>
        <v>0</v>
      </c>
      <c r="BF952" s="228">
        <f>IF(N952="snížená",J952,0)</f>
        <v>0</v>
      </c>
      <c r="BG952" s="228">
        <f>IF(N952="zákl. přenesená",J952,0)</f>
        <v>0</v>
      </c>
      <c r="BH952" s="228">
        <f>IF(N952="sníž. přenesená",J952,0)</f>
        <v>0</v>
      </c>
      <c r="BI952" s="228">
        <f>IF(N952="nulová",J952,0)</f>
        <v>0</v>
      </c>
      <c r="BJ952" s="24" t="s">
        <v>80</v>
      </c>
      <c r="BK952" s="228">
        <f>ROUND(I952*H952,2)</f>
        <v>0</v>
      </c>
      <c r="BL952" s="24" t="s">
        <v>250</v>
      </c>
      <c r="BM952" s="24" t="s">
        <v>1512</v>
      </c>
    </row>
    <row r="953" s="1" customFormat="1" ht="16.5" customHeight="1">
      <c r="B953" s="46"/>
      <c r="C953" s="273" t="s">
        <v>1513</v>
      </c>
      <c r="D953" s="273" t="s">
        <v>245</v>
      </c>
      <c r="E953" s="274" t="s">
        <v>1514</v>
      </c>
      <c r="F953" s="275" t="s">
        <v>1515</v>
      </c>
      <c r="G953" s="276" t="s">
        <v>286</v>
      </c>
      <c r="H953" s="277">
        <v>4</v>
      </c>
      <c r="I953" s="278"/>
      <c r="J953" s="279">
        <f>ROUND(I953*H953,2)</f>
        <v>0</v>
      </c>
      <c r="K953" s="275" t="s">
        <v>21</v>
      </c>
      <c r="L953" s="280"/>
      <c r="M953" s="281" t="s">
        <v>21</v>
      </c>
      <c r="N953" s="282" t="s">
        <v>43</v>
      </c>
      <c r="O953" s="47"/>
      <c r="P953" s="226">
        <f>O953*H953</f>
        <v>0</v>
      </c>
      <c r="Q953" s="226">
        <v>0.00020000000000000001</v>
      </c>
      <c r="R953" s="226">
        <f>Q953*H953</f>
        <v>0.00080000000000000004</v>
      </c>
      <c r="S953" s="226">
        <v>0</v>
      </c>
      <c r="T953" s="227">
        <f>S953*H953</f>
        <v>0</v>
      </c>
      <c r="AR953" s="24" t="s">
        <v>338</v>
      </c>
      <c r="AT953" s="24" t="s">
        <v>245</v>
      </c>
      <c r="AU953" s="24" t="s">
        <v>82</v>
      </c>
      <c r="AY953" s="24" t="s">
        <v>142</v>
      </c>
      <c r="BE953" s="228">
        <f>IF(N953="základní",J953,0)</f>
        <v>0</v>
      </c>
      <c r="BF953" s="228">
        <f>IF(N953="snížená",J953,0)</f>
        <v>0</v>
      </c>
      <c r="BG953" s="228">
        <f>IF(N953="zákl. přenesená",J953,0)</f>
        <v>0</v>
      </c>
      <c r="BH953" s="228">
        <f>IF(N953="sníž. přenesená",J953,0)</f>
        <v>0</v>
      </c>
      <c r="BI953" s="228">
        <f>IF(N953="nulová",J953,0)</f>
        <v>0</v>
      </c>
      <c r="BJ953" s="24" t="s">
        <v>80</v>
      </c>
      <c r="BK953" s="228">
        <f>ROUND(I953*H953,2)</f>
        <v>0</v>
      </c>
      <c r="BL953" s="24" t="s">
        <v>250</v>
      </c>
      <c r="BM953" s="24" t="s">
        <v>1516</v>
      </c>
    </row>
    <row r="954" s="1" customFormat="1" ht="16.5" customHeight="1">
      <c r="B954" s="46"/>
      <c r="C954" s="273" t="s">
        <v>1517</v>
      </c>
      <c r="D954" s="273" t="s">
        <v>245</v>
      </c>
      <c r="E954" s="274" t="s">
        <v>1518</v>
      </c>
      <c r="F954" s="275" t="s">
        <v>1519</v>
      </c>
      <c r="G954" s="276" t="s">
        <v>286</v>
      </c>
      <c r="H954" s="277">
        <v>40</v>
      </c>
      <c r="I954" s="278"/>
      <c r="J954" s="279">
        <f>ROUND(I954*H954,2)</f>
        <v>0</v>
      </c>
      <c r="K954" s="275" t="s">
        <v>21</v>
      </c>
      <c r="L954" s="280"/>
      <c r="M954" s="281" t="s">
        <v>21</v>
      </c>
      <c r="N954" s="282" t="s">
        <v>43</v>
      </c>
      <c r="O954" s="47"/>
      <c r="P954" s="226">
        <f>O954*H954</f>
        <v>0</v>
      </c>
      <c r="Q954" s="226">
        <v>0.00091</v>
      </c>
      <c r="R954" s="226">
        <f>Q954*H954</f>
        <v>0.036400000000000002</v>
      </c>
      <c r="S954" s="226">
        <v>0</v>
      </c>
      <c r="T954" s="227">
        <f>S954*H954</f>
        <v>0</v>
      </c>
      <c r="AR954" s="24" t="s">
        <v>338</v>
      </c>
      <c r="AT954" s="24" t="s">
        <v>245</v>
      </c>
      <c r="AU954" s="24" t="s">
        <v>82</v>
      </c>
      <c r="AY954" s="24" t="s">
        <v>142</v>
      </c>
      <c r="BE954" s="228">
        <f>IF(N954="základní",J954,0)</f>
        <v>0</v>
      </c>
      <c r="BF954" s="228">
        <f>IF(N954="snížená",J954,0)</f>
        <v>0</v>
      </c>
      <c r="BG954" s="228">
        <f>IF(N954="zákl. přenesená",J954,0)</f>
        <v>0</v>
      </c>
      <c r="BH954" s="228">
        <f>IF(N954="sníž. přenesená",J954,0)</f>
        <v>0</v>
      </c>
      <c r="BI954" s="228">
        <f>IF(N954="nulová",J954,0)</f>
        <v>0</v>
      </c>
      <c r="BJ954" s="24" t="s">
        <v>80</v>
      </c>
      <c r="BK954" s="228">
        <f>ROUND(I954*H954,2)</f>
        <v>0</v>
      </c>
      <c r="BL954" s="24" t="s">
        <v>250</v>
      </c>
      <c r="BM954" s="24" t="s">
        <v>1520</v>
      </c>
    </row>
    <row r="955" s="1" customFormat="1" ht="16.5" customHeight="1">
      <c r="B955" s="46"/>
      <c r="C955" s="273" t="s">
        <v>1521</v>
      </c>
      <c r="D955" s="273" t="s">
        <v>245</v>
      </c>
      <c r="E955" s="274" t="s">
        <v>1522</v>
      </c>
      <c r="F955" s="275" t="s">
        <v>1523</v>
      </c>
      <c r="G955" s="276" t="s">
        <v>286</v>
      </c>
      <c r="H955" s="277">
        <v>40</v>
      </c>
      <c r="I955" s="278"/>
      <c r="J955" s="279">
        <f>ROUND(I955*H955,2)</f>
        <v>0</v>
      </c>
      <c r="K955" s="275" t="s">
        <v>21</v>
      </c>
      <c r="L955" s="280"/>
      <c r="M955" s="281" t="s">
        <v>21</v>
      </c>
      <c r="N955" s="282" t="s">
        <v>43</v>
      </c>
      <c r="O955" s="47"/>
      <c r="P955" s="226">
        <f>O955*H955</f>
        <v>0</v>
      </c>
      <c r="Q955" s="226">
        <v>9.0000000000000006E-05</v>
      </c>
      <c r="R955" s="226">
        <f>Q955*H955</f>
        <v>0.0036000000000000003</v>
      </c>
      <c r="S955" s="226">
        <v>0</v>
      </c>
      <c r="T955" s="227">
        <f>S955*H955</f>
        <v>0</v>
      </c>
      <c r="AR955" s="24" t="s">
        <v>338</v>
      </c>
      <c r="AT955" s="24" t="s">
        <v>245</v>
      </c>
      <c r="AU955" s="24" t="s">
        <v>82</v>
      </c>
      <c r="AY955" s="24" t="s">
        <v>142</v>
      </c>
      <c r="BE955" s="228">
        <f>IF(N955="základní",J955,0)</f>
        <v>0</v>
      </c>
      <c r="BF955" s="228">
        <f>IF(N955="snížená",J955,0)</f>
        <v>0</v>
      </c>
      <c r="BG955" s="228">
        <f>IF(N955="zákl. přenesená",J955,0)</f>
        <v>0</v>
      </c>
      <c r="BH955" s="228">
        <f>IF(N955="sníž. přenesená",J955,0)</f>
        <v>0</v>
      </c>
      <c r="BI955" s="228">
        <f>IF(N955="nulová",J955,0)</f>
        <v>0</v>
      </c>
      <c r="BJ955" s="24" t="s">
        <v>80</v>
      </c>
      <c r="BK955" s="228">
        <f>ROUND(I955*H955,2)</f>
        <v>0</v>
      </c>
      <c r="BL955" s="24" t="s">
        <v>250</v>
      </c>
      <c r="BM955" s="24" t="s">
        <v>1524</v>
      </c>
    </row>
    <row r="956" s="1" customFormat="1" ht="16.5" customHeight="1">
      <c r="B956" s="46"/>
      <c r="C956" s="273" t="s">
        <v>1525</v>
      </c>
      <c r="D956" s="273" t="s">
        <v>245</v>
      </c>
      <c r="E956" s="274" t="s">
        <v>1526</v>
      </c>
      <c r="F956" s="275" t="s">
        <v>1527</v>
      </c>
      <c r="G956" s="276" t="s">
        <v>286</v>
      </c>
      <c r="H956" s="277">
        <v>40</v>
      </c>
      <c r="I956" s="278"/>
      <c r="J956" s="279">
        <f>ROUND(I956*H956,2)</f>
        <v>0</v>
      </c>
      <c r="K956" s="275" t="s">
        <v>21</v>
      </c>
      <c r="L956" s="280"/>
      <c r="M956" s="281" t="s">
        <v>21</v>
      </c>
      <c r="N956" s="282" t="s">
        <v>43</v>
      </c>
      <c r="O956" s="47"/>
      <c r="P956" s="226">
        <f>O956*H956</f>
        <v>0</v>
      </c>
      <c r="Q956" s="226">
        <v>0.00091</v>
      </c>
      <c r="R956" s="226">
        <f>Q956*H956</f>
        <v>0.036400000000000002</v>
      </c>
      <c r="S956" s="226">
        <v>0</v>
      </c>
      <c r="T956" s="227">
        <f>S956*H956</f>
        <v>0</v>
      </c>
      <c r="AR956" s="24" t="s">
        <v>338</v>
      </c>
      <c r="AT956" s="24" t="s">
        <v>245</v>
      </c>
      <c r="AU956" s="24" t="s">
        <v>82</v>
      </c>
      <c r="AY956" s="24" t="s">
        <v>142</v>
      </c>
      <c r="BE956" s="228">
        <f>IF(N956="základní",J956,0)</f>
        <v>0</v>
      </c>
      <c r="BF956" s="228">
        <f>IF(N956="snížená",J956,0)</f>
        <v>0</v>
      </c>
      <c r="BG956" s="228">
        <f>IF(N956="zákl. přenesená",J956,0)</f>
        <v>0</v>
      </c>
      <c r="BH956" s="228">
        <f>IF(N956="sníž. přenesená",J956,0)</f>
        <v>0</v>
      </c>
      <c r="BI956" s="228">
        <f>IF(N956="nulová",J956,0)</f>
        <v>0</v>
      </c>
      <c r="BJ956" s="24" t="s">
        <v>80</v>
      </c>
      <c r="BK956" s="228">
        <f>ROUND(I956*H956,2)</f>
        <v>0</v>
      </c>
      <c r="BL956" s="24" t="s">
        <v>250</v>
      </c>
      <c r="BM956" s="24" t="s">
        <v>1528</v>
      </c>
    </row>
    <row r="957" s="1" customFormat="1" ht="16.5" customHeight="1">
      <c r="B957" s="46"/>
      <c r="C957" s="217" t="s">
        <v>1529</v>
      </c>
      <c r="D957" s="217" t="s">
        <v>144</v>
      </c>
      <c r="E957" s="218" t="s">
        <v>1530</v>
      </c>
      <c r="F957" s="219" t="s">
        <v>1531</v>
      </c>
      <c r="G957" s="220" t="s">
        <v>286</v>
      </c>
      <c r="H957" s="221">
        <v>26</v>
      </c>
      <c r="I957" s="222"/>
      <c r="J957" s="223">
        <f>ROUND(I957*H957,2)</f>
        <v>0</v>
      </c>
      <c r="K957" s="219" t="s">
        <v>164</v>
      </c>
      <c r="L957" s="72"/>
      <c r="M957" s="224" t="s">
        <v>21</v>
      </c>
      <c r="N957" s="225" t="s">
        <v>43</v>
      </c>
      <c r="O957" s="47"/>
      <c r="P957" s="226">
        <f>O957*H957</f>
        <v>0</v>
      </c>
      <c r="Q957" s="226">
        <v>0</v>
      </c>
      <c r="R957" s="226">
        <f>Q957*H957</f>
        <v>0</v>
      </c>
      <c r="S957" s="226">
        <v>0</v>
      </c>
      <c r="T957" s="227">
        <f>S957*H957</f>
        <v>0</v>
      </c>
      <c r="AR957" s="24" t="s">
        <v>250</v>
      </c>
      <c r="AT957" s="24" t="s">
        <v>144</v>
      </c>
      <c r="AU957" s="24" t="s">
        <v>82</v>
      </c>
      <c r="AY957" s="24" t="s">
        <v>142</v>
      </c>
      <c r="BE957" s="228">
        <f>IF(N957="základní",J957,0)</f>
        <v>0</v>
      </c>
      <c r="BF957" s="228">
        <f>IF(N957="snížená",J957,0)</f>
        <v>0</v>
      </c>
      <c r="BG957" s="228">
        <f>IF(N957="zákl. přenesená",J957,0)</f>
        <v>0</v>
      </c>
      <c r="BH957" s="228">
        <f>IF(N957="sníž. přenesená",J957,0)</f>
        <v>0</v>
      </c>
      <c r="BI957" s="228">
        <f>IF(N957="nulová",J957,0)</f>
        <v>0</v>
      </c>
      <c r="BJ957" s="24" t="s">
        <v>80</v>
      </c>
      <c r="BK957" s="228">
        <f>ROUND(I957*H957,2)</f>
        <v>0</v>
      </c>
      <c r="BL957" s="24" t="s">
        <v>250</v>
      </c>
      <c r="BM957" s="24" t="s">
        <v>1532</v>
      </c>
    </row>
    <row r="958" s="1" customFormat="1" ht="16.5" customHeight="1">
      <c r="B958" s="46"/>
      <c r="C958" s="273" t="s">
        <v>1533</v>
      </c>
      <c r="D958" s="273" t="s">
        <v>245</v>
      </c>
      <c r="E958" s="274" t="s">
        <v>1534</v>
      </c>
      <c r="F958" s="275" t="s">
        <v>1535</v>
      </c>
      <c r="G958" s="276" t="s">
        <v>286</v>
      </c>
      <c r="H958" s="277">
        <v>16</v>
      </c>
      <c r="I958" s="278"/>
      <c r="J958" s="279">
        <f>ROUND(I958*H958,2)</f>
        <v>0</v>
      </c>
      <c r="K958" s="275" t="s">
        <v>21</v>
      </c>
      <c r="L958" s="280"/>
      <c r="M958" s="281" t="s">
        <v>21</v>
      </c>
      <c r="N958" s="282" t="s">
        <v>43</v>
      </c>
      <c r="O958" s="47"/>
      <c r="P958" s="226">
        <f>O958*H958</f>
        <v>0</v>
      </c>
      <c r="Q958" s="226">
        <v>0.00023000000000000001</v>
      </c>
      <c r="R958" s="226">
        <f>Q958*H958</f>
        <v>0.0036800000000000001</v>
      </c>
      <c r="S958" s="226">
        <v>0</v>
      </c>
      <c r="T958" s="227">
        <f>S958*H958</f>
        <v>0</v>
      </c>
      <c r="AR958" s="24" t="s">
        <v>338</v>
      </c>
      <c r="AT958" s="24" t="s">
        <v>245</v>
      </c>
      <c r="AU958" s="24" t="s">
        <v>82</v>
      </c>
      <c r="AY958" s="24" t="s">
        <v>142</v>
      </c>
      <c r="BE958" s="228">
        <f>IF(N958="základní",J958,0)</f>
        <v>0</v>
      </c>
      <c r="BF958" s="228">
        <f>IF(N958="snížená",J958,0)</f>
        <v>0</v>
      </c>
      <c r="BG958" s="228">
        <f>IF(N958="zákl. přenesená",J958,0)</f>
        <v>0</v>
      </c>
      <c r="BH958" s="228">
        <f>IF(N958="sníž. přenesená",J958,0)</f>
        <v>0</v>
      </c>
      <c r="BI958" s="228">
        <f>IF(N958="nulová",J958,0)</f>
        <v>0</v>
      </c>
      <c r="BJ958" s="24" t="s">
        <v>80</v>
      </c>
      <c r="BK958" s="228">
        <f>ROUND(I958*H958,2)</f>
        <v>0</v>
      </c>
      <c r="BL958" s="24" t="s">
        <v>250</v>
      </c>
      <c r="BM958" s="24" t="s">
        <v>1536</v>
      </c>
    </row>
    <row r="959" s="1" customFormat="1" ht="25.5" customHeight="1">
      <c r="B959" s="46"/>
      <c r="C959" s="273" t="s">
        <v>1537</v>
      </c>
      <c r="D959" s="273" t="s">
        <v>245</v>
      </c>
      <c r="E959" s="274" t="s">
        <v>1538</v>
      </c>
      <c r="F959" s="275" t="s">
        <v>1539</v>
      </c>
      <c r="G959" s="276" t="s">
        <v>286</v>
      </c>
      <c r="H959" s="277">
        <v>4</v>
      </c>
      <c r="I959" s="278"/>
      <c r="J959" s="279">
        <f>ROUND(I959*H959,2)</f>
        <v>0</v>
      </c>
      <c r="K959" s="275" t="s">
        <v>21</v>
      </c>
      <c r="L959" s="280"/>
      <c r="M959" s="281" t="s">
        <v>21</v>
      </c>
      <c r="N959" s="282" t="s">
        <v>43</v>
      </c>
      <c r="O959" s="47"/>
      <c r="P959" s="226">
        <f>O959*H959</f>
        <v>0</v>
      </c>
      <c r="Q959" s="226">
        <v>0.00069999999999999999</v>
      </c>
      <c r="R959" s="226">
        <f>Q959*H959</f>
        <v>0.0028</v>
      </c>
      <c r="S959" s="226">
        <v>0</v>
      </c>
      <c r="T959" s="227">
        <f>S959*H959</f>
        <v>0</v>
      </c>
      <c r="AR959" s="24" t="s">
        <v>338</v>
      </c>
      <c r="AT959" s="24" t="s">
        <v>245</v>
      </c>
      <c r="AU959" s="24" t="s">
        <v>82</v>
      </c>
      <c r="AY959" s="24" t="s">
        <v>142</v>
      </c>
      <c r="BE959" s="228">
        <f>IF(N959="základní",J959,0)</f>
        <v>0</v>
      </c>
      <c r="BF959" s="228">
        <f>IF(N959="snížená",J959,0)</f>
        <v>0</v>
      </c>
      <c r="BG959" s="228">
        <f>IF(N959="zákl. přenesená",J959,0)</f>
        <v>0</v>
      </c>
      <c r="BH959" s="228">
        <f>IF(N959="sníž. přenesená",J959,0)</f>
        <v>0</v>
      </c>
      <c r="BI959" s="228">
        <f>IF(N959="nulová",J959,0)</f>
        <v>0</v>
      </c>
      <c r="BJ959" s="24" t="s">
        <v>80</v>
      </c>
      <c r="BK959" s="228">
        <f>ROUND(I959*H959,2)</f>
        <v>0</v>
      </c>
      <c r="BL959" s="24" t="s">
        <v>250</v>
      </c>
      <c r="BM959" s="24" t="s">
        <v>1540</v>
      </c>
    </row>
    <row r="960" s="1" customFormat="1" ht="16.5" customHeight="1">
      <c r="B960" s="46"/>
      <c r="C960" s="273" t="s">
        <v>1541</v>
      </c>
      <c r="D960" s="273" t="s">
        <v>245</v>
      </c>
      <c r="E960" s="274" t="s">
        <v>1542</v>
      </c>
      <c r="F960" s="275" t="s">
        <v>1543</v>
      </c>
      <c r="G960" s="276" t="s">
        <v>286</v>
      </c>
      <c r="H960" s="277">
        <v>2</v>
      </c>
      <c r="I960" s="278"/>
      <c r="J960" s="279">
        <f>ROUND(I960*H960,2)</f>
        <v>0</v>
      </c>
      <c r="K960" s="275" t="s">
        <v>164</v>
      </c>
      <c r="L960" s="280"/>
      <c r="M960" s="281" t="s">
        <v>21</v>
      </c>
      <c r="N960" s="282" t="s">
        <v>43</v>
      </c>
      <c r="O960" s="47"/>
      <c r="P960" s="226">
        <f>O960*H960</f>
        <v>0</v>
      </c>
      <c r="Q960" s="226">
        <v>0.00012999999999999999</v>
      </c>
      <c r="R960" s="226">
        <f>Q960*H960</f>
        <v>0.00025999999999999998</v>
      </c>
      <c r="S960" s="226">
        <v>0</v>
      </c>
      <c r="T960" s="227">
        <f>S960*H960</f>
        <v>0</v>
      </c>
      <c r="AR960" s="24" t="s">
        <v>338</v>
      </c>
      <c r="AT960" s="24" t="s">
        <v>245</v>
      </c>
      <c r="AU960" s="24" t="s">
        <v>82</v>
      </c>
      <c r="AY960" s="24" t="s">
        <v>142</v>
      </c>
      <c r="BE960" s="228">
        <f>IF(N960="základní",J960,0)</f>
        <v>0</v>
      </c>
      <c r="BF960" s="228">
        <f>IF(N960="snížená",J960,0)</f>
        <v>0</v>
      </c>
      <c r="BG960" s="228">
        <f>IF(N960="zákl. přenesená",J960,0)</f>
        <v>0</v>
      </c>
      <c r="BH960" s="228">
        <f>IF(N960="sníž. přenesená",J960,0)</f>
        <v>0</v>
      </c>
      <c r="BI960" s="228">
        <f>IF(N960="nulová",J960,0)</f>
        <v>0</v>
      </c>
      <c r="BJ960" s="24" t="s">
        <v>80</v>
      </c>
      <c r="BK960" s="228">
        <f>ROUND(I960*H960,2)</f>
        <v>0</v>
      </c>
      <c r="BL960" s="24" t="s">
        <v>250</v>
      </c>
      <c r="BM960" s="24" t="s">
        <v>1544</v>
      </c>
    </row>
    <row r="961" s="1" customFormat="1" ht="16.5" customHeight="1">
      <c r="B961" s="46"/>
      <c r="C961" s="273" t="s">
        <v>1545</v>
      </c>
      <c r="D961" s="273" t="s">
        <v>245</v>
      </c>
      <c r="E961" s="274" t="s">
        <v>1546</v>
      </c>
      <c r="F961" s="275" t="s">
        <v>1547</v>
      </c>
      <c r="G961" s="276" t="s">
        <v>286</v>
      </c>
      <c r="H961" s="277">
        <v>4</v>
      </c>
      <c r="I961" s="278"/>
      <c r="J961" s="279">
        <f>ROUND(I961*H961,2)</f>
        <v>0</v>
      </c>
      <c r="K961" s="275" t="s">
        <v>164</v>
      </c>
      <c r="L961" s="280"/>
      <c r="M961" s="281" t="s">
        <v>21</v>
      </c>
      <c r="N961" s="282" t="s">
        <v>43</v>
      </c>
      <c r="O961" s="47"/>
      <c r="P961" s="226">
        <f>O961*H961</f>
        <v>0</v>
      </c>
      <c r="Q961" s="226">
        <v>0.00042999999999999999</v>
      </c>
      <c r="R961" s="226">
        <f>Q961*H961</f>
        <v>0.00172</v>
      </c>
      <c r="S961" s="226">
        <v>0</v>
      </c>
      <c r="T961" s="227">
        <f>S961*H961</f>
        <v>0</v>
      </c>
      <c r="AR961" s="24" t="s">
        <v>338</v>
      </c>
      <c r="AT961" s="24" t="s">
        <v>245</v>
      </c>
      <c r="AU961" s="24" t="s">
        <v>82</v>
      </c>
      <c r="AY961" s="24" t="s">
        <v>142</v>
      </c>
      <c r="BE961" s="228">
        <f>IF(N961="základní",J961,0)</f>
        <v>0</v>
      </c>
      <c r="BF961" s="228">
        <f>IF(N961="snížená",J961,0)</f>
        <v>0</v>
      </c>
      <c r="BG961" s="228">
        <f>IF(N961="zákl. přenesená",J961,0)</f>
        <v>0</v>
      </c>
      <c r="BH961" s="228">
        <f>IF(N961="sníž. přenesená",J961,0)</f>
        <v>0</v>
      </c>
      <c r="BI961" s="228">
        <f>IF(N961="nulová",J961,0)</f>
        <v>0</v>
      </c>
      <c r="BJ961" s="24" t="s">
        <v>80</v>
      </c>
      <c r="BK961" s="228">
        <f>ROUND(I961*H961,2)</f>
        <v>0</v>
      </c>
      <c r="BL961" s="24" t="s">
        <v>250</v>
      </c>
      <c r="BM961" s="24" t="s">
        <v>1548</v>
      </c>
    </row>
    <row r="962" s="1" customFormat="1" ht="16.5" customHeight="1">
      <c r="B962" s="46"/>
      <c r="C962" s="217" t="s">
        <v>1549</v>
      </c>
      <c r="D962" s="217" t="s">
        <v>144</v>
      </c>
      <c r="E962" s="218" t="s">
        <v>1550</v>
      </c>
      <c r="F962" s="219" t="s">
        <v>1551</v>
      </c>
      <c r="G962" s="220" t="s">
        <v>286</v>
      </c>
      <c r="H962" s="221">
        <v>9</v>
      </c>
      <c r="I962" s="222"/>
      <c r="J962" s="223">
        <f>ROUND(I962*H962,2)</f>
        <v>0</v>
      </c>
      <c r="K962" s="219" t="s">
        <v>164</v>
      </c>
      <c r="L962" s="72"/>
      <c r="M962" s="224" t="s">
        <v>21</v>
      </c>
      <c r="N962" s="225" t="s">
        <v>43</v>
      </c>
      <c r="O962" s="47"/>
      <c r="P962" s="226">
        <f>O962*H962</f>
        <v>0</v>
      </c>
      <c r="Q962" s="226">
        <v>0</v>
      </c>
      <c r="R962" s="226">
        <f>Q962*H962</f>
        <v>0</v>
      </c>
      <c r="S962" s="226">
        <v>0</v>
      </c>
      <c r="T962" s="227">
        <f>S962*H962</f>
        <v>0</v>
      </c>
      <c r="AR962" s="24" t="s">
        <v>250</v>
      </c>
      <c r="AT962" s="24" t="s">
        <v>144</v>
      </c>
      <c r="AU962" s="24" t="s">
        <v>82</v>
      </c>
      <c r="AY962" s="24" t="s">
        <v>142</v>
      </c>
      <c r="BE962" s="228">
        <f>IF(N962="základní",J962,0)</f>
        <v>0</v>
      </c>
      <c r="BF962" s="228">
        <f>IF(N962="snížená",J962,0)</f>
        <v>0</v>
      </c>
      <c r="BG962" s="228">
        <f>IF(N962="zákl. přenesená",J962,0)</f>
        <v>0</v>
      </c>
      <c r="BH962" s="228">
        <f>IF(N962="sníž. přenesená",J962,0)</f>
        <v>0</v>
      </c>
      <c r="BI962" s="228">
        <f>IF(N962="nulová",J962,0)</f>
        <v>0</v>
      </c>
      <c r="BJ962" s="24" t="s">
        <v>80</v>
      </c>
      <c r="BK962" s="228">
        <f>ROUND(I962*H962,2)</f>
        <v>0</v>
      </c>
      <c r="BL962" s="24" t="s">
        <v>250</v>
      </c>
      <c r="BM962" s="24" t="s">
        <v>1552</v>
      </c>
    </row>
    <row r="963" s="1" customFormat="1" ht="16.5" customHeight="1">
      <c r="B963" s="46"/>
      <c r="C963" s="273" t="s">
        <v>1553</v>
      </c>
      <c r="D963" s="273" t="s">
        <v>245</v>
      </c>
      <c r="E963" s="274" t="s">
        <v>1554</v>
      </c>
      <c r="F963" s="275" t="s">
        <v>1555</v>
      </c>
      <c r="G963" s="276" t="s">
        <v>286</v>
      </c>
      <c r="H963" s="277">
        <v>4</v>
      </c>
      <c r="I963" s="278"/>
      <c r="J963" s="279">
        <f>ROUND(I963*H963,2)</f>
        <v>0</v>
      </c>
      <c r="K963" s="275" t="s">
        <v>164</v>
      </c>
      <c r="L963" s="280"/>
      <c r="M963" s="281" t="s">
        <v>21</v>
      </c>
      <c r="N963" s="282" t="s">
        <v>43</v>
      </c>
      <c r="O963" s="47"/>
      <c r="P963" s="226">
        <f>O963*H963</f>
        <v>0</v>
      </c>
      <c r="Q963" s="226">
        <v>0.00020000000000000001</v>
      </c>
      <c r="R963" s="226">
        <f>Q963*H963</f>
        <v>0.00080000000000000004</v>
      </c>
      <c r="S963" s="226">
        <v>0</v>
      </c>
      <c r="T963" s="227">
        <f>S963*H963</f>
        <v>0</v>
      </c>
      <c r="AR963" s="24" t="s">
        <v>338</v>
      </c>
      <c r="AT963" s="24" t="s">
        <v>245</v>
      </c>
      <c r="AU963" s="24" t="s">
        <v>82</v>
      </c>
      <c r="AY963" s="24" t="s">
        <v>142</v>
      </c>
      <c r="BE963" s="228">
        <f>IF(N963="základní",J963,0)</f>
        <v>0</v>
      </c>
      <c r="BF963" s="228">
        <f>IF(N963="snížená",J963,0)</f>
        <v>0</v>
      </c>
      <c r="BG963" s="228">
        <f>IF(N963="zákl. přenesená",J963,0)</f>
        <v>0</v>
      </c>
      <c r="BH963" s="228">
        <f>IF(N963="sníž. přenesená",J963,0)</f>
        <v>0</v>
      </c>
      <c r="BI963" s="228">
        <f>IF(N963="nulová",J963,0)</f>
        <v>0</v>
      </c>
      <c r="BJ963" s="24" t="s">
        <v>80</v>
      </c>
      <c r="BK963" s="228">
        <f>ROUND(I963*H963,2)</f>
        <v>0</v>
      </c>
      <c r="BL963" s="24" t="s">
        <v>250</v>
      </c>
      <c r="BM963" s="24" t="s">
        <v>1556</v>
      </c>
    </row>
    <row r="964" s="1" customFormat="1" ht="16.5" customHeight="1">
      <c r="B964" s="46"/>
      <c r="C964" s="273" t="s">
        <v>1557</v>
      </c>
      <c r="D964" s="273" t="s">
        <v>245</v>
      </c>
      <c r="E964" s="274" t="s">
        <v>1558</v>
      </c>
      <c r="F964" s="275" t="s">
        <v>1559</v>
      </c>
      <c r="G964" s="276" t="s">
        <v>286</v>
      </c>
      <c r="H964" s="277">
        <v>4</v>
      </c>
      <c r="I964" s="278"/>
      <c r="J964" s="279">
        <f>ROUND(I964*H964,2)</f>
        <v>0</v>
      </c>
      <c r="K964" s="275" t="s">
        <v>164</v>
      </c>
      <c r="L964" s="280"/>
      <c r="M964" s="281" t="s">
        <v>21</v>
      </c>
      <c r="N964" s="282" t="s">
        <v>43</v>
      </c>
      <c r="O964" s="47"/>
      <c r="P964" s="226">
        <f>O964*H964</f>
        <v>0</v>
      </c>
      <c r="Q964" s="226">
        <v>0.00016000000000000001</v>
      </c>
      <c r="R964" s="226">
        <f>Q964*H964</f>
        <v>0.00064000000000000005</v>
      </c>
      <c r="S964" s="226">
        <v>0</v>
      </c>
      <c r="T964" s="227">
        <f>S964*H964</f>
        <v>0</v>
      </c>
      <c r="AR964" s="24" t="s">
        <v>338</v>
      </c>
      <c r="AT964" s="24" t="s">
        <v>245</v>
      </c>
      <c r="AU964" s="24" t="s">
        <v>82</v>
      </c>
      <c r="AY964" s="24" t="s">
        <v>142</v>
      </c>
      <c r="BE964" s="228">
        <f>IF(N964="základní",J964,0)</f>
        <v>0</v>
      </c>
      <c r="BF964" s="228">
        <f>IF(N964="snížená",J964,0)</f>
        <v>0</v>
      </c>
      <c r="BG964" s="228">
        <f>IF(N964="zákl. přenesená",J964,0)</f>
        <v>0</v>
      </c>
      <c r="BH964" s="228">
        <f>IF(N964="sníž. přenesená",J964,0)</f>
        <v>0</v>
      </c>
      <c r="BI964" s="228">
        <f>IF(N964="nulová",J964,0)</f>
        <v>0</v>
      </c>
      <c r="BJ964" s="24" t="s">
        <v>80</v>
      </c>
      <c r="BK964" s="228">
        <f>ROUND(I964*H964,2)</f>
        <v>0</v>
      </c>
      <c r="BL964" s="24" t="s">
        <v>250</v>
      </c>
      <c r="BM964" s="24" t="s">
        <v>1560</v>
      </c>
    </row>
    <row r="965" s="1" customFormat="1" ht="16.5" customHeight="1">
      <c r="B965" s="46"/>
      <c r="C965" s="273" t="s">
        <v>1561</v>
      </c>
      <c r="D965" s="273" t="s">
        <v>245</v>
      </c>
      <c r="E965" s="274" t="s">
        <v>1562</v>
      </c>
      <c r="F965" s="275" t="s">
        <v>1563</v>
      </c>
      <c r="G965" s="276" t="s">
        <v>286</v>
      </c>
      <c r="H965" s="277">
        <v>1</v>
      </c>
      <c r="I965" s="278"/>
      <c r="J965" s="279">
        <f>ROUND(I965*H965,2)</f>
        <v>0</v>
      </c>
      <c r="K965" s="275" t="s">
        <v>164</v>
      </c>
      <c r="L965" s="280"/>
      <c r="M965" s="281" t="s">
        <v>21</v>
      </c>
      <c r="N965" s="282" t="s">
        <v>43</v>
      </c>
      <c r="O965" s="47"/>
      <c r="P965" s="226">
        <f>O965*H965</f>
        <v>0</v>
      </c>
      <c r="Q965" s="226">
        <v>0.00014999999999999999</v>
      </c>
      <c r="R965" s="226">
        <f>Q965*H965</f>
        <v>0.00014999999999999999</v>
      </c>
      <c r="S965" s="226">
        <v>0</v>
      </c>
      <c r="T965" s="227">
        <f>S965*H965</f>
        <v>0</v>
      </c>
      <c r="AR965" s="24" t="s">
        <v>338</v>
      </c>
      <c r="AT965" s="24" t="s">
        <v>245</v>
      </c>
      <c r="AU965" s="24" t="s">
        <v>82</v>
      </c>
      <c r="AY965" s="24" t="s">
        <v>142</v>
      </c>
      <c r="BE965" s="228">
        <f>IF(N965="základní",J965,0)</f>
        <v>0</v>
      </c>
      <c r="BF965" s="228">
        <f>IF(N965="snížená",J965,0)</f>
        <v>0</v>
      </c>
      <c r="BG965" s="228">
        <f>IF(N965="zákl. přenesená",J965,0)</f>
        <v>0</v>
      </c>
      <c r="BH965" s="228">
        <f>IF(N965="sníž. přenesená",J965,0)</f>
        <v>0</v>
      </c>
      <c r="BI965" s="228">
        <f>IF(N965="nulová",J965,0)</f>
        <v>0</v>
      </c>
      <c r="BJ965" s="24" t="s">
        <v>80</v>
      </c>
      <c r="BK965" s="228">
        <f>ROUND(I965*H965,2)</f>
        <v>0</v>
      </c>
      <c r="BL965" s="24" t="s">
        <v>250</v>
      </c>
      <c r="BM965" s="24" t="s">
        <v>1564</v>
      </c>
    </row>
    <row r="966" s="1" customFormat="1" ht="25.5" customHeight="1">
      <c r="B966" s="46"/>
      <c r="C966" s="217" t="s">
        <v>1565</v>
      </c>
      <c r="D966" s="217" t="s">
        <v>144</v>
      </c>
      <c r="E966" s="218" t="s">
        <v>1566</v>
      </c>
      <c r="F966" s="219" t="s">
        <v>1567</v>
      </c>
      <c r="G966" s="220" t="s">
        <v>286</v>
      </c>
      <c r="H966" s="221">
        <v>4</v>
      </c>
      <c r="I966" s="222"/>
      <c r="J966" s="223">
        <f>ROUND(I966*H966,2)</f>
        <v>0</v>
      </c>
      <c r="K966" s="219" t="s">
        <v>164</v>
      </c>
      <c r="L966" s="72"/>
      <c r="M966" s="224" t="s">
        <v>21</v>
      </c>
      <c r="N966" s="225" t="s">
        <v>43</v>
      </c>
      <c r="O966" s="47"/>
      <c r="P966" s="226">
        <f>O966*H966</f>
        <v>0</v>
      </c>
      <c r="Q966" s="226">
        <v>0</v>
      </c>
      <c r="R966" s="226">
        <f>Q966*H966</f>
        <v>0</v>
      </c>
      <c r="S966" s="226">
        <v>0</v>
      </c>
      <c r="T966" s="227">
        <f>S966*H966</f>
        <v>0</v>
      </c>
      <c r="AR966" s="24" t="s">
        <v>250</v>
      </c>
      <c r="AT966" s="24" t="s">
        <v>144</v>
      </c>
      <c r="AU966" s="24" t="s">
        <v>82</v>
      </c>
      <c r="AY966" s="24" t="s">
        <v>142</v>
      </c>
      <c r="BE966" s="228">
        <f>IF(N966="základní",J966,0)</f>
        <v>0</v>
      </c>
      <c r="BF966" s="228">
        <f>IF(N966="snížená",J966,0)</f>
        <v>0</v>
      </c>
      <c r="BG966" s="228">
        <f>IF(N966="zákl. přenesená",J966,0)</f>
        <v>0</v>
      </c>
      <c r="BH966" s="228">
        <f>IF(N966="sníž. přenesená",J966,0)</f>
        <v>0</v>
      </c>
      <c r="BI966" s="228">
        <f>IF(N966="nulová",J966,0)</f>
        <v>0</v>
      </c>
      <c r="BJ966" s="24" t="s">
        <v>80</v>
      </c>
      <c r="BK966" s="228">
        <f>ROUND(I966*H966,2)</f>
        <v>0</v>
      </c>
      <c r="BL966" s="24" t="s">
        <v>250</v>
      </c>
      <c r="BM966" s="24" t="s">
        <v>1568</v>
      </c>
    </row>
    <row r="967" s="1" customFormat="1" ht="16.5" customHeight="1">
      <c r="B967" s="46"/>
      <c r="C967" s="273" t="s">
        <v>1569</v>
      </c>
      <c r="D967" s="273" t="s">
        <v>245</v>
      </c>
      <c r="E967" s="274" t="s">
        <v>1570</v>
      </c>
      <c r="F967" s="275" t="s">
        <v>1571</v>
      </c>
      <c r="G967" s="276" t="s">
        <v>286</v>
      </c>
      <c r="H967" s="277">
        <v>4</v>
      </c>
      <c r="I967" s="278"/>
      <c r="J967" s="279">
        <f>ROUND(I967*H967,2)</f>
        <v>0</v>
      </c>
      <c r="K967" s="275" t="s">
        <v>21</v>
      </c>
      <c r="L967" s="280"/>
      <c r="M967" s="281" t="s">
        <v>21</v>
      </c>
      <c r="N967" s="282" t="s">
        <v>43</v>
      </c>
      <c r="O967" s="47"/>
      <c r="P967" s="226">
        <f>O967*H967</f>
        <v>0</v>
      </c>
      <c r="Q967" s="226">
        <v>0.00025999999999999998</v>
      </c>
      <c r="R967" s="226">
        <f>Q967*H967</f>
        <v>0.0010399999999999999</v>
      </c>
      <c r="S967" s="226">
        <v>0</v>
      </c>
      <c r="T967" s="227">
        <f>S967*H967</f>
        <v>0</v>
      </c>
      <c r="AR967" s="24" t="s">
        <v>338</v>
      </c>
      <c r="AT967" s="24" t="s">
        <v>245</v>
      </c>
      <c r="AU967" s="24" t="s">
        <v>82</v>
      </c>
      <c r="AY967" s="24" t="s">
        <v>142</v>
      </c>
      <c r="BE967" s="228">
        <f>IF(N967="základní",J967,0)</f>
        <v>0</v>
      </c>
      <c r="BF967" s="228">
        <f>IF(N967="snížená",J967,0)</f>
        <v>0</v>
      </c>
      <c r="BG967" s="228">
        <f>IF(N967="zákl. přenesená",J967,0)</f>
        <v>0</v>
      </c>
      <c r="BH967" s="228">
        <f>IF(N967="sníž. přenesená",J967,0)</f>
        <v>0</v>
      </c>
      <c r="BI967" s="228">
        <f>IF(N967="nulová",J967,0)</f>
        <v>0</v>
      </c>
      <c r="BJ967" s="24" t="s">
        <v>80</v>
      </c>
      <c r="BK967" s="228">
        <f>ROUND(I967*H967,2)</f>
        <v>0</v>
      </c>
      <c r="BL967" s="24" t="s">
        <v>250</v>
      </c>
      <c r="BM967" s="24" t="s">
        <v>1572</v>
      </c>
    </row>
    <row r="968" s="1" customFormat="1" ht="16.5" customHeight="1">
      <c r="B968" s="46"/>
      <c r="C968" s="273" t="s">
        <v>1573</v>
      </c>
      <c r="D968" s="273" t="s">
        <v>245</v>
      </c>
      <c r="E968" s="274" t="s">
        <v>1574</v>
      </c>
      <c r="F968" s="275" t="s">
        <v>1575</v>
      </c>
      <c r="G968" s="276" t="s">
        <v>286</v>
      </c>
      <c r="H968" s="277">
        <v>4</v>
      </c>
      <c r="I968" s="278"/>
      <c r="J968" s="279">
        <f>ROUND(I968*H968,2)</f>
        <v>0</v>
      </c>
      <c r="K968" s="275" t="s">
        <v>164</v>
      </c>
      <c r="L968" s="280"/>
      <c r="M968" s="281" t="s">
        <v>21</v>
      </c>
      <c r="N968" s="282" t="s">
        <v>43</v>
      </c>
      <c r="O968" s="47"/>
      <c r="P968" s="226">
        <f>O968*H968</f>
        <v>0</v>
      </c>
      <c r="Q968" s="226">
        <v>0.002</v>
      </c>
      <c r="R968" s="226">
        <f>Q968*H968</f>
        <v>0.0080000000000000002</v>
      </c>
      <c r="S968" s="226">
        <v>0</v>
      </c>
      <c r="T968" s="227">
        <f>S968*H968</f>
        <v>0</v>
      </c>
      <c r="AR968" s="24" t="s">
        <v>338</v>
      </c>
      <c r="AT968" s="24" t="s">
        <v>245</v>
      </c>
      <c r="AU968" s="24" t="s">
        <v>82</v>
      </c>
      <c r="AY968" s="24" t="s">
        <v>142</v>
      </c>
      <c r="BE968" s="228">
        <f>IF(N968="základní",J968,0)</f>
        <v>0</v>
      </c>
      <c r="BF968" s="228">
        <f>IF(N968="snížená",J968,0)</f>
        <v>0</v>
      </c>
      <c r="BG968" s="228">
        <f>IF(N968="zákl. přenesená",J968,0)</f>
        <v>0</v>
      </c>
      <c r="BH968" s="228">
        <f>IF(N968="sníž. přenesená",J968,0)</f>
        <v>0</v>
      </c>
      <c r="BI968" s="228">
        <f>IF(N968="nulová",J968,0)</f>
        <v>0</v>
      </c>
      <c r="BJ968" s="24" t="s">
        <v>80</v>
      </c>
      <c r="BK968" s="228">
        <f>ROUND(I968*H968,2)</f>
        <v>0</v>
      </c>
      <c r="BL968" s="24" t="s">
        <v>250</v>
      </c>
      <c r="BM968" s="24" t="s">
        <v>1576</v>
      </c>
    </row>
    <row r="969" s="1" customFormat="1" ht="16.5" customHeight="1">
      <c r="B969" s="46"/>
      <c r="C969" s="217" t="s">
        <v>1577</v>
      </c>
      <c r="D969" s="217" t="s">
        <v>144</v>
      </c>
      <c r="E969" s="218" t="s">
        <v>1578</v>
      </c>
      <c r="F969" s="219" t="s">
        <v>1579</v>
      </c>
      <c r="G969" s="220" t="s">
        <v>286</v>
      </c>
      <c r="H969" s="221">
        <v>8</v>
      </c>
      <c r="I969" s="222"/>
      <c r="J969" s="223">
        <f>ROUND(I969*H969,2)</f>
        <v>0</v>
      </c>
      <c r="K969" s="219" t="s">
        <v>164</v>
      </c>
      <c r="L969" s="72"/>
      <c r="M969" s="224" t="s">
        <v>21</v>
      </c>
      <c r="N969" s="225" t="s">
        <v>43</v>
      </c>
      <c r="O969" s="47"/>
      <c r="P969" s="226">
        <f>O969*H969</f>
        <v>0</v>
      </c>
      <c r="Q969" s="226">
        <v>0</v>
      </c>
      <c r="R969" s="226">
        <f>Q969*H969</f>
        <v>0</v>
      </c>
      <c r="S969" s="226">
        <v>0</v>
      </c>
      <c r="T969" s="227">
        <f>S969*H969</f>
        <v>0</v>
      </c>
      <c r="AR969" s="24" t="s">
        <v>250</v>
      </c>
      <c r="AT969" s="24" t="s">
        <v>144</v>
      </c>
      <c r="AU969" s="24" t="s">
        <v>82</v>
      </c>
      <c r="AY969" s="24" t="s">
        <v>142</v>
      </c>
      <c r="BE969" s="228">
        <f>IF(N969="základní",J969,0)</f>
        <v>0</v>
      </c>
      <c r="BF969" s="228">
        <f>IF(N969="snížená",J969,0)</f>
        <v>0</v>
      </c>
      <c r="BG969" s="228">
        <f>IF(N969="zákl. přenesená",J969,0)</f>
        <v>0</v>
      </c>
      <c r="BH969" s="228">
        <f>IF(N969="sníž. přenesená",J969,0)</f>
        <v>0</v>
      </c>
      <c r="BI969" s="228">
        <f>IF(N969="nulová",J969,0)</f>
        <v>0</v>
      </c>
      <c r="BJ969" s="24" t="s">
        <v>80</v>
      </c>
      <c r="BK969" s="228">
        <f>ROUND(I969*H969,2)</f>
        <v>0</v>
      </c>
      <c r="BL969" s="24" t="s">
        <v>250</v>
      </c>
      <c r="BM969" s="24" t="s">
        <v>1580</v>
      </c>
    </row>
    <row r="970" s="1" customFormat="1" ht="16.5" customHeight="1">
      <c r="B970" s="46"/>
      <c r="C970" s="273" t="s">
        <v>1581</v>
      </c>
      <c r="D970" s="273" t="s">
        <v>245</v>
      </c>
      <c r="E970" s="274" t="s">
        <v>1582</v>
      </c>
      <c r="F970" s="275" t="s">
        <v>1583</v>
      </c>
      <c r="G970" s="276" t="s">
        <v>286</v>
      </c>
      <c r="H970" s="277">
        <v>4</v>
      </c>
      <c r="I970" s="278"/>
      <c r="J970" s="279">
        <f>ROUND(I970*H970,2)</f>
        <v>0</v>
      </c>
      <c r="K970" s="275" t="s">
        <v>164</v>
      </c>
      <c r="L970" s="280"/>
      <c r="M970" s="281" t="s">
        <v>21</v>
      </c>
      <c r="N970" s="282" t="s">
        <v>43</v>
      </c>
      <c r="O970" s="47"/>
      <c r="P970" s="226">
        <f>O970*H970</f>
        <v>0</v>
      </c>
      <c r="Q970" s="226">
        <v>0</v>
      </c>
      <c r="R970" s="226">
        <f>Q970*H970</f>
        <v>0</v>
      </c>
      <c r="S970" s="226">
        <v>0</v>
      </c>
      <c r="T970" s="227">
        <f>S970*H970</f>
        <v>0</v>
      </c>
      <c r="AR970" s="24" t="s">
        <v>338</v>
      </c>
      <c r="AT970" s="24" t="s">
        <v>245</v>
      </c>
      <c r="AU970" s="24" t="s">
        <v>82</v>
      </c>
      <c r="AY970" s="24" t="s">
        <v>142</v>
      </c>
      <c r="BE970" s="228">
        <f>IF(N970="základní",J970,0)</f>
        <v>0</v>
      </c>
      <c r="BF970" s="228">
        <f>IF(N970="snížená",J970,0)</f>
        <v>0</v>
      </c>
      <c r="BG970" s="228">
        <f>IF(N970="zákl. přenesená",J970,0)</f>
        <v>0</v>
      </c>
      <c r="BH970" s="228">
        <f>IF(N970="sníž. přenesená",J970,0)</f>
        <v>0</v>
      </c>
      <c r="BI970" s="228">
        <f>IF(N970="nulová",J970,0)</f>
        <v>0</v>
      </c>
      <c r="BJ970" s="24" t="s">
        <v>80</v>
      </c>
      <c r="BK970" s="228">
        <f>ROUND(I970*H970,2)</f>
        <v>0</v>
      </c>
      <c r="BL970" s="24" t="s">
        <v>250</v>
      </c>
      <c r="BM970" s="24" t="s">
        <v>1584</v>
      </c>
    </row>
    <row r="971" s="1" customFormat="1" ht="25.5" customHeight="1">
      <c r="B971" s="46"/>
      <c r="C971" s="273" t="s">
        <v>1585</v>
      </c>
      <c r="D971" s="273" t="s">
        <v>245</v>
      </c>
      <c r="E971" s="274" t="s">
        <v>1586</v>
      </c>
      <c r="F971" s="275" t="s">
        <v>1587</v>
      </c>
      <c r="G971" s="276" t="s">
        <v>286</v>
      </c>
      <c r="H971" s="277">
        <v>4</v>
      </c>
      <c r="I971" s="278"/>
      <c r="J971" s="279">
        <f>ROUND(I971*H971,2)</f>
        <v>0</v>
      </c>
      <c r="K971" s="275" t="s">
        <v>21</v>
      </c>
      <c r="L971" s="280"/>
      <c r="M971" s="281" t="s">
        <v>21</v>
      </c>
      <c r="N971" s="282" t="s">
        <v>43</v>
      </c>
      <c r="O971" s="47"/>
      <c r="P971" s="226">
        <f>O971*H971</f>
        <v>0</v>
      </c>
      <c r="Q971" s="226">
        <v>0</v>
      </c>
      <c r="R971" s="226">
        <f>Q971*H971</f>
        <v>0</v>
      </c>
      <c r="S971" s="226">
        <v>0</v>
      </c>
      <c r="T971" s="227">
        <f>S971*H971</f>
        <v>0</v>
      </c>
      <c r="AR971" s="24" t="s">
        <v>338</v>
      </c>
      <c r="AT971" s="24" t="s">
        <v>245</v>
      </c>
      <c r="AU971" s="24" t="s">
        <v>82</v>
      </c>
      <c r="AY971" s="24" t="s">
        <v>142</v>
      </c>
      <c r="BE971" s="228">
        <f>IF(N971="základní",J971,0)</f>
        <v>0</v>
      </c>
      <c r="BF971" s="228">
        <f>IF(N971="snížená",J971,0)</f>
        <v>0</v>
      </c>
      <c r="BG971" s="228">
        <f>IF(N971="zákl. přenesená",J971,0)</f>
        <v>0</v>
      </c>
      <c r="BH971" s="228">
        <f>IF(N971="sníž. přenesená",J971,0)</f>
        <v>0</v>
      </c>
      <c r="BI971" s="228">
        <f>IF(N971="nulová",J971,0)</f>
        <v>0</v>
      </c>
      <c r="BJ971" s="24" t="s">
        <v>80</v>
      </c>
      <c r="BK971" s="228">
        <f>ROUND(I971*H971,2)</f>
        <v>0</v>
      </c>
      <c r="BL971" s="24" t="s">
        <v>250</v>
      </c>
      <c r="BM971" s="24" t="s">
        <v>1588</v>
      </c>
    </row>
    <row r="972" s="1" customFormat="1" ht="16.5" customHeight="1">
      <c r="B972" s="46"/>
      <c r="C972" s="217" t="s">
        <v>1589</v>
      </c>
      <c r="D972" s="217" t="s">
        <v>144</v>
      </c>
      <c r="E972" s="218" t="s">
        <v>1590</v>
      </c>
      <c r="F972" s="219" t="s">
        <v>1591</v>
      </c>
      <c r="G972" s="220" t="s">
        <v>286</v>
      </c>
      <c r="H972" s="221">
        <v>4</v>
      </c>
      <c r="I972" s="222"/>
      <c r="J972" s="223">
        <f>ROUND(I972*H972,2)</f>
        <v>0</v>
      </c>
      <c r="K972" s="219" t="s">
        <v>164</v>
      </c>
      <c r="L972" s="72"/>
      <c r="M972" s="224" t="s">
        <v>21</v>
      </c>
      <c r="N972" s="225" t="s">
        <v>43</v>
      </c>
      <c r="O972" s="47"/>
      <c r="P972" s="226">
        <f>O972*H972</f>
        <v>0</v>
      </c>
      <c r="Q972" s="226">
        <v>0</v>
      </c>
      <c r="R972" s="226">
        <f>Q972*H972</f>
        <v>0</v>
      </c>
      <c r="S972" s="226">
        <v>0</v>
      </c>
      <c r="T972" s="227">
        <f>S972*H972</f>
        <v>0</v>
      </c>
      <c r="AR972" s="24" t="s">
        <v>250</v>
      </c>
      <c r="AT972" s="24" t="s">
        <v>144</v>
      </c>
      <c r="AU972" s="24" t="s">
        <v>82</v>
      </c>
      <c r="AY972" s="24" t="s">
        <v>142</v>
      </c>
      <c r="BE972" s="228">
        <f>IF(N972="základní",J972,0)</f>
        <v>0</v>
      </c>
      <c r="BF972" s="228">
        <f>IF(N972="snížená",J972,0)</f>
        <v>0</v>
      </c>
      <c r="BG972" s="228">
        <f>IF(N972="zákl. přenesená",J972,0)</f>
        <v>0</v>
      </c>
      <c r="BH972" s="228">
        <f>IF(N972="sníž. přenesená",J972,0)</f>
        <v>0</v>
      </c>
      <c r="BI972" s="228">
        <f>IF(N972="nulová",J972,0)</f>
        <v>0</v>
      </c>
      <c r="BJ972" s="24" t="s">
        <v>80</v>
      </c>
      <c r="BK972" s="228">
        <f>ROUND(I972*H972,2)</f>
        <v>0</v>
      </c>
      <c r="BL972" s="24" t="s">
        <v>250</v>
      </c>
      <c r="BM972" s="24" t="s">
        <v>1592</v>
      </c>
    </row>
    <row r="973" s="1" customFormat="1" ht="16.5" customHeight="1">
      <c r="B973" s="46"/>
      <c r="C973" s="273" t="s">
        <v>1593</v>
      </c>
      <c r="D973" s="273" t="s">
        <v>245</v>
      </c>
      <c r="E973" s="274" t="s">
        <v>1594</v>
      </c>
      <c r="F973" s="275" t="s">
        <v>1595</v>
      </c>
      <c r="G973" s="276" t="s">
        <v>286</v>
      </c>
      <c r="H973" s="277">
        <v>4</v>
      </c>
      <c r="I973" s="278"/>
      <c r="J973" s="279">
        <f>ROUND(I973*H973,2)</f>
        <v>0</v>
      </c>
      <c r="K973" s="275" t="s">
        <v>21</v>
      </c>
      <c r="L973" s="280"/>
      <c r="M973" s="281" t="s">
        <v>21</v>
      </c>
      <c r="N973" s="282" t="s">
        <v>43</v>
      </c>
      <c r="O973" s="47"/>
      <c r="P973" s="226">
        <f>O973*H973</f>
        <v>0</v>
      </c>
      <c r="Q973" s="226">
        <v>0.00036999999999999999</v>
      </c>
      <c r="R973" s="226">
        <f>Q973*H973</f>
        <v>0.00148</v>
      </c>
      <c r="S973" s="226">
        <v>0</v>
      </c>
      <c r="T973" s="227">
        <f>S973*H973</f>
        <v>0</v>
      </c>
      <c r="AR973" s="24" t="s">
        <v>338</v>
      </c>
      <c r="AT973" s="24" t="s">
        <v>245</v>
      </c>
      <c r="AU973" s="24" t="s">
        <v>82</v>
      </c>
      <c r="AY973" s="24" t="s">
        <v>142</v>
      </c>
      <c r="BE973" s="228">
        <f>IF(N973="základní",J973,0)</f>
        <v>0</v>
      </c>
      <c r="BF973" s="228">
        <f>IF(N973="snížená",J973,0)</f>
        <v>0</v>
      </c>
      <c r="BG973" s="228">
        <f>IF(N973="zákl. přenesená",J973,0)</f>
        <v>0</v>
      </c>
      <c r="BH973" s="228">
        <f>IF(N973="sníž. přenesená",J973,0)</f>
        <v>0</v>
      </c>
      <c r="BI973" s="228">
        <f>IF(N973="nulová",J973,0)</f>
        <v>0</v>
      </c>
      <c r="BJ973" s="24" t="s">
        <v>80</v>
      </c>
      <c r="BK973" s="228">
        <f>ROUND(I973*H973,2)</f>
        <v>0</v>
      </c>
      <c r="BL973" s="24" t="s">
        <v>250</v>
      </c>
      <c r="BM973" s="24" t="s">
        <v>1596</v>
      </c>
    </row>
    <row r="974" s="1" customFormat="1" ht="16.5" customHeight="1">
      <c r="B974" s="46"/>
      <c r="C974" s="217" t="s">
        <v>1597</v>
      </c>
      <c r="D974" s="217" t="s">
        <v>144</v>
      </c>
      <c r="E974" s="218" t="s">
        <v>1598</v>
      </c>
      <c r="F974" s="219" t="s">
        <v>1599</v>
      </c>
      <c r="G974" s="220" t="s">
        <v>286</v>
      </c>
      <c r="H974" s="221">
        <v>4</v>
      </c>
      <c r="I974" s="222"/>
      <c r="J974" s="223">
        <f>ROUND(I974*H974,2)</f>
        <v>0</v>
      </c>
      <c r="K974" s="219" t="s">
        <v>164</v>
      </c>
      <c r="L974" s="72"/>
      <c r="M974" s="224" t="s">
        <v>21</v>
      </c>
      <c r="N974" s="225" t="s">
        <v>43</v>
      </c>
      <c r="O974" s="47"/>
      <c r="P974" s="226">
        <f>O974*H974</f>
        <v>0</v>
      </c>
      <c r="Q974" s="226">
        <v>0</v>
      </c>
      <c r="R974" s="226">
        <f>Q974*H974</f>
        <v>0</v>
      </c>
      <c r="S974" s="226">
        <v>0</v>
      </c>
      <c r="T974" s="227">
        <f>S974*H974</f>
        <v>0</v>
      </c>
      <c r="AR974" s="24" t="s">
        <v>250</v>
      </c>
      <c r="AT974" s="24" t="s">
        <v>144</v>
      </c>
      <c r="AU974" s="24" t="s">
        <v>82</v>
      </c>
      <c r="AY974" s="24" t="s">
        <v>142</v>
      </c>
      <c r="BE974" s="228">
        <f>IF(N974="základní",J974,0)</f>
        <v>0</v>
      </c>
      <c r="BF974" s="228">
        <f>IF(N974="snížená",J974,0)</f>
        <v>0</v>
      </c>
      <c r="BG974" s="228">
        <f>IF(N974="zákl. přenesená",J974,0)</f>
        <v>0</v>
      </c>
      <c r="BH974" s="228">
        <f>IF(N974="sníž. přenesená",J974,0)</f>
        <v>0</v>
      </c>
      <c r="BI974" s="228">
        <f>IF(N974="nulová",J974,0)</f>
        <v>0</v>
      </c>
      <c r="BJ974" s="24" t="s">
        <v>80</v>
      </c>
      <c r="BK974" s="228">
        <f>ROUND(I974*H974,2)</f>
        <v>0</v>
      </c>
      <c r="BL974" s="24" t="s">
        <v>250</v>
      </c>
      <c r="BM974" s="24" t="s">
        <v>1600</v>
      </c>
    </row>
    <row r="975" s="1" customFormat="1" ht="16.5" customHeight="1">
      <c r="B975" s="46"/>
      <c r="C975" s="273" t="s">
        <v>1601</v>
      </c>
      <c r="D975" s="273" t="s">
        <v>245</v>
      </c>
      <c r="E975" s="274" t="s">
        <v>1602</v>
      </c>
      <c r="F975" s="275" t="s">
        <v>1603</v>
      </c>
      <c r="G975" s="276" t="s">
        <v>286</v>
      </c>
      <c r="H975" s="277">
        <v>4</v>
      </c>
      <c r="I975" s="278"/>
      <c r="J975" s="279">
        <f>ROUND(I975*H975,2)</f>
        <v>0</v>
      </c>
      <c r="K975" s="275" t="s">
        <v>21</v>
      </c>
      <c r="L975" s="280"/>
      <c r="M975" s="281" t="s">
        <v>21</v>
      </c>
      <c r="N975" s="282" t="s">
        <v>43</v>
      </c>
      <c r="O975" s="47"/>
      <c r="P975" s="226">
        <f>O975*H975</f>
        <v>0</v>
      </c>
      <c r="Q975" s="226">
        <v>0.0089999999999999993</v>
      </c>
      <c r="R975" s="226">
        <f>Q975*H975</f>
        <v>0.035999999999999997</v>
      </c>
      <c r="S975" s="226">
        <v>0</v>
      </c>
      <c r="T975" s="227">
        <f>S975*H975</f>
        <v>0</v>
      </c>
      <c r="AR975" s="24" t="s">
        <v>338</v>
      </c>
      <c r="AT975" s="24" t="s">
        <v>245</v>
      </c>
      <c r="AU975" s="24" t="s">
        <v>82</v>
      </c>
      <c r="AY975" s="24" t="s">
        <v>142</v>
      </c>
      <c r="BE975" s="228">
        <f>IF(N975="základní",J975,0)</f>
        <v>0</v>
      </c>
      <c r="BF975" s="228">
        <f>IF(N975="snížená",J975,0)</f>
        <v>0</v>
      </c>
      <c r="BG975" s="228">
        <f>IF(N975="zákl. přenesená",J975,0)</f>
        <v>0</v>
      </c>
      <c r="BH975" s="228">
        <f>IF(N975="sníž. přenesená",J975,0)</f>
        <v>0</v>
      </c>
      <c r="BI975" s="228">
        <f>IF(N975="nulová",J975,0)</f>
        <v>0</v>
      </c>
      <c r="BJ975" s="24" t="s">
        <v>80</v>
      </c>
      <c r="BK975" s="228">
        <f>ROUND(I975*H975,2)</f>
        <v>0</v>
      </c>
      <c r="BL975" s="24" t="s">
        <v>250</v>
      </c>
      <c r="BM975" s="24" t="s">
        <v>1604</v>
      </c>
    </row>
    <row r="976" s="1" customFormat="1" ht="16.5" customHeight="1">
      <c r="B976" s="46"/>
      <c r="C976" s="273" t="s">
        <v>1605</v>
      </c>
      <c r="D976" s="273" t="s">
        <v>245</v>
      </c>
      <c r="E976" s="274" t="s">
        <v>1606</v>
      </c>
      <c r="F976" s="275" t="s">
        <v>1607</v>
      </c>
      <c r="G976" s="276" t="s">
        <v>286</v>
      </c>
      <c r="H976" s="277">
        <v>4</v>
      </c>
      <c r="I976" s="278"/>
      <c r="J976" s="279">
        <f>ROUND(I976*H976,2)</f>
        <v>0</v>
      </c>
      <c r="K976" s="275" t="s">
        <v>21</v>
      </c>
      <c r="L976" s="280"/>
      <c r="M976" s="281" t="s">
        <v>21</v>
      </c>
      <c r="N976" s="282" t="s">
        <v>43</v>
      </c>
      <c r="O976" s="47"/>
      <c r="P976" s="226">
        <f>O976*H976</f>
        <v>0</v>
      </c>
      <c r="Q976" s="226">
        <v>9.0000000000000006E-05</v>
      </c>
      <c r="R976" s="226">
        <f>Q976*H976</f>
        <v>0.00036000000000000002</v>
      </c>
      <c r="S976" s="226">
        <v>0</v>
      </c>
      <c r="T976" s="227">
        <f>S976*H976</f>
        <v>0</v>
      </c>
      <c r="AR976" s="24" t="s">
        <v>338</v>
      </c>
      <c r="AT976" s="24" t="s">
        <v>245</v>
      </c>
      <c r="AU976" s="24" t="s">
        <v>82</v>
      </c>
      <c r="AY976" s="24" t="s">
        <v>142</v>
      </c>
      <c r="BE976" s="228">
        <f>IF(N976="základní",J976,0)</f>
        <v>0</v>
      </c>
      <c r="BF976" s="228">
        <f>IF(N976="snížená",J976,0)</f>
        <v>0</v>
      </c>
      <c r="BG976" s="228">
        <f>IF(N976="zákl. přenesená",J976,0)</f>
        <v>0</v>
      </c>
      <c r="BH976" s="228">
        <f>IF(N976="sníž. přenesená",J976,0)</f>
        <v>0</v>
      </c>
      <c r="BI976" s="228">
        <f>IF(N976="nulová",J976,0)</f>
        <v>0</v>
      </c>
      <c r="BJ976" s="24" t="s">
        <v>80</v>
      </c>
      <c r="BK976" s="228">
        <f>ROUND(I976*H976,2)</f>
        <v>0</v>
      </c>
      <c r="BL976" s="24" t="s">
        <v>250</v>
      </c>
      <c r="BM976" s="24" t="s">
        <v>1608</v>
      </c>
    </row>
    <row r="977" s="1" customFormat="1" ht="16.5" customHeight="1">
      <c r="B977" s="46"/>
      <c r="C977" s="273" t="s">
        <v>1609</v>
      </c>
      <c r="D977" s="273" t="s">
        <v>245</v>
      </c>
      <c r="E977" s="274" t="s">
        <v>1610</v>
      </c>
      <c r="F977" s="275" t="s">
        <v>1611</v>
      </c>
      <c r="G977" s="276" t="s">
        <v>286</v>
      </c>
      <c r="H977" s="277">
        <v>4</v>
      </c>
      <c r="I977" s="278"/>
      <c r="J977" s="279">
        <f>ROUND(I977*H977,2)</f>
        <v>0</v>
      </c>
      <c r="K977" s="275" t="s">
        <v>164</v>
      </c>
      <c r="L977" s="280"/>
      <c r="M977" s="281" t="s">
        <v>21</v>
      </c>
      <c r="N977" s="282" t="s">
        <v>43</v>
      </c>
      <c r="O977" s="47"/>
      <c r="P977" s="226">
        <f>O977*H977</f>
        <v>0</v>
      </c>
      <c r="Q977" s="226">
        <v>0.002</v>
      </c>
      <c r="R977" s="226">
        <f>Q977*H977</f>
        <v>0.0080000000000000002</v>
      </c>
      <c r="S977" s="226">
        <v>0</v>
      </c>
      <c r="T977" s="227">
        <f>S977*H977</f>
        <v>0</v>
      </c>
      <c r="AR977" s="24" t="s">
        <v>338</v>
      </c>
      <c r="AT977" s="24" t="s">
        <v>245</v>
      </c>
      <c r="AU977" s="24" t="s">
        <v>82</v>
      </c>
      <c r="AY977" s="24" t="s">
        <v>142</v>
      </c>
      <c r="BE977" s="228">
        <f>IF(N977="základní",J977,0)</f>
        <v>0</v>
      </c>
      <c r="BF977" s="228">
        <f>IF(N977="snížená",J977,0)</f>
        <v>0</v>
      </c>
      <c r="BG977" s="228">
        <f>IF(N977="zákl. přenesená",J977,0)</f>
        <v>0</v>
      </c>
      <c r="BH977" s="228">
        <f>IF(N977="sníž. přenesená",J977,0)</f>
        <v>0</v>
      </c>
      <c r="BI977" s="228">
        <f>IF(N977="nulová",J977,0)</f>
        <v>0</v>
      </c>
      <c r="BJ977" s="24" t="s">
        <v>80</v>
      </c>
      <c r="BK977" s="228">
        <f>ROUND(I977*H977,2)</f>
        <v>0</v>
      </c>
      <c r="BL977" s="24" t="s">
        <v>250</v>
      </c>
      <c r="BM977" s="24" t="s">
        <v>1612</v>
      </c>
    </row>
    <row r="978" s="1" customFormat="1" ht="38.25" customHeight="1">
      <c r="B978" s="46"/>
      <c r="C978" s="217" t="s">
        <v>1613</v>
      </c>
      <c r="D978" s="217" t="s">
        <v>144</v>
      </c>
      <c r="E978" s="218" t="s">
        <v>1614</v>
      </c>
      <c r="F978" s="219" t="s">
        <v>1615</v>
      </c>
      <c r="G978" s="220" t="s">
        <v>286</v>
      </c>
      <c r="H978" s="221">
        <v>1</v>
      </c>
      <c r="I978" s="222"/>
      <c r="J978" s="223">
        <f>ROUND(I978*H978,2)</f>
        <v>0</v>
      </c>
      <c r="K978" s="219" t="s">
        <v>164</v>
      </c>
      <c r="L978" s="72"/>
      <c r="M978" s="224" t="s">
        <v>21</v>
      </c>
      <c r="N978" s="225" t="s">
        <v>43</v>
      </c>
      <c r="O978" s="47"/>
      <c r="P978" s="226">
        <f>O978*H978</f>
        <v>0</v>
      </c>
      <c r="Q978" s="226">
        <v>0</v>
      </c>
      <c r="R978" s="226">
        <f>Q978*H978</f>
        <v>0</v>
      </c>
      <c r="S978" s="226">
        <v>0</v>
      </c>
      <c r="T978" s="227">
        <f>S978*H978</f>
        <v>0</v>
      </c>
      <c r="AR978" s="24" t="s">
        <v>250</v>
      </c>
      <c r="AT978" s="24" t="s">
        <v>144</v>
      </c>
      <c r="AU978" s="24" t="s">
        <v>82</v>
      </c>
      <c r="AY978" s="24" t="s">
        <v>142</v>
      </c>
      <c r="BE978" s="228">
        <f>IF(N978="základní",J978,0)</f>
        <v>0</v>
      </c>
      <c r="BF978" s="228">
        <f>IF(N978="snížená",J978,0)</f>
        <v>0</v>
      </c>
      <c r="BG978" s="228">
        <f>IF(N978="zákl. přenesená",J978,0)</f>
        <v>0</v>
      </c>
      <c r="BH978" s="228">
        <f>IF(N978="sníž. přenesená",J978,0)</f>
        <v>0</v>
      </c>
      <c r="BI978" s="228">
        <f>IF(N978="nulová",J978,0)</f>
        <v>0</v>
      </c>
      <c r="BJ978" s="24" t="s">
        <v>80</v>
      </c>
      <c r="BK978" s="228">
        <f>ROUND(I978*H978,2)</f>
        <v>0</v>
      </c>
      <c r="BL978" s="24" t="s">
        <v>250</v>
      </c>
      <c r="BM978" s="24" t="s">
        <v>1616</v>
      </c>
    </row>
    <row r="979" s="1" customFormat="1" ht="16.5" customHeight="1">
      <c r="B979" s="46"/>
      <c r="C979" s="217" t="s">
        <v>1617</v>
      </c>
      <c r="D979" s="217" t="s">
        <v>144</v>
      </c>
      <c r="E979" s="218" t="s">
        <v>1618</v>
      </c>
      <c r="F979" s="219" t="s">
        <v>1619</v>
      </c>
      <c r="G979" s="220" t="s">
        <v>1620</v>
      </c>
      <c r="H979" s="221">
        <v>12</v>
      </c>
      <c r="I979" s="222"/>
      <c r="J979" s="223">
        <f>ROUND(I979*H979,2)</f>
        <v>0</v>
      </c>
      <c r="K979" s="219" t="s">
        <v>21</v>
      </c>
      <c r="L979" s="72"/>
      <c r="M979" s="224" t="s">
        <v>21</v>
      </c>
      <c r="N979" s="225" t="s">
        <v>43</v>
      </c>
      <c r="O979" s="47"/>
      <c r="P979" s="226">
        <f>O979*H979</f>
        <v>0</v>
      </c>
      <c r="Q979" s="226">
        <v>0</v>
      </c>
      <c r="R979" s="226">
        <f>Q979*H979</f>
        <v>0</v>
      </c>
      <c r="S979" s="226">
        <v>0</v>
      </c>
      <c r="T979" s="227">
        <f>S979*H979</f>
        <v>0</v>
      </c>
      <c r="AR979" s="24" t="s">
        <v>250</v>
      </c>
      <c r="AT979" s="24" t="s">
        <v>144</v>
      </c>
      <c r="AU979" s="24" t="s">
        <v>82</v>
      </c>
      <c r="AY979" s="24" t="s">
        <v>142</v>
      </c>
      <c r="BE979" s="228">
        <f>IF(N979="základní",J979,0)</f>
        <v>0</v>
      </c>
      <c r="BF979" s="228">
        <f>IF(N979="snížená",J979,0)</f>
        <v>0</v>
      </c>
      <c r="BG979" s="228">
        <f>IF(N979="zákl. přenesená",J979,0)</f>
        <v>0</v>
      </c>
      <c r="BH979" s="228">
        <f>IF(N979="sníž. přenesená",J979,0)</f>
        <v>0</v>
      </c>
      <c r="BI979" s="228">
        <f>IF(N979="nulová",J979,0)</f>
        <v>0</v>
      </c>
      <c r="BJ979" s="24" t="s">
        <v>80</v>
      </c>
      <c r="BK979" s="228">
        <f>ROUND(I979*H979,2)</f>
        <v>0</v>
      </c>
      <c r="BL979" s="24" t="s">
        <v>250</v>
      </c>
      <c r="BM979" s="24" t="s">
        <v>1621</v>
      </c>
    </row>
    <row r="980" s="1" customFormat="1" ht="16.5" customHeight="1">
      <c r="B980" s="46"/>
      <c r="C980" s="217" t="s">
        <v>1622</v>
      </c>
      <c r="D980" s="217" t="s">
        <v>144</v>
      </c>
      <c r="E980" s="218" t="s">
        <v>1623</v>
      </c>
      <c r="F980" s="219" t="s">
        <v>1624</v>
      </c>
      <c r="G980" s="220" t="s">
        <v>286</v>
      </c>
      <c r="H980" s="221">
        <v>1</v>
      </c>
      <c r="I980" s="222"/>
      <c r="J980" s="223">
        <f>ROUND(I980*H980,2)</f>
        <v>0</v>
      </c>
      <c r="K980" s="219" t="s">
        <v>21</v>
      </c>
      <c r="L980" s="72"/>
      <c r="M980" s="224" t="s">
        <v>21</v>
      </c>
      <c r="N980" s="225" t="s">
        <v>43</v>
      </c>
      <c r="O980" s="47"/>
      <c r="P980" s="226">
        <f>O980*H980</f>
        <v>0</v>
      </c>
      <c r="Q980" s="226">
        <v>0</v>
      </c>
      <c r="R980" s="226">
        <f>Q980*H980</f>
        <v>0</v>
      </c>
      <c r="S980" s="226">
        <v>0</v>
      </c>
      <c r="T980" s="227">
        <f>S980*H980</f>
        <v>0</v>
      </c>
      <c r="AR980" s="24" t="s">
        <v>250</v>
      </c>
      <c r="AT980" s="24" t="s">
        <v>144</v>
      </c>
      <c r="AU980" s="24" t="s">
        <v>82</v>
      </c>
      <c r="AY980" s="24" t="s">
        <v>142</v>
      </c>
      <c r="BE980" s="228">
        <f>IF(N980="základní",J980,0)</f>
        <v>0</v>
      </c>
      <c r="BF980" s="228">
        <f>IF(N980="snížená",J980,0)</f>
        <v>0</v>
      </c>
      <c r="BG980" s="228">
        <f>IF(N980="zákl. přenesená",J980,0)</f>
        <v>0</v>
      </c>
      <c r="BH980" s="228">
        <f>IF(N980="sníž. přenesená",J980,0)</f>
        <v>0</v>
      </c>
      <c r="BI980" s="228">
        <f>IF(N980="nulová",J980,0)</f>
        <v>0</v>
      </c>
      <c r="BJ980" s="24" t="s">
        <v>80</v>
      </c>
      <c r="BK980" s="228">
        <f>ROUND(I980*H980,2)</f>
        <v>0</v>
      </c>
      <c r="BL980" s="24" t="s">
        <v>250</v>
      </c>
      <c r="BM980" s="24" t="s">
        <v>1625</v>
      </c>
    </row>
    <row r="981" s="1" customFormat="1" ht="16.5" customHeight="1">
      <c r="B981" s="46"/>
      <c r="C981" s="217" t="s">
        <v>1626</v>
      </c>
      <c r="D981" s="217" t="s">
        <v>144</v>
      </c>
      <c r="E981" s="218" t="s">
        <v>1627</v>
      </c>
      <c r="F981" s="219" t="s">
        <v>1628</v>
      </c>
      <c r="G981" s="220" t="s">
        <v>286</v>
      </c>
      <c r="H981" s="221">
        <v>1</v>
      </c>
      <c r="I981" s="222"/>
      <c r="J981" s="223">
        <f>ROUND(I981*H981,2)</f>
        <v>0</v>
      </c>
      <c r="K981" s="219" t="s">
        <v>21</v>
      </c>
      <c r="L981" s="72"/>
      <c r="M981" s="224" t="s">
        <v>21</v>
      </c>
      <c r="N981" s="225" t="s">
        <v>43</v>
      </c>
      <c r="O981" s="47"/>
      <c r="P981" s="226">
        <f>O981*H981</f>
        <v>0</v>
      </c>
      <c r="Q981" s="226">
        <v>0</v>
      </c>
      <c r="R981" s="226">
        <f>Q981*H981</f>
        <v>0</v>
      </c>
      <c r="S981" s="226">
        <v>0</v>
      </c>
      <c r="T981" s="227">
        <f>S981*H981</f>
        <v>0</v>
      </c>
      <c r="AR981" s="24" t="s">
        <v>250</v>
      </c>
      <c r="AT981" s="24" t="s">
        <v>144</v>
      </c>
      <c r="AU981" s="24" t="s">
        <v>82</v>
      </c>
      <c r="AY981" s="24" t="s">
        <v>142</v>
      </c>
      <c r="BE981" s="228">
        <f>IF(N981="základní",J981,0)</f>
        <v>0</v>
      </c>
      <c r="BF981" s="228">
        <f>IF(N981="snížená",J981,0)</f>
        <v>0</v>
      </c>
      <c r="BG981" s="228">
        <f>IF(N981="zákl. přenesená",J981,0)</f>
        <v>0</v>
      </c>
      <c r="BH981" s="228">
        <f>IF(N981="sníž. přenesená",J981,0)</f>
        <v>0</v>
      </c>
      <c r="BI981" s="228">
        <f>IF(N981="nulová",J981,0)</f>
        <v>0</v>
      </c>
      <c r="BJ981" s="24" t="s">
        <v>80</v>
      </c>
      <c r="BK981" s="228">
        <f>ROUND(I981*H981,2)</f>
        <v>0</v>
      </c>
      <c r="BL981" s="24" t="s">
        <v>250</v>
      </c>
      <c r="BM981" s="24" t="s">
        <v>1629</v>
      </c>
    </row>
    <row r="982" s="1" customFormat="1" ht="25.5" customHeight="1">
      <c r="B982" s="46"/>
      <c r="C982" s="217" t="s">
        <v>1630</v>
      </c>
      <c r="D982" s="217" t="s">
        <v>144</v>
      </c>
      <c r="E982" s="218" t="s">
        <v>1631</v>
      </c>
      <c r="F982" s="219" t="s">
        <v>1632</v>
      </c>
      <c r="G982" s="220" t="s">
        <v>226</v>
      </c>
      <c r="H982" s="221">
        <v>0.34899999999999998</v>
      </c>
      <c r="I982" s="222"/>
      <c r="J982" s="223">
        <f>ROUND(I982*H982,2)</f>
        <v>0</v>
      </c>
      <c r="K982" s="219" t="s">
        <v>164</v>
      </c>
      <c r="L982" s="72"/>
      <c r="M982" s="224" t="s">
        <v>21</v>
      </c>
      <c r="N982" s="225" t="s">
        <v>43</v>
      </c>
      <c r="O982" s="47"/>
      <c r="P982" s="226">
        <f>O982*H982</f>
        <v>0</v>
      </c>
      <c r="Q982" s="226">
        <v>0</v>
      </c>
      <c r="R982" s="226">
        <f>Q982*H982</f>
        <v>0</v>
      </c>
      <c r="S982" s="226">
        <v>0</v>
      </c>
      <c r="T982" s="227">
        <f>S982*H982</f>
        <v>0</v>
      </c>
      <c r="AR982" s="24" t="s">
        <v>250</v>
      </c>
      <c r="AT982" s="24" t="s">
        <v>144</v>
      </c>
      <c r="AU982" s="24" t="s">
        <v>82</v>
      </c>
      <c r="AY982" s="24" t="s">
        <v>142</v>
      </c>
      <c r="BE982" s="228">
        <f>IF(N982="základní",J982,0)</f>
        <v>0</v>
      </c>
      <c r="BF982" s="228">
        <f>IF(N982="snížená",J982,0)</f>
        <v>0</v>
      </c>
      <c r="BG982" s="228">
        <f>IF(N982="zákl. přenesená",J982,0)</f>
        <v>0</v>
      </c>
      <c r="BH982" s="228">
        <f>IF(N982="sníž. přenesená",J982,0)</f>
        <v>0</v>
      </c>
      <c r="BI982" s="228">
        <f>IF(N982="nulová",J982,0)</f>
        <v>0</v>
      </c>
      <c r="BJ982" s="24" t="s">
        <v>80</v>
      </c>
      <c r="BK982" s="228">
        <f>ROUND(I982*H982,2)</f>
        <v>0</v>
      </c>
      <c r="BL982" s="24" t="s">
        <v>250</v>
      </c>
      <c r="BM982" s="24" t="s">
        <v>1633</v>
      </c>
    </row>
    <row r="983" s="10" customFormat="1" ht="29.88" customHeight="1">
      <c r="B983" s="201"/>
      <c r="C983" s="202"/>
      <c r="D983" s="203" t="s">
        <v>71</v>
      </c>
      <c r="E983" s="215" t="s">
        <v>1634</v>
      </c>
      <c r="F983" s="215" t="s">
        <v>1635</v>
      </c>
      <c r="G983" s="202"/>
      <c r="H983" s="202"/>
      <c r="I983" s="205"/>
      <c r="J983" s="216">
        <f>BK983</f>
        <v>0</v>
      </c>
      <c r="K983" s="202"/>
      <c r="L983" s="207"/>
      <c r="M983" s="208"/>
      <c r="N983" s="209"/>
      <c r="O983" s="209"/>
      <c r="P983" s="210">
        <f>SUM(P984:P995)</f>
        <v>0</v>
      </c>
      <c r="Q983" s="209"/>
      <c r="R983" s="210">
        <f>SUM(R984:R995)</f>
        <v>0.093709787500000002</v>
      </c>
      <c r="S983" s="209"/>
      <c r="T983" s="211">
        <f>SUM(T984:T995)</f>
        <v>0</v>
      </c>
      <c r="AR983" s="212" t="s">
        <v>82</v>
      </c>
      <c r="AT983" s="213" t="s">
        <v>71</v>
      </c>
      <c r="AU983" s="213" t="s">
        <v>80</v>
      </c>
      <c r="AY983" s="212" t="s">
        <v>142</v>
      </c>
      <c r="BK983" s="214">
        <f>SUM(BK984:BK995)</f>
        <v>0</v>
      </c>
    </row>
    <row r="984" s="1" customFormat="1" ht="25.5" customHeight="1">
      <c r="B984" s="46"/>
      <c r="C984" s="217" t="s">
        <v>1636</v>
      </c>
      <c r="D984" s="217" t="s">
        <v>144</v>
      </c>
      <c r="E984" s="218" t="s">
        <v>1637</v>
      </c>
      <c r="F984" s="219" t="s">
        <v>1638</v>
      </c>
      <c r="G984" s="220" t="s">
        <v>286</v>
      </c>
      <c r="H984" s="221">
        <v>2</v>
      </c>
      <c r="I984" s="222"/>
      <c r="J984" s="223">
        <f>ROUND(I984*H984,2)</f>
        <v>0</v>
      </c>
      <c r="K984" s="219" t="s">
        <v>164</v>
      </c>
      <c r="L984" s="72"/>
      <c r="M984" s="224" t="s">
        <v>21</v>
      </c>
      <c r="N984" s="225" t="s">
        <v>43</v>
      </c>
      <c r="O984" s="47"/>
      <c r="P984" s="226">
        <f>O984*H984</f>
        <v>0</v>
      </c>
      <c r="Q984" s="226">
        <v>0.00026848749999999999</v>
      </c>
      <c r="R984" s="226">
        <f>Q984*H984</f>
        <v>0.00053697499999999997</v>
      </c>
      <c r="S984" s="226">
        <v>0</v>
      </c>
      <c r="T984" s="227">
        <f>S984*H984</f>
        <v>0</v>
      </c>
      <c r="AR984" s="24" t="s">
        <v>250</v>
      </c>
      <c r="AT984" s="24" t="s">
        <v>144</v>
      </c>
      <c r="AU984" s="24" t="s">
        <v>82</v>
      </c>
      <c r="AY984" s="24" t="s">
        <v>142</v>
      </c>
      <c r="BE984" s="228">
        <f>IF(N984="základní",J984,0)</f>
        <v>0</v>
      </c>
      <c r="BF984" s="228">
        <f>IF(N984="snížená",J984,0)</f>
        <v>0</v>
      </c>
      <c r="BG984" s="228">
        <f>IF(N984="zákl. přenesená",J984,0)</f>
        <v>0</v>
      </c>
      <c r="BH984" s="228">
        <f>IF(N984="sníž. přenesená",J984,0)</f>
        <v>0</v>
      </c>
      <c r="BI984" s="228">
        <f>IF(N984="nulová",J984,0)</f>
        <v>0</v>
      </c>
      <c r="BJ984" s="24" t="s">
        <v>80</v>
      </c>
      <c r="BK984" s="228">
        <f>ROUND(I984*H984,2)</f>
        <v>0</v>
      </c>
      <c r="BL984" s="24" t="s">
        <v>250</v>
      </c>
      <c r="BM984" s="24" t="s">
        <v>1639</v>
      </c>
    </row>
    <row r="985" s="1" customFormat="1" ht="16.5" customHeight="1">
      <c r="B985" s="46"/>
      <c r="C985" s="273" t="s">
        <v>1640</v>
      </c>
      <c r="D985" s="273" t="s">
        <v>245</v>
      </c>
      <c r="E985" s="274" t="s">
        <v>1641</v>
      </c>
      <c r="F985" s="275" t="s">
        <v>1642</v>
      </c>
      <c r="G985" s="276" t="s">
        <v>286</v>
      </c>
      <c r="H985" s="277">
        <v>2</v>
      </c>
      <c r="I985" s="278"/>
      <c r="J985" s="279">
        <f>ROUND(I985*H985,2)</f>
        <v>0</v>
      </c>
      <c r="K985" s="275" t="s">
        <v>21</v>
      </c>
      <c r="L985" s="280"/>
      <c r="M985" s="281" t="s">
        <v>21</v>
      </c>
      <c r="N985" s="282" t="s">
        <v>43</v>
      </c>
      <c r="O985" s="47"/>
      <c r="P985" s="226">
        <f>O985*H985</f>
        <v>0</v>
      </c>
      <c r="Q985" s="226">
        <v>0.01</v>
      </c>
      <c r="R985" s="226">
        <f>Q985*H985</f>
        <v>0.02</v>
      </c>
      <c r="S985" s="226">
        <v>0</v>
      </c>
      <c r="T985" s="227">
        <f>S985*H985</f>
        <v>0</v>
      </c>
      <c r="AR985" s="24" t="s">
        <v>338</v>
      </c>
      <c r="AT985" s="24" t="s">
        <v>245</v>
      </c>
      <c r="AU985" s="24" t="s">
        <v>82</v>
      </c>
      <c r="AY985" s="24" t="s">
        <v>142</v>
      </c>
      <c r="BE985" s="228">
        <f>IF(N985="základní",J985,0)</f>
        <v>0</v>
      </c>
      <c r="BF985" s="228">
        <f>IF(N985="snížená",J985,0)</f>
        <v>0</v>
      </c>
      <c r="BG985" s="228">
        <f>IF(N985="zákl. přenesená",J985,0)</f>
        <v>0</v>
      </c>
      <c r="BH985" s="228">
        <f>IF(N985="sníž. přenesená",J985,0)</f>
        <v>0</v>
      </c>
      <c r="BI985" s="228">
        <f>IF(N985="nulová",J985,0)</f>
        <v>0</v>
      </c>
      <c r="BJ985" s="24" t="s">
        <v>80</v>
      </c>
      <c r="BK985" s="228">
        <f>ROUND(I985*H985,2)</f>
        <v>0</v>
      </c>
      <c r="BL985" s="24" t="s">
        <v>250</v>
      </c>
      <c r="BM985" s="24" t="s">
        <v>1643</v>
      </c>
    </row>
    <row r="986" s="1" customFormat="1" ht="25.5" customHeight="1">
      <c r="B986" s="46"/>
      <c r="C986" s="217" t="s">
        <v>1644</v>
      </c>
      <c r="D986" s="217" t="s">
        <v>144</v>
      </c>
      <c r="E986" s="218" t="s">
        <v>1645</v>
      </c>
      <c r="F986" s="219" t="s">
        <v>1646</v>
      </c>
      <c r="G986" s="220" t="s">
        <v>286</v>
      </c>
      <c r="H986" s="221">
        <v>1</v>
      </c>
      <c r="I986" s="222"/>
      <c r="J986" s="223">
        <f>ROUND(I986*H986,2)</f>
        <v>0</v>
      </c>
      <c r="K986" s="219" t="s">
        <v>164</v>
      </c>
      <c r="L986" s="72"/>
      <c r="M986" s="224" t="s">
        <v>21</v>
      </c>
      <c r="N986" s="225" t="s">
        <v>43</v>
      </c>
      <c r="O986" s="47"/>
      <c r="P986" s="226">
        <f>O986*H986</f>
        <v>0</v>
      </c>
      <c r="Q986" s="226">
        <v>0</v>
      </c>
      <c r="R986" s="226">
        <f>Q986*H986</f>
        <v>0</v>
      </c>
      <c r="S986" s="226">
        <v>0</v>
      </c>
      <c r="T986" s="227">
        <f>S986*H986</f>
        <v>0</v>
      </c>
      <c r="AR986" s="24" t="s">
        <v>250</v>
      </c>
      <c r="AT986" s="24" t="s">
        <v>144</v>
      </c>
      <c r="AU986" s="24" t="s">
        <v>82</v>
      </c>
      <c r="AY986" s="24" t="s">
        <v>142</v>
      </c>
      <c r="BE986" s="228">
        <f>IF(N986="základní",J986,0)</f>
        <v>0</v>
      </c>
      <c r="BF986" s="228">
        <f>IF(N986="snížená",J986,0)</f>
        <v>0</v>
      </c>
      <c r="BG986" s="228">
        <f>IF(N986="zákl. přenesená",J986,0)</f>
        <v>0</v>
      </c>
      <c r="BH986" s="228">
        <f>IF(N986="sníž. přenesená",J986,0)</f>
        <v>0</v>
      </c>
      <c r="BI986" s="228">
        <f>IF(N986="nulová",J986,0)</f>
        <v>0</v>
      </c>
      <c r="BJ986" s="24" t="s">
        <v>80</v>
      </c>
      <c r="BK986" s="228">
        <f>ROUND(I986*H986,2)</f>
        <v>0</v>
      </c>
      <c r="BL986" s="24" t="s">
        <v>250</v>
      </c>
      <c r="BM986" s="24" t="s">
        <v>1647</v>
      </c>
    </row>
    <row r="987" s="1" customFormat="1" ht="16.5" customHeight="1">
      <c r="B987" s="46"/>
      <c r="C987" s="273" t="s">
        <v>1648</v>
      </c>
      <c r="D987" s="273" t="s">
        <v>245</v>
      </c>
      <c r="E987" s="274" t="s">
        <v>1649</v>
      </c>
      <c r="F987" s="275" t="s">
        <v>1650</v>
      </c>
      <c r="G987" s="276" t="s">
        <v>286</v>
      </c>
      <c r="H987" s="277">
        <v>1</v>
      </c>
      <c r="I987" s="278"/>
      <c r="J987" s="279">
        <f>ROUND(I987*H987,2)</f>
        <v>0</v>
      </c>
      <c r="K987" s="275" t="s">
        <v>164</v>
      </c>
      <c r="L987" s="280"/>
      <c r="M987" s="281" t="s">
        <v>21</v>
      </c>
      <c r="N987" s="282" t="s">
        <v>43</v>
      </c>
      <c r="O987" s="47"/>
      <c r="P987" s="226">
        <f>O987*H987</f>
        <v>0</v>
      </c>
      <c r="Q987" s="226">
        <v>0.016500000000000001</v>
      </c>
      <c r="R987" s="226">
        <f>Q987*H987</f>
        <v>0.016500000000000001</v>
      </c>
      <c r="S987" s="226">
        <v>0</v>
      </c>
      <c r="T987" s="227">
        <f>S987*H987</f>
        <v>0</v>
      </c>
      <c r="AR987" s="24" t="s">
        <v>338</v>
      </c>
      <c r="AT987" s="24" t="s">
        <v>245</v>
      </c>
      <c r="AU987" s="24" t="s">
        <v>82</v>
      </c>
      <c r="AY987" s="24" t="s">
        <v>142</v>
      </c>
      <c r="BE987" s="228">
        <f>IF(N987="základní",J987,0)</f>
        <v>0</v>
      </c>
      <c r="BF987" s="228">
        <f>IF(N987="snížená",J987,0)</f>
        <v>0</v>
      </c>
      <c r="BG987" s="228">
        <f>IF(N987="zákl. přenesená",J987,0)</f>
        <v>0</v>
      </c>
      <c r="BH987" s="228">
        <f>IF(N987="sníž. přenesená",J987,0)</f>
        <v>0</v>
      </c>
      <c r="BI987" s="228">
        <f>IF(N987="nulová",J987,0)</f>
        <v>0</v>
      </c>
      <c r="BJ987" s="24" t="s">
        <v>80</v>
      </c>
      <c r="BK987" s="228">
        <f>ROUND(I987*H987,2)</f>
        <v>0</v>
      </c>
      <c r="BL987" s="24" t="s">
        <v>250</v>
      </c>
      <c r="BM987" s="24" t="s">
        <v>1651</v>
      </c>
    </row>
    <row r="988" s="1" customFormat="1" ht="16.5" customHeight="1">
      <c r="B988" s="46"/>
      <c r="C988" s="217" t="s">
        <v>1652</v>
      </c>
      <c r="D988" s="217" t="s">
        <v>144</v>
      </c>
      <c r="E988" s="218" t="s">
        <v>1653</v>
      </c>
      <c r="F988" s="219" t="s">
        <v>1654</v>
      </c>
      <c r="G988" s="220" t="s">
        <v>286</v>
      </c>
      <c r="H988" s="221">
        <v>5</v>
      </c>
      <c r="I988" s="222"/>
      <c r="J988" s="223">
        <f>ROUND(I988*H988,2)</f>
        <v>0</v>
      </c>
      <c r="K988" s="219" t="s">
        <v>21</v>
      </c>
      <c r="L988" s="72"/>
      <c r="M988" s="224" t="s">
        <v>21</v>
      </c>
      <c r="N988" s="225" t="s">
        <v>43</v>
      </c>
      <c r="O988" s="47"/>
      <c r="P988" s="226">
        <f>O988*H988</f>
        <v>0</v>
      </c>
      <c r="Q988" s="226">
        <v>0</v>
      </c>
      <c r="R988" s="226">
        <f>Q988*H988</f>
        <v>0</v>
      </c>
      <c r="S988" s="226">
        <v>0</v>
      </c>
      <c r="T988" s="227">
        <f>S988*H988</f>
        <v>0</v>
      </c>
      <c r="AR988" s="24" t="s">
        <v>250</v>
      </c>
      <c r="AT988" s="24" t="s">
        <v>144</v>
      </c>
      <c r="AU988" s="24" t="s">
        <v>82</v>
      </c>
      <c r="AY988" s="24" t="s">
        <v>142</v>
      </c>
      <c r="BE988" s="228">
        <f>IF(N988="základní",J988,0)</f>
        <v>0</v>
      </c>
      <c r="BF988" s="228">
        <f>IF(N988="snížená",J988,0)</f>
        <v>0</v>
      </c>
      <c r="BG988" s="228">
        <f>IF(N988="zákl. přenesená",J988,0)</f>
        <v>0</v>
      </c>
      <c r="BH988" s="228">
        <f>IF(N988="sníž. přenesená",J988,0)</f>
        <v>0</v>
      </c>
      <c r="BI988" s="228">
        <f>IF(N988="nulová",J988,0)</f>
        <v>0</v>
      </c>
      <c r="BJ988" s="24" t="s">
        <v>80</v>
      </c>
      <c r="BK988" s="228">
        <f>ROUND(I988*H988,2)</f>
        <v>0</v>
      </c>
      <c r="BL988" s="24" t="s">
        <v>250</v>
      </c>
      <c r="BM988" s="24" t="s">
        <v>1655</v>
      </c>
    </row>
    <row r="989" s="1" customFormat="1" ht="16.5" customHeight="1">
      <c r="B989" s="46"/>
      <c r="C989" s="273" t="s">
        <v>1656</v>
      </c>
      <c r="D989" s="273" t="s">
        <v>245</v>
      </c>
      <c r="E989" s="274" t="s">
        <v>1657</v>
      </c>
      <c r="F989" s="275" t="s">
        <v>1658</v>
      </c>
      <c r="G989" s="276" t="s">
        <v>286</v>
      </c>
      <c r="H989" s="277">
        <v>1</v>
      </c>
      <c r="I989" s="278"/>
      <c r="J989" s="279">
        <f>ROUND(I989*H989,2)</f>
        <v>0</v>
      </c>
      <c r="K989" s="275" t="s">
        <v>21</v>
      </c>
      <c r="L989" s="280"/>
      <c r="M989" s="281" t="s">
        <v>21</v>
      </c>
      <c r="N989" s="282" t="s">
        <v>43</v>
      </c>
      <c r="O989" s="47"/>
      <c r="P989" s="226">
        <f>O989*H989</f>
        <v>0</v>
      </c>
      <c r="Q989" s="226">
        <v>0.0011999999999999999</v>
      </c>
      <c r="R989" s="226">
        <f>Q989*H989</f>
        <v>0.0011999999999999999</v>
      </c>
      <c r="S989" s="226">
        <v>0</v>
      </c>
      <c r="T989" s="227">
        <f>S989*H989</f>
        <v>0</v>
      </c>
      <c r="AR989" s="24" t="s">
        <v>338</v>
      </c>
      <c r="AT989" s="24" t="s">
        <v>245</v>
      </c>
      <c r="AU989" s="24" t="s">
        <v>82</v>
      </c>
      <c r="AY989" s="24" t="s">
        <v>142</v>
      </c>
      <c r="BE989" s="228">
        <f>IF(N989="základní",J989,0)</f>
        <v>0</v>
      </c>
      <c r="BF989" s="228">
        <f>IF(N989="snížená",J989,0)</f>
        <v>0</v>
      </c>
      <c r="BG989" s="228">
        <f>IF(N989="zákl. přenesená",J989,0)</f>
        <v>0</v>
      </c>
      <c r="BH989" s="228">
        <f>IF(N989="sníž. přenesená",J989,0)</f>
        <v>0</v>
      </c>
      <c r="BI989" s="228">
        <f>IF(N989="nulová",J989,0)</f>
        <v>0</v>
      </c>
      <c r="BJ989" s="24" t="s">
        <v>80</v>
      </c>
      <c r="BK989" s="228">
        <f>ROUND(I989*H989,2)</f>
        <v>0</v>
      </c>
      <c r="BL989" s="24" t="s">
        <v>250</v>
      </c>
      <c r="BM989" s="24" t="s">
        <v>1659</v>
      </c>
    </row>
    <row r="990" s="1" customFormat="1" ht="16.5" customHeight="1">
      <c r="B990" s="46"/>
      <c r="C990" s="273" t="s">
        <v>1660</v>
      </c>
      <c r="D990" s="273" t="s">
        <v>245</v>
      </c>
      <c r="E990" s="274" t="s">
        <v>1661</v>
      </c>
      <c r="F990" s="275" t="s">
        <v>1662</v>
      </c>
      <c r="G990" s="276" t="s">
        <v>286</v>
      </c>
      <c r="H990" s="277">
        <v>4</v>
      </c>
      <c r="I990" s="278"/>
      <c r="J990" s="279">
        <f>ROUND(I990*H990,2)</f>
        <v>0</v>
      </c>
      <c r="K990" s="275" t="s">
        <v>21</v>
      </c>
      <c r="L990" s="280"/>
      <c r="M990" s="281" t="s">
        <v>21</v>
      </c>
      <c r="N990" s="282" t="s">
        <v>43</v>
      </c>
      <c r="O990" s="47"/>
      <c r="P990" s="226">
        <f>O990*H990</f>
        <v>0</v>
      </c>
      <c r="Q990" s="226">
        <v>0.0011999999999999999</v>
      </c>
      <c r="R990" s="226">
        <f>Q990*H990</f>
        <v>0.0047999999999999996</v>
      </c>
      <c r="S990" s="226">
        <v>0</v>
      </c>
      <c r="T990" s="227">
        <f>S990*H990</f>
        <v>0</v>
      </c>
      <c r="AR990" s="24" t="s">
        <v>338</v>
      </c>
      <c r="AT990" s="24" t="s">
        <v>245</v>
      </c>
      <c r="AU990" s="24" t="s">
        <v>82</v>
      </c>
      <c r="AY990" s="24" t="s">
        <v>142</v>
      </c>
      <c r="BE990" s="228">
        <f>IF(N990="základní",J990,0)</f>
        <v>0</v>
      </c>
      <c r="BF990" s="228">
        <f>IF(N990="snížená",J990,0)</f>
        <v>0</v>
      </c>
      <c r="BG990" s="228">
        <f>IF(N990="zákl. přenesená",J990,0)</f>
        <v>0</v>
      </c>
      <c r="BH990" s="228">
        <f>IF(N990="sníž. přenesená",J990,0)</f>
        <v>0</v>
      </c>
      <c r="BI990" s="228">
        <f>IF(N990="nulová",J990,0)</f>
        <v>0</v>
      </c>
      <c r="BJ990" s="24" t="s">
        <v>80</v>
      </c>
      <c r="BK990" s="228">
        <f>ROUND(I990*H990,2)</f>
        <v>0</v>
      </c>
      <c r="BL990" s="24" t="s">
        <v>250</v>
      </c>
      <c r="BM990" s="24" t="s">
        <v>1663</v>
      </c>
    </row>
    <row r="991" s="1" customFormat="1" ht="25.5" customHeight="1">
      <c r="B991" s="46"/>
      <c r="C991" s="217" t="s">
        <v>1664</v>
      </c>
      <c r="D991" s="217" t="s">
        <v>144</v>
      </c>
      <c r="E991" s="218" t="s">
        <v>1665</v>
      </c>
      <c r="F991" s="219" t="s">
        <v>1666</v>
      </c>
      <c r="G991" s="220" t="s">
        <v>286</v>
      </c>
      <c r="H991" s="221">
        <v>1</v>
      </c>
      <c r="I991" s="222"/>
      <c r="J991" s="223">
        <f>ROUND(I991*H991,2)</f>
        <v>0</v>
      </c>
      <c r="K991" s="219" t="s">
        <v>164</v>
      </c>
      <c r="L991" s="72"/>
      <c r="M991" s="224" t="s">
        <v>21</v>
      </c>
      <c r="N991" s="225" t="s">
        <v>43</v>
      </c>
      <c r="O991" s="47"/>
      <c r="P991" s="226">
        <f>O991*H991</f>
        <v>0</v>
      </c>
      <c r="Q991" s="226">
        <v>0.00047281249999999998</v>
      </c>
      <c r="R991" s="226">
        <f>Q991*H991</f>
        <v>0.00047281249999999998</v>
      </c>
      <c r="S991" s="226">
        <v>0</v>
      </c>
      <c r="T991" s="227">
        <f>S991*H991</f>
        <v>0</v>
      </c>
      <c r="AR991" s="24" t="s">
        <v>250</v>
      </c>
      <c r="AT991" s="24" t="s">
        <v>144</v>
      </c>
      <c r="AU991" s="24" t="s">
        <v>82</v>
      </c>
      <c r="AY991" s="24" t="s">
        <v>142</v>
      </c>
      <c r="BE991" s="228">
        <f>IF(N991="základní",J991,0)</f>
        <v>0</v>
      </c>
      <c r="BF991" s="228">
        <f>IF(N991="snížená",J991,0)</f>
        <v>0</v>
      </c>
      <c r="BG991" s="228">
        <f>IF(N991="zákl. přenesená",J991,0)</f>
        <v>0</v>
      </c>
      <c r="BH991" s="228">
        <f>IF(N991="sníž. přenesená",J991,0)</f>
        <v>0</v>
      </c>
      <c r="BI991" s="228">
        <f>IF(N991="nulová",J991,0)</f>
        <v>0</v>
      </c>
      <c r="BJ991" s="24" t="s">
        <v>80</v>
      </c>
      <c r="BK991" s="228">
        <f>ROUND(I991*H991,2)</f>
        <v>0</v>
      </c>
      <c r="BL991" s="24" t="s">
        <v>250</v>
      </c>
      <c r="BM991" s="24" t="s">
        <v>1667</v>
      </c>
    </row>
    <row r="992" s="1" customFormat="1" ht="25.5" customHeight="1">
      <c r="B992" s="46"/>
      <c r="C992" s="273" t="s">
        <v>1668</v>
      </c>
      <c r="D992" s="273" t="s">
        <v>245</v>
      </c>
      <c r="E992" s="274" t="s">
        <v>1669</v>
      </c>
      <c r="F992" s="275" t="s">
        <v>1670</v>
      </c>
      <c r="G992" s="276" t="s">
        <v>286</v>
      </c>
      <c r="H992" s="277">
        <v>1</v>
      </c>
      <c r="I992" s="278"/>
      <c r="J992" s="279">
        <f>ROUND(I992*H992,2)</f>
        <v>0</v>
      </c>
      <c r="K992" s="275" t="s">
        <v>164</v>
      </c>
      <c r="L992" s="280"/>
      <c r="M992" s="281" t="s">
        <v>21</v>
      </c>
      <c r="N992" s="282" t="s">
        <v>43</v>
      </c>
      <c r="O992" s="47"/>
      <c r="P992" s="226">
        <f>O992*H992</f>
        <v>0</v>
      </c>
      <c r="Q992" s="226">
        <v>0.016</v>
      </c>
      <c r="R992" s="226">
        <f>Q992*H992</f>
        <v>0.016</v>
      </c>
      <c r="S992" s="226">
        <v>0</v>
      </c>
      <c r="T992" s="227">
        <f>S992*H992</f>
        <v>0</v>
      </c>
      <c r="AR992" s="24" t="s">
        <v>338</v>
      </c>
      <c r="AT992" s="24" t="s">
        <v>245</v>
      </c>
      <c r="AU992" s="24" t="s">
        <v>82</v>
      </c>
      <c r="AY992" s="24" t="s">
        <v>142</v>
      </c>
      <c r="BE992" s="228">
        <f>IF(N992="základní",J992,0)</f>
        <v>0</v>
      </c>
      <c r="BF992" s="228">
        <f>IF(N992="snížená",J992,0)</f>
        <v>0</v>
      </c>
      <c r="BG992" s="228">
        <f>IF(N992="zákl. přenesená",J992,0)</f>
        <v>0</v>
      </c>
      <c r="BH992" s="228">
        <f>IF(N992="sníž. přenesená",J992,0)</f>
        <v>0</v>
      </c>
      <c r="BI992" s="228">
        <f>IF(N992="nulová",J992,0)</f>
        <v>0</v>
      </c>
      <c r="BJ992" s="24" t="s">
        <v>80</v>
      </c>
      <c r="BK992" s="228">
        <f>ROUND(I992*H992,2)</f>
        <v>0</v>
      </c>
      <c r="BL992" s="24" t="s">
        <v>250</v>
      </c>
      <c r="BM992" s="24" t="s">
        <v>1671</v>
      </c>
    </row>
    <row r="993" s="1" customFormat="1" ht="16.5" customHeight="1">
      <c r="B993" s="46"/>
      <c r="C993" s="217" t="s">
        <v>1672</v>
      </c>
      <c r="D993" s="217" t="s">
        <v>144</v>
      </c>
      <c r="E993" s="218" t="s">
        <v>1673</v>
      </c>
      <c r="F993" s="219" t="s">
        <v>1674</v>
      </c>
      <c r="G993" s="220" t="s">
        <v>286</v>
      </c>
      <c r="H993" s="221">
        <v>1</v>
      </c>
      <c r="I993" s="222"/>
      <c r="J993" s="223">
        <f>ROUND(I993*H993,2)</f>
        <v>0</v>
      </c>
      <c r="K993" s="219" t="s">
        <v>21</v>
      </c>
      <c r="L993" s="72"/>
      <c r="M993" s="224" t="s">
        <v>21</v>
      </c>
      <c r="N993" s="225" t="s">
        <v>43</v>
      </c>
      <c r="O993" s="47"/>
      <c r="P993" s="226">
        <f>O993*H993</f>
        <v>0</v>
      </c>
      <c r="Q993" s="226">
        <v>0</v>
      </c>
      <c r="R993" s="226">
        <f>Q993*H993</f>
        <v>0</v>
      </c>
      <c r="S993" s="226">
        <v>0</v>
      </c>
      <c r="T993" s="227">
        <f>S993*H993</f>
        <v>0</v>
      </c>
      <c r="AR993" s="24" t="s">
        <v>250</v>
      </c>
      <c r="AT993" s="24" t="s">
        <v>144</v>
      </c>
      <c r="AU993" s="24" t="s">
        <v>82</v>
      </c>
      <c r="AY993" s="24" t="s">
        <v>142</v>
      </c>
      <c r="BE993" s="228">
        <f>IF(N993="základní",J993,0)</f>
        <v>0</v>
      </c>
      <c r="BF993" s="228">
        <f>IF(N993="snížená",J993,0)</f>
        <v>0</v>
      </c>
      <c r="BG993" s="228">
        <f>IF(N993="zákl. přenesená",J993,0)</f>
        <v>0</v>
      </c>
      <c r="BH993" s="228">
        <f>IF(N993="sníž. přenesená",J993,0)</f>
        <v>0</v>
      </c>
      <c r="BI993" s="228">
        <f>IF(N993="nulová",J993,0)</f>
        <v>0</v>
      </c>
      <c r="BJ993" s="24" t="s">
        <v>80</v>
      </c>
      <c r="BK993" s="228">
        <f>ROUND(I993*H993,2)</f>
        <v>0</v>
      </c>
      <c r="BL993" s="24" t="s">
        <v>250</v>
      </c>
      <c r="BM993" s="24" t="s">
        <v>1675</v>
      </c>
    </row>
    <row r="994" s="1" customFormat="1" ht="25.5" customHeight="1">
      <c r="B994" s="46"/>
      <c r="C994" s="273" t="s">
        <v>1676</v>
      </c>
      <c r="D994" s="273" t="s">
        <v>245</v>
      </c>
      <c r="E994" s="274" t="s">
        <v>1677</v>
      </c>
      <c r="F994" s="275" t="s">
        <v>1678</v>
      </c>
      <c r="G994" s="276" t="s">
        <v>286</v>
      </c>
      <c r="H994" s="277">
        <v>1</v>
      </c>
      <c r="I994" s="278"/>
      <c r="J994" s="279">
        <f>ROUND(I994*H994,2)</f>
        <v>0</v>
      </c>
      <c r="K994" s="275" t="s">
        <v>21</v>
      </c>
      <c r="L994" s="280"/>
      <c r="M994" s="281" t="s">
        <v>21</v>
      </c>
      <c r="N994" s="282" t="s">
        <v>43</v>
      </c>
      <c r="O994" s="47"/>
      <c r="P994" s="226">
        <f>O994*H994</f>
        <v>0</v>
      </c>
      <c r="Q994" s="226">
        <v>0.034200000000000001</v>
      </c>
      <c r="R994" s="226">
        <f>Q994*H994</f>
        <v>0.034200000000000001</v>
      </c>
      <c r="S994" s="226">
        <v>0</v>
      </c>
      <c r="T994" s="227">
        <f>S994*H994</f>
        <v>0</v>
      </c>
      <c r="AR994" s="24" t="s">
        <v>338</v>
      </c>
      <c r="AT994" s="24" t="s">
        <v>245</v>
      </c>
      <c r="AU994" s="24" t="s">
        <v>82</v>
      </c>
      <c r="AY994" s="24" t="s">
        <v>142</v>
      </c>
      <c r="BE994" s="228">
        <f>IF(N994="základní",J994,0)</f>
        <v>0</v>
      </c>
      <c r="BF994" s="228">
        <f>IF(N994="snížená",J994,0)</f>
        <v>0</v>
      </c>
      <c r="BG994" s="228">
        <f>IF(N994="zákl. přenesená",J994,0)</f>
        <v>0</v>
      </c>
      <c r="BH994" s="228">
        <f>IF(N994="sníž. přenesená",J994,0)</f>
        <v>0</v>
      </c>
      <c r="BI994" s="228">
        <f>IF(N994="nulová",J994,0)</f>
        <v>0</v>
      </c>
      <c r="BJ994" s="24" t="s">
        <v>80</v>
      </c>
      <c r="BK994" s="228">
        <f>ROUND(I994*H994,2)</f>
        <v>0</v>
      </c>
      <c r="BL994" s="24" t="s">
        <v>250</v>
      </c>
      <c r="BM994" s="24" t="s">
        <v>1679</v>
      </c>
    </row>
    <row r="995" s="1" customFormat="1" ht="38.25" customHeight="1">
      <c r="B995" s="46"/>
      <c r="C995" s="217" t="s">
        <v>1680</v>
      </c>
      <c r="D995" s="217" t="s">
        <v>144</v>
      </c>
      <c r="E995" s="218" t="s">
        <v>1681</v>
      </c>
      <c r="F995" s="219" t="s">
        <v>1682</v>
      </c>
      <c r="G995" s="220" t="s">
        <v>226</v>
      </c>
      <c r="H995" s="221">
        <v>0.094</v>
      </c>
      <c r="I995" s="222"/>
      <c r="J995" s="223">
        <f>ROUND(I995*H995,2)</f>
        <v>0</v>
      </c>
      <c r="K995" s="219" t="s">
        <v>164</v>
      </c>
      <c r="L995" s="72"/>
      <c r="M995" s="224" t="s">
        <v>21</v>
      </c>
      <c r="N995" s="225" t="s">
        <v>43</v>
      </c>
      <c r="O995" s="47"/>
      <c r="P995" s="226">
        <f>O995*H995</f>
        <v>0</v>
      </c>
      <c r="Q995" s="226">
        <v>0</v>
      </c>
      <c r="R995" s="226">
        <f>Q995*H995</f>
        <v>0</v>
      </c>
      <c r="S995" s="226">
        <v>0</v>
      </c>
      <c r="T995" s="227">
        <f>S995*H995</f>
        <v>0</v>
      </c>
      <c r="AR995" s="24" t="s">
        <v>250</v>
      </c>
      <c r="AT995" s="24" t="s">
        <v>144</v>
      </c>
      <c r="AU995" s="24" t="s">
        <v>82</v>
      </c>
      <c r="AY995" s="24" t="s">
        <v>142</v>
      </c>
      <c r="BE995" s="228">
        <f>IF(N995="základní",J995,0)</f>
        <v>0</v>
      </c>
      <c r="BF995" s="228">
        <f>IF(N995="snížená",J995,0)</f>
        <v>0</v>
      </c>
      <c r="BG995" s="228">
        <f>IF(N995="zákl. přenesená",J995,0)</f>
        <v>0</v>
      </c>
      <c r="BH995" s="228">
        <f>IF(N995="sníž. přenesená",J995,0)</f>
        <v>0</v>
      </c>
      <c r="BI995" s="228">
        <f>IF(N995="nulová",J995,0)</f>
        <v>0</v>
      </c>
      <c r="BJ995" s="24" t="s">
        <v>80</v>
      </c>
      <c r="BK995" s="228">
        <f>ROUND(I995*H995,2)</f>
        <v>0</v>
      </c>
      <c r="BL995" s="24" t="s">
        <v>250</v>
      </c>
      <c r="BM995" s="24" t="s">
        <v>1683</v>
      </c>
    </row>
    <row r="996" s="10" customFormat="1" ht="29.88" customHeight="1">
      <c r="B996" s="201"/>
      <c r="C996" s="202"/>
      <c r="D996" s="203" t="s">
        <v>71</v>
      </c>
      <c r="E996" s="215" t="s">
        <v>1684</v>
      </c>
      <c r="F996" s="215" t="s">
        <v>1685</v>
      </c>
      <c r="G996" s="202"/>
      <c r="H996" s="202"/>
      <c r="I996" s="205"/>
      <c r="J996" s="216">
        <f>BK996</f>
        <v>0</v>
      </c>
      <c r="K996" s="202"/>
      <c r="L996" s="207"/>
      <c r="M996" s="208"/>
      <c r="N996" s="209"/>
      <c r="O996" s="209"/>
      <c r="P996" s="210">
        <f>SUM(P997:P1007)</f>
        <v>0</v>
      </c>
      <c r="Q996" s="209"/>
      <c r="R996" s="210">
        <f>SUM(R997:R1007)</f>
        <v>0.38481971999999998</v>
      </c>
      <c r="S996" s="209"/>
      <c r="T996" s="211">
        <f>SUM(T997:T1007)</f>
        <v>0</v>
      </c>
      <c r="AR996" s="212" t="s">
        <v>82</v>
      </c>
      <c r="AT996" s="213" t="s">
        <v>71</v>
      </c>
      <c r="AU996" s="213" t="s">
        <v>80</v>
      </c>
      <c r="AY996" s="212" t="s">
        <v>142</v>
      </c>
      <c r="BK996" s="214">
        <f>SUM(BK997:BK1007)</f>
        <v>0</v>
      </c>
    </row>
    <row r="997" s="1" customFormat="1" ht="16.5" customHeight="1">
      <c r="B997" s="46"/>
      <c r="C997" s="217" t="s">
        <v>1686</v>
      </c>
      <c r="D997" s="217" t="s">
        <v>144</v>
      </c>
      <c r="E997" s="218" t="s">
        <v>1687</v>
      </c>
      <c r="F997" s="219" t="s">
        <v>1688</v>
      </c>
      <c r="G997" s="220" t="s">
        <v>147</v>
      </c>
      <c r="H997" s="221">
        <v>14.904</v>
      </c>
      <c r="I997" s="222"/>
      <c r="J997" s="223">
        <f>ROUND(I997*H997,2)</f>
        <v>0</v>
      </c>
      <c r="K997" s="219" t="s">
        <v>164</v>
      </c>
      <c r="L997" s="72"/>
      <c r="M997" s="224" t="s">
        <v>21</v>
      </c>
      <c r="N997" s="225" t="s">
        <v>43</v>
      </c>
      <c r="O997" s="47"/>
      <c r="P997" s="226">
        <f>O997*H997</f>
        <v>0</v>
      </c>
      <c r="Q997" s="226">
        <v>5.5000000000000002E-05</v>
      </c>
      <c r="R997" s="226">
        <f>Q997*H997</f>
        <v>0.00081972000000000002</v>
      </c>
      <c r="S997" s="226">
        <v>0</v>
      </c>
      <c r="T997" s="227">
        <f>S997*H997</f>
        <v>0</v>
      </c>
      <c r="AR997" s="24" t="s">
        <v>250</v>
      </c>
      <c r="AT997" s="24" t="s">
        <v>144</v>
      </c>
      <c r="AU997" s="24" t="s">
        <v>82</v>
      </c>
      <c r="AY997" s="24" t="s">
        <v>142</v>
      </c>
      <c r="BE997" s="228">
        <f>IF(N997="základní",J997,0)</f>
        <v>0</v>
      </c>
      <c r="BF997" s="228">
        <f>IF(N997="snížená",J997,0)</f>
        <v>0</v>
      </c>
      <c r="BG997" s="228">
        <f>IF(N997="zákl. přenesená",J997,0)</f>
        <v>0</v>
      </c>
      <c r="BH997" s="228">
        <f>IF(N997="sníž. přenesená",J997,0)</f>
        <v>0</v>
      </c>
      <c r="BI997" s="228">
        <f>IF(N997="nulová",J997,0)</f>
        <v>0</v>
      </c>
      <c r="BJ997" s="24" t="s">
        <v>80</v>
      </c>
      <c r="BK997" s="228">
        <f>ROUND(I997*H997,2)</f>
        <v>0</v>
      </c>
      <c r="BL997" s="24" t="s">
        <v>250</v>
      </c>
      <c r="BM997" s="24" t="s">
        <v>1689</v>
      </c>
    </row>
    <row r="998" s="12" customFormat="1">
      <c r="B998" s="240"/>
      <c r="C998" s="241"/>
      <c r="D998" s="231" t="s">
        <v>150</v>
      </c>
      <c r="E998" s="242" t="s">
        <v>21</v>
      </c>
      <c r="F998" s="243" t="s">
        <v>1690</v>
      </c>
      <c r="G998" s="241"/>
      <c r="H998" s="244">
        <v>4.2850000000000001</v>
      </c>
      <c r="I998" s="245"/>
      <c r="J998" s="241"/>
      <c r="K998" s="241"/>
      <c r="L998" s="246"/>
      <c r="M998" s="247"/>
      <c r="N998" s="248"/>
      <c r="O998" s="248"/>
      <c r="P998" s="248"/>
      <c r="Q998" s="248"/>
      <c r="R998" s="248"/>
      <c r="S998" s="248"/>
      <c r="T998" s="249"/>
      <c r="AT998" s="250" t="s">
        <v>150</v>
      </c>
      <c r="AU998" s="250" t="s">
        <v>82</v>
      </c>
      <c r="AV998" s="12" t="s">
        <v>82</v>
      </c>
      <c r="AW998" s="12" t="s">
        <v>35</v>
      </c>
      <c r="AX998" s="12" t="s">
        <v>72</v>
      </c>
      <c r="AY998" s="250" t="s">
        <v>142</v>
      </c>
    </row>
    <row r="999" s="12" customFormat="1">
      <c r="B999" s="240"/>
      <c r="C999" s="241"/>
      <c r="D999" s="231" t="s">
        <v>150</v>
      </c>
      <c r="E999" s="242" t="s">
        <v>21</v>
      </c>
      <c r="F999" s="243" t="s">
        <v>1691</v>
      </c>
      <c r="G999" s="241"/>
      <c r="H999" s="244">
        <v>2.214</v>
      </c>
      <c r="I999" s="245"/>
      <c r="J999" s="241"/>
      <c r="K999" s="241"/>
      <c r="L999" s="246"/>
      <c r="M999" s="247"/>
      <c r="N999" s="248"/>
      <c r="O999" s="248"/>
      <c r="P999" s="248"/>
      <c r="Q999" s="248"/>
      <c r="R999" s="248"/>
      <c r="S999" s="248"/>
      <c r="T999" s="249"/>
      <c r="AT999" s="250" t="s">
        <v>150</v>
      </c>
      <c r="AU999" s="250" t="s">
        <v>82</v>
      </c>
      <c r="AV999" s="12" t="s">
        <v>82</v>
      </c>
      <c r="AW999" s="12" t="s">
        <v>35</v>
      </c>
      <c r="AX999" s="12" t="s">
        <v>72</v>
      </c>
      <c r="AY999" s="250" t="s">
        <v>142</v>
      </c>
    </row>
    <row r="1000" s="12" customFormat="1">
      <c r="B1000" s="240"/>
      <c r="C1000" s="241"/>
      <c r="D1000" s="231" t="s">
        <v>150</v>
      </c>
      <c r="E1000" s="242" t="s">
        <v>21</v>
      </c>
      <c r="F1000" s="243" t="s">
        <v>1692</v>
      </c>
      <c r="G1000" s="241"/>
      <c r="H1000" s="244">
        <v>3.895</v>
      </c>
      <c r="I1000" s="245"/>
      <c r="J1000" s="241"/>
      <c r="K1000" s="241"/>
      <c r="L1000" s="246"/>
      <c r="M1000" s="247"/>
      <c r="N1000" s="248"/>
      <c r="O1000" s="248"/>
      <c r="P1000" s="248"/>
      <c r="Q1000" s="248"/>
      <c r="R1000" s="248"/>
      <c r="S1000" s="248"/>
      <c r="T1000" s="249"/>
      <c r="AT1000" s="250" t="s">
        <v>150</v>
      </c>
      <c r="AU1000" s="250" t="s">
        <v>82</v>
      </c>
      <c r="AV1000" s="12" t="s">
        <v>82</v>
      </c>
      <c r="AW1000" s="12" t="s">
        <v>35</v>
      </c>
      <c r="AX1000" s="12" t="s">
        <v>72</v>
      </c>
      <c r="AY1000" s="250" t="s">
        <v>142</v>
      </c>
    </row>
    <row r="1001" s="12" customFormat="1">
      <c r="B1001" s="240"/>
      <c r="C1001" s="241"/>
      <c r="D1001" s="231" t="s">
        <v>150</v>
      </c>
      <c r="E1001" s="242" t="s">
        <v>21</v>
      </c>
      <c r="F1001" s="243" t="s">
        <v>1693</v>
      </c>
      <c r="G1001" s="241"/>
      <c r="H1001" s="244">
        <v>4.5099999999999998</v>
      </c>
      <c r="I1001" s="245"/>
      <c r="J1001" s="241"/>
      <c r="K1001" s="241"/>
      <c r="L1001" s="246"/>
      <c r="M1001" s="247"/>
      <c r="N1001" s="248"/>
      <c r="O1001" s="248"/>
      <c r="P1001" s="248"/>
      <c r="Q1001" s="248"/>
      <c r="R1001" s="248"/>
      <c r="S1001" s="248"/>
      <c r="T1001" s="249"/>
      <c r="AT1001" s="250" t="s">
        <v>150</v>
      </c>
      <c r="AU1001" s="250" t="s">
        <v>82</v>
      </c>
      <c r="AV1001" s="12" t="s">
        <v>82</v>
      </c>
      <c r="AW1001" s="12" t="s">
        <v>35</v>
      </c>
      <c r="AX1001" s="12" t="s">
        <v>72</v>
      </c>
      <c r="AY1001" s="250" t="s">
        <v>142</v>
      </c>
    </row>
    <row r="1002" s="13" customFormat="1">
      <c r="B1002" s="251"/>
      <c r="C1002" s="252"/>
      <c r="D1002" s="231" t="s">
        <v>150</v>
      </c>
      <c r="E1002" s="253" t="s">
        <v>21</v>
      </c>
      <c r="F1002" s="254" t="s">
        <v>160</v>
      </c>
      <c r="G1002" s="252"/>
      <c r="H1002" s="255">
        <v>14.904</v>
      </c>
      <c r="I1002" s="256"/>
      <c r="J1002" s="252"/>
      <c r="K1002" s="252"/>
      <c r="L1002" s="257"/>
      <c r="M1002" s="258"/>
      <c r="N1002" s="259"/>
      <c r="O1002" s="259"/>
      <c r="P1002" s="259"/>
      <c r="Q1002" s="259"/>
      <c r="R1002" s="259"/>
      <c r="S1002" s="259"/>
      <c r="T1002" s="260"/>
      <c r="AT1002" s="261" t="s">
        <v>150</v>
      </c>
      <c r="AU1002" s="261" t="s">
        <v>82</v>
      </c>
      <c r="AV1002" s="13" t="s">
        <v>148</v>
      </c>
      <c r="AW1002" s="13" t="s">
        <v>35</v>
      </c>
      <c r="AX1002" s="13" t="s">
        <v>80</v>
      </c>
      <c r="AY1002" s="261" t="s">
        <v>142</v>
      </c>
    </row>
    <row r="1003" s="1" customFormat="1" ht="38.25" customHeight="1">
      <c r="B1003" s="46"/>
      <c r="C1003" s="273" t="s">
        <v>1694</v>
      </c>
      <c r="D1003" s="273" t="s">
        <v>245</v>
      </c>
      <c r="E1003" s="274" t="s">
        <v>1695</v>
      </c>
      <c r="F1003" s="275" t="s">
        <v>1696</v>
      </c>
      <c r="G1003" s="276" t="s">
        <v>286</v>
      </c>
      <c r="H1003" s="277">
        <v>2</v>
      </c>
      <c r="I1003" s="278"/>
      <c r="J1003" s="279">
        <f>ROUND(I1003*H1003,2)</f>
        <v>0</v>
      </c>
      <c r="K1003" s="275" t="s">
        <v>21</v>
      </c>
      <c r="L1003" s="280"/>
      <c r="M1003" s="281" t="s">
        <v>21</v>
      </c>
      <c r="N1003" s="282" t="s">
        <v>43</v>
      </c>
      <c r="O1003" s="47"/>
      <c r="P1003" s="226">
        <f>O1003*H1003</f>
        <v>0</v>
      </c>
      <c r="Q1003" s="226">
        <v>0.064799999999999996</v>
      </c>
      <c r="R1003" s="226">
        <f>Q1003*H1003</f>
        <v>0.12959999999999999</v>
      </c>
      <c r="S1003" s="226">
        <v>0</v>
      </c>
      <c r="T1003" s="227">
        <f>S1003*H1003</f>
        <v>0</v>
      </c>
      <c r="AR1003" s="24" t="s">
        <v>338</v>
      </c>
      <c r="AT1003" s="24" t="s">
        <v>245</v>
      </c>
      <c r="AU1003" s="24" t="s">
        <v>82</v>
      </c>
      <c r="AY1003" s="24" t="s">
        <v>142</v>
      </c>
      <c r="BE1003" s="228">
        <f>IF(N1003="základní",J1003,0)</f>
        <v>0</v>
      </c>
      <c r="BF1003" s="228">
        <f>IF(N1003="snížená",J1003,0)</f>
        <v>0</v>
      </c>
      <c r="BG1003" s="228">
        <f>IF(N1003="zákl. přenesená",J1003,0)</f>
        <v>0</v>
      </c>
      <c r="BH1003" s="228">
        <f>IF(N1003="sníž. přenesená",J1003,0)</f>
        <v>0</v>
      </c>
      <c r="BI1003" s="228">
        <f>IF(N1003="nulová",J1003,0)</f>
        <v>0</v>
      </c>
      <c r="BJ1003" s="24" t="s">
        <v>80</v>
      </c>
      <c r="BK1003" s="228">
        <f>ROUND(I1003*H1003,2)</f>
        <v>0</v>
      </c>
      <c r="BL1003" s="24" t="s">
        <v>250</v>
      </c>
      <c r="BM1003" s="24" t="s">
        <v>1697</v>
      </c>
    </row>
    <row r="1004" s="1" customFormat="1" ht="38.25" customHeight="1">
      <c r="B1004" s="46"/>
      <c r="C1004" s="273" t="s">
        <v>1698</v>
      </c>
      <c r="D1004" s="273" t="s">
        <v>245</v>
      </c>
      <c r="E1004" s="274" t="s">
        <v>1699</v>
      </c>
      <c r="F1004" s="275" t="s">
        <v>1700</v>
      </c>
      <c r="G1004" s="276" t="s">
        <v>286</v>
      </c>
      <c r="H1004" s="277">
        <v>1</v>
      </c>
      <c r="I1004" s="278"/>
      <c r="J1004" s="279">
        <f>ROUND(I1004*H1004,2)</f>
        <v>0</v>
      </c>
      <c r="K1004" s="275" t="s">
        <v>21</v>
      </c>
      <c r="L1004" s="280"/>
      <c r="M1004" s="281" t="s">
        <v>21</v>
      </c>
      <c r="N1004" s="282" t="s">
        <v>43</v>
      </c>
      <c r="O1004" s="47"/>
      <c r="P1004" s="226">
        <f>O1004*H1004</f>
        <v>0</v>
      </c>
      <c r="Q1004" s="226">
        <v>0.0848</v>
      </c>
      <c r="R1004" s="226">
        <f>Q1004*H1004</f>
        <v>0.0848</v>
      </c>
      <c r="S1004" s="226">
        <v>0</v>
      </c>
      <c r="T1004" s="227">
        <f>S1004*H1004</f>
        <v>0</v>
      </c>
      <c r="AR1004" s="24" t="s">
        <v>338</v>
      </c>
      <c r="AT1004" s="24" t="s">
        <v>245</v>
      </c>
      <c r="AU1004" s="24" t="s">
        <v>82</v>
      </c>
      <c r="AY1004" s="24" t="s">
        <v>142</v>
      </c>
      <c r="BE1004" s="228">
        <f>IF(N1004="základní",J1004,0)</f>
        <v>0</v>
      </c>
      <c r="BF1004" s="228">
        <f>IF(N1004="snížená",J1004,0)</f>
        <v>0</v>
      </c>
      <c r="BG1004" s="228">
        <f>IF(N1004="zákl. přenesená",J1004,0)</f>
        <v>0</v>
      </c>
      <c r="BH1004" s="228">
        <f>IF(N1004="sníž. přenesená",J1004,0)</f>
        <v>0</v>
      </c>
      <c r="BI1004" s="228">
        <f>IF(N1004="nulová",J1004,0)</f>
        <v>0</v>
      </c>
      <c r="BJ1004" s="24" t="s">
        <v>80</v>
      </c>
      <c r="BK1004" s="228">
        <f>ROUND(I1004*H1004,2)</f>
        <v>0</v>
      </c>
      <c r="BL1004" s="24" t="s">
        <v>250</v>
      </c>
      <c r="BM1004" s="24" t="s">
        <v>1701</v>
      </c>
    </row>
    <row r="1005" s="1" customFormat="1" ht="38.25" customHeight="1">
      <c r="B1005" s="46"/>
      <c r="C1005" s="273" t="s">
        <v>1702</v>
      </c>
      <c r="D1005" s="273" t="s">
        <v>245</v>
      </c>
      <c r="E1005" s="274" t="s">
        <v>1703</v>
      </c>
      <c r="F1005" s="275" t="s">
        <v>1704</v>
      </c>
      <c r="G1005" s="276" t="s">
        <v>286</v>
      </c>
      <c r="H1005" s="277">
        <v>1</v>
      </c>
      <c r="I1005" s="278"/>
      <c r="J1005" s="279">
        <f>ROUND(I1005*H1005,2)</f>
        <v>0</v>
      </c>
      <c r="K1005" s="275" t="s">
        <v>21</v>
      </c>
      <c r="L1005" s="280"/>
      <c r="M1005" s="281" t="s">
        <v>21</v>
      </c>
      <c r="N1005" s="282" t="s">
        <v>43</v>
      </c>
      <c r="O1005" s="47"/>
      <c r="P1005" s="226">
        <f>O1005*H1005</f>
        <v>0</v>
      </c>
      <c r="Q1005" s="226">
        <v>0.0848</v>
      </c>
      <c r="R1005" s="226">
        <f>Q1005*H1005</f>
        <v>0.0848</v>
      </c>
      <c r="S1005" s="226">
        <v>0</v>
      </c>
      <c r="T1005" s="227">
        <f>S1005*H1005</f>
        <v>0</v>
      </c>
      <c r="AR1005" s="24" t="s">
        <v>338</v>
      </c>
      <c r="AT1005" s="24" t="s">
        <v>245</v>
      </c>
      <c r="AU1005" s="24" t="s">
        <v>82</v>
      </c>
      <c r="AY1005" s="24" t="s">
        <v>142</v>
      </c>
      <c r="BE1005" s="228">
        <f>IF(N1005="základní",J1005,0)</f>
        <v>0</v>
      </c>
      <c r="BF1005" s="228">
        <f>IF(N1005="snížená",J1005,0)</f>
        <v>0</v>
      </c>
      <c r="BG1005" s="228">
        <f>IF(N1005="zákl. přenesená",J1005,0)</f>
        <v>0</v>
      </c>
      <c r="BH1005" s="228">
        <f>IF(N1005="sníž. přenesená",J1005,0)</f>
        <v>0</v>
      </c>
      <c r="BI1005" s="228">
        <f>IF(N1005="nulová",J1005,0)</f>
        <v>0</v>
      </c>
      <c r="BJ1005" s="24" t="s">
        <v>80</v>
      </c>
      <c r="BK1005" s="228">
        <f>ROUND(I1005*H1005,2)</f>
        <v>0</v>
      </c>
      <c r="BL1005" s="24" t="s">
        <v>250</v>
      </c>
      <c r="BM1005" s="24" t="s">
        <v>1705</v>
      </c>
    </row>
    <row r="1006" s="1" customFormat="1" ht="25.5" customHeight="1">
      <c r="B1006" s="46"/>
      <c r="C1006" s="273" t="s">
        <v>1706</v>
      </c>
      <c r="D1006" s="273" t="s">
        <v>245</v>
      </c>
      <c r="E1006" s="274" t="s">
        <v>1707</v>
      </c>
      <c r="F1006" s="275" t="s">
        <v>1708</v>
      </c>
      <c r="G1006" s="276" t="s">
        <v>286</v>
      </c>
      <c r="H1006" s="277">
        <v>1</v>
      </c>
      <c r="I1006" s="278"/>
      <c r="J1006" s="279">
        <f>ROUND(I1006*H1006,2)</f>
        <v>0</v>
      </c>
      <c r="K1006" s="275" t="s">
        <v>21</v>
      </c>
      <c r="L1006" s="280"/>
      <c r="M1006" s="281" t="s">
        <v>21</v>
      </c>
      <c r="N1006" s="282" t="s">
        <v>43</v>
      </c>
      <c r="O1006" s="47"/>
      <c r="P1006" s="226">
        <f>O1006*H1006</f>
        <v>0</v>
      </c>
      <c r="Q1006" s="226">
        <v>0.0848</v>
      </c>
      <c r="R1006" s="226">
        <f>Q1006*H1006</f>
        <v>0.0848</v>
      </c>
      <c r="S1006" s="226">
        <v>0</v>
      </c>
      <c r="T1006" s="227">
        <f>S1006*H1006</f>
        <v>0</v>
      </c>
      <c r="AR1006" s="24" t="s">
        <v>338</v>
      </c>
      <c r="AT1006" s="24" t="s">
        <v>245</v>
      </c>
      <c r="AU1006" s="24" t="s">
        <v>82</v>
      </c>
      <c r="AY1006" s="24" t="s">
        <v>142</v>
      </c>
      <c r="BE1006" s="228">
        <f>IF(N1006="základní",J1006,0)</f>
        <v>0</v>
      </c>
      <c r="BF1006" s="228">
        <f>IF(N1006="snížená",J1006,0)</f>
        <v>0</v>
      </c>
      <c r="BG1006" s="228">
        <f>IF(N1006="zákl. přenesená",J1006,0)</f>
        <v>0</v>
      </c>
      <c r="BH1006" s="228">
        <f>IF(N1006="sníž. přenesená",J1006,0)</f>
        <v>0</v>
      </c>
      <c r="BI1006" s="228">
        <f>IF(N1006="nulová",J1006,0)</f>
        <v>0</v>
      </c>
      <c r="BJ1006" s="24" t="s">
        <v>80</v>
      </c>
      <c r="BK1006" s="228">
        <f>ROUND(I1006*H1006,2)</f>
        <v>0</v>
      </c>
      <c r="BL1006" s="24" t="s">
        <v>250</v>
      </c>
      <c r="BM1006" s="24" t="s">
        <v>1709</v>
      </c>
    </row>
    <row r="1007" s="1" customFormat="1" ht="38.25" customHeight="1">
      <c r="B1007" s="46"/>
      <c r="C1007" s="217" t="s">
        <v>1710</v>
      </c>
      <c r="D1007" s="217" t="s">
        <v>144</v>
      </c>
      <c r="E1007" s="218" t="s">
        <v>1711</v>
      </c>
      <c r="F1007" s="219" t="s">
        <v>1712</v>
      </c>
      <c r="G1007" s="220" t="s">
        <v>226</v>
      </c>
      <c r="H1007" s="221">
        <v>0.38500000000000001</v>
      </c>
      <c r="I1007" s="222"/>
      <c r="J1007" s="223">
        <f>ROUND(I1007*H1007,2)</f>
        <v>0</v>
      </c>
      <c r="K1007" s="219" t="s">
        <v>164</v>
      </c>
      <c r="L1007" s="72"/>
      <c r="M1007" s="224" t="s">
        <v>21</v>
      </c>
      <c r="N1007" s="225" t="s">
        <v>43</v>
      </c>
      <c r="O1007" s="47"/>
      <c r="P1007" s="226">
        <f>O1007*H1007</f>
        <v>0</v>
      </c>
      <c r="Q1007" s="226">
        <v>0</v>
      </c>
      <c r="R1007" s="226">
        <f>Q1007*H1007</f>
        <v>0</v>
      </c>
      <c r="S1007" s="226">
        <v>0</v>
      </c>
      <c r="T1007" s="227">
        <f>S1007*H1007</f>
        <v>0</v>
      </c>
      <c r="AR1007" s="24" t="s">
        <v>250</v>
      </c>
      <c r="AT1007" s="24" t="s">
        <v>144</v>
      </c>
      <c r="AU1007" s="24" t="s">
        <v>82</v>
      </c>
      <c r="AY1007" s="24" t="s">
        <v>142</v>
      </c>
      <c r="BE1007" s="228">
        <f>IF(N1007="základní",J1007,0)</f>
        <v>0</v>
      </c>
      <c r="BF1007" s="228">
        <f>IF(N1007="snížená",J1007,0)</f>
        <v>0</v>
      </c>
      <c r="BG1007" s="228">
        <f>IF(N1007="zákl. přenesená",J1007,0)</f>
        <v>0</v>
      </c>
      <c r="BH1007" s="228">
        <f>IF(N1007="sníž. přenesená",J1007,0)</f>
        <v>0</v>
      </c>
      <c r="BI1007" s="228">
        <f>IF(N1007="nulová",J1007,0)</f>
        <v>0</v>
      </c>
      <c r="BJ1007" s="24" t="s">
        <v>80</v>
      </c>
      <c r="BK1007" s="228">
        <f>ROUND(I1007*H1007,2)</f>
        <v>0</v>
      </c>
      <c r="BL1007" s="24" t="s">
        <v>250</v>
      </c>
      <c r="BM1007" s="24" t="s">
        <v>1713</v>
      </c>
    </row>
    <row r="1008" s="10" customFormat="1" ht="29.88" customHeight="1">
      <c r="B1008" s="201"/>
      <c r="C1008" s="202"/>
      <c r="D1008" s="203" t="s">
        <v>71</v>
      </c>
      <c r="E1008" s="215" t="s">
        <v>1714</v>
      </c>
      <c r="F1008" s="215" t="s">
        <v>1715</v>
      </c>
      <c r="G1008" s="202"/>
      <c r="H1008" s="202"/>
      <c r="I1008" s="205"/>
      <c r="J1008" s="216">
        <f>BK1008</f>
        <v>0</v>
      </c>
      <c r="K1008" s="202"/>
      <c r="L1008" s="207"/>
      <c r="M1008" s="208"/>
      <c r="N1008" s="209"/>
      <c r="O1008" s="209"/>
      <c r="P1008" s="210">
        <f>SUM(P1009:P1042)</f>
        <v>0</v>
      </c>
      <c r="Q1008" s="209"/>
      <c r="R1008" s="210">
        <f>SUM(R1009:R1042)</f>
        <v>1.0746402150000001</v>
      </c>
      <c r="S1008" s="209"/>
      <c r="T1008" s="211">
        <f>SUM(T1009:T1042)</f>
        <v>0</v>
      </c>
      <c r="AR1008" s="212" t="s">
        <v>82</v>
      </c>
      <c r="AT1008" s="213" t="s">
        <v>71</v>
      </c>
      <c r="AU1008" s="213" t="s">
        <v>80</v>
      </c>
      <c r="AY1008" s="212" t="s">
        <v>142</v>
      </c>
      <c r="BK1008" s="214">
        <f>SUM(BK1009:BK1042)</f>
        <v>0</v>
      </c>
    </row>
    <row r="1009" s="1" customFormat="1" ht="25.5" customHeight="1">
      <c r="B1009" s="46"/>
      <c r="C1009" s="217" t="s">
        <v>1716</v>
      </c>
      <c r="D1009" s="217" t="s">
        <v>144</v>
      </c>
      <c r="E1009" s="218" t="s">
        <v>1717</v>
      </c>
      <c r="F1009" s="219" t="s">
        <v>1718</v>
      </c>
      <c r="G1009" s="220" t="s">
        <v>296</v>
      </c>
      <c r="H1009" s="221">
        <v>12.573</v>
      </c>
      <c r="I1009" s="222"/>
      <c r="J1009" s="223">
        <f>ROUND(I1009*H1009,2)</f>
        <v>0</v>
      </c>
      <c r="K1009" s="219" t="s">
        <v>164</v>
      </c>
      <c r="L1009" s="72"/>
      <c r="M1009" s="224" t="s">
        <v>21</v>
      </c>
      <c r="N1009" s="225" t="s">
        <v>43</v>
      </c>
      <c r="O1009" s="47"/>
      <c r="P1009" s="226">
        <f>O1009*H1009</f>
        <v>0</v>
      </c>
      <c r="Q1009" s="226">
        <v>0.000455</v>
      </c>
      <c r="R1009" s="226">
        <f>Q1009*H1009</f>
        <v>0.0057207150000000003</v>
      </c>
      <c r="S1009" s="226">
        <v>0</v>
      </c>
      <c r="T1009" s="227">
        <f>S1009*H1009</f>
        <v>0</v>
      </c>
      <c r="AR1009" s="24" t="s">
        <v>250</v>
      </c>
      <c r="AT1009" s="24" t="s">
        <v>144</v>
      </c>
      <c r="AU1009" s="24" t="s">
        <v>82</v>
      </c>
      <c r="AY1009" s="24" t="s">
        <v>142</v>
      </c>
      <c r="BE1009" s="228">
        <f>IF(N1009="základní",J1009,0)</f>
        <v>0</v>
      </c>
      <c r="BF1009" s="228">
        <f>IF(N1009="snížená",J1009,0)</f>
        <v>0</v>
      </c>
      <c r="BG1009" s="228">
        <f>IF(N1009="zákl. přenesená",J1009,0)</f>
        <v>0</v>
      </c>
      <c r="BH1009" s="228">
        <f>IF(N1009="sníž. přenesená",J1009,0)</f>
        <v>0</v>
      </c>
      <c r="BI1009" s="228">
        <f>IF(N1009="nulová",J1009,0)</f>
        <v>0</v>
      </c>
      <c r="BJ1009" s="24" t="s">
        <v>80</v>
      </c>
      <c r="BK1009" s="228">
        <f>ROUND(I1009*H1009,2)</f>
        <v>0</v>
      </c>
      <c r="BL1009" s="24" t="s">
        <v>250</v>
      </c>
      <c r="BM1009" s="24" t="s">
        <v>1719</v>
      </c>
    </row>
    <row r="1010" s="11" customFormat="1">
      <c r="B1010" s="229"/>
      <c r="C1010" s="230"/>
      <c r="D1010" s="231" t="s">
        <v>150</v>
      </c>
      <c r="E1010" s="232" t="s">
        <v>21</v>
      </c>
      <c r="F1010" s="233" t="s">
        <v>418</v>
      </c>
      <c r="G1010" s="230"/>
      <c r="H1010" s="232" t="s">
        <v>21</v>
      </c>
      <c r="I1010" s="234"/>
      <c r="J1010" s="230"/>
      <c r="K1010" s="230"/>
      <c r="L1010" s="235"/>
      <c r="M1010" s="236"/>
      <c r="N1010" s="237"/>
      <c r="O1010" s="237"/>
      <c r="P1010" s="237"/>
      <c r="Q1010" s="237"/>
      <c r="R1010" s="237"/>
      <c r="S1010" s="237"/>
      <c r="T1010" s="238"/>
      <c r="AT1010" s="239" t="s">
        <v>150</v>
      </c>
      <c r="AU1010" s="239" t="s">
        <v>82</v>
      </c>
      <c r="AV1010" s="11" t="s">
        <v>80</v>
      </c>
      <c r="AW1010" s="11" t="s">
        <v>35</v>
      </c>
      <c r="AX1010" s="11" t="s">
        <v>72</v>
      </c>
      <c r="AY1010" s="239" t="s">
        <v>142</v>
      </c>
    </row>
    <row r="1011" s="12" customFormat="1">
      <c r="B1011" s="240"/>
      <c r="C1011" s="241"/>
      <c r="D1011" s="231" t="s">
        <v>150</v>
      </c>
      <c r="E1011" s="242" t="s">
        <v>21</v>
      </c>
      <c r="F1011" s="243" t="s">
        <v>1720</v>
      </c>
      <c r="G1011" s="241"/>
      <c r="H1011" s="244">
        <v>5.5999999999999996</v>
      </c>
      <c r="I1011" s="245"/>
      <c r="J1011" s="241"/>
      <c r="K1011" s="241"/>
      <c r="L1011" s="246"/>
      <c r="M1011" s="247"/>
      <c r="N1011" s="248"/>
      <c r="O1011" s="248"/>
      <c r="P1011" s="248"/>
      <c r="Q1011" s="248"/>
      <c r="R1011" s="248"/>
      <c r="S1011" s="248"/>
      <c r="T1011" s="249"/>
      <c r="AT1011" s="250" t="s">
        <v>150</v>
      </c>
      <c r="AU1011" s="250" t="s">
        <v>82</v>
      </c>
      <c r="AV1011" s="12" t="s">
        <v>82</v>
      </c>
      <c r="AW1011" s="12" t="s">
        <v>35</v>
      </c>
      <c r="AX1011" s="12" t="s">
        <v>72</v>
      </c>
      <c r="AY1011" s="250" t="s">
        <v>142</v>
      </c>
    </row>
    <row r="1012" s="11" customFormat="1">
      <c r="B1012" s="229"/>
      <c r="C1012" s="230"/>
      <c r="D1012" s="231" t="s">
        <v>150</v>
      </c>
      <c r="E1012" s="232" t="s">
        <v>21</v>
      </c>
      <c r="F1012" s="233" t="s">
        <v>431</v>
      </c>
      <c r="G1012" s="230"/>
      <c r="H1012" s="232" t="s">
        <v>21</v>
      </c>
      <c r="I1012" s="234"/>
      <c r="J1012" s="230"/>
      <c r="K1012" s="230"/>
      <c r="L1012" s="235"/>
      <c r="M1012" s="236"/>
      <c r="N1012" s="237"/>
      <c r="O1012" s="237"/>
      <c r="P1012" s="237"/>
      <c r="Q1012" s="237"/>
      <c r="R1012" s="237"/>
      <c r="S1012" s="237"/>
      <c r="T1012" s="238"/>
      <c r="AT1012" s="239" t="s">
        <v>150</v>
      </c>
      <c r="AU1012" s="239" t="s">
        <v>82</v>
      </c>
      <c r="AV1012" s="11" t="s">
        <v>80</v>
      </c>
      <c r="AW1012" s="11" t="s">
        <v>35</v>
      </c>
      <c r="AX1012" s="11" t="s">
        <v>72</v>
      </c>
      <c r="AY1012" s="239" t="s">
        <v>142</v>
      </c>
    </row>
    <row r="1013" s="12" customFormat="1">
      <c r="B1013" s="240"/>
      <c r="C1013" s="241"/>
      <c r="D1013" s="231" t="s">
        <v>150</v>
      </c>
      <c r="E1013" s="242" t="s">
        <v>21</v>
      </c>
      <c r="F1013" s="243" t="s">
        <v>1721</v>
      </c>
      <c r="G1013" s="241"/>
      <c r="H1013" s="244">
        <v>6.9729999999999999</v>
      </c>
      <c r="I1013" s="245"/>
      <c r="J1013" s="241"/>
      <c r="K1013" s="241"/>
      <c r="L1013" s="246"/>
      <c r="M1013" s="247"/>
      <c r="N1013" s="248"/>
      <c r="O1013" s="248"/>
      <c r="P1013" s="248"/>
      <c r="Q1013" s="248"/>
      <c r="R1013" s="248"/>
      <c r="S1013" s="248"/>
      <c r="T1013" s="249"/>
      <c r="AT1013" s="250" t="s">
        <v>150</v>
      </c>
      <c r="AU1013" s="250" t="s">
        <v>82</v>
      </c>
      <c r="AV1013" s="12" t="s">
        <v>82</v>
      </c>
      <c r="AW1013" s="12" t="s">
        <v>35</v>
      </c>
      <c r="AX1013" s="12" t="s">
        <v>72</v>
      </c>
      <c r="AY1013" s="250" t="s">
        <v>142</v>
      </c>
    </row>
    <row r="1014" s="13" customFormat="1">
      <c r="B1014" s="251"/>
      <c r="C1014" s="252"/>
      <c r="D1014" s="231" t="s">
        <v>150</v>
      </c>
      <c r="E1014" s="253" t="s">
        <v>21</v>
      </c>
      <c r="F1014" s="254" t="s">
        <v>160</v>
      </c>
      <c r="G1014" s="252"/>
      <c r="H1014" s="255">
        <v>12.573</v>
      </c>
      <c r="I1014" s="256"/>
      <c r="J1014" s="252"/>
      <c r="K1014" s="252"/>
      <c r="L1014" s="257"/>
      <c r="M1014" s="258"/>
      <c r="N1014" s="259"/>
      <c r="O1014" s="259"/>
      <c r="P1014" s="259"/>
      <c r="Q1014" s="259"/>
      <c r="R1014" s="259"/>
      <c r="S1014" s="259"/>
      <c r="T1014" s="260"/>
      <c r="AT1014" s="261" t="s">
        <v>150</v>
      </c>
      <c r="AU1014" s="261" t="s">
        <v>82</v>
      </c>
      <c r="AV1014" s="13" t="s">
        <v>148</v>
      </c>
      <c r="AW1014" s="13" t="s">
        <v>35</v>
      </c>
      <c r="AX1014" s="13" t="s">
        <v>80</v>
      </c>
      <c r="AY1014" s="261" t="s">
        <v>142</v>
      </c>
    </row>
    <row r="1015" s="1" customFormat="1" ht="16.5" customHeight="1">
      <c r="B1015" s="46"/>
      <c r="C1015" s="273" t="s">
        <v>1722</v>
      </c>
      <c r="D1015" s="273" t="s">
        <v>245</v>
      </c>
      <c r="E1015" s="274" t="s">
        <v>1723</v>
      </c>
      <c r="F1015" s="275" t="s">
        <v>1724</v>
      </c>
      <c r="G1015" s="276" t="s">
        <v>286</v>
      </c>
      <c r="H1015" s="277">
        <v>44.006</v>
      </c>
      <c r="I1015" s="278"/>
      <c r="J1015" s="279">
        <f>ROUND(I1015*H1015,2)</f>
        <v>0</v>
      </c>
      <c r="K1015" s="275" t="s">
        <v>164</v>
      </c>
      <c r="L1015" s="280"/>
      <c r="M1015" s="281" t="s">
        <v>21</v>
      </c>
      <c r="N1015" s="282" t="s">
        <v>43</v>
      </c>
      <c r="O1015" s="47"/>
      <c r="P1015" s="226">
        <f>O1015*H1015</f>
        <v>0</v>
      </c>
      <c r="Q1015" s="226">
        <v>0.00044999999999999999</v>
      </c>
      <c r="R1015" s="226">
        <f>Q1015*H1015</f>
        <v>0.019802699999999999</v>
      </c>
      <c r="S1015" s="226">
        <v>0</v>
      </c>
      <c r="T1015" s="227">
        <f>S1015*H1015</f>
        <v>0</v>
      </c>
      <c r="AR1015" s="24" t="s">
        <v>338</v>
      </c>
      <c r="AT1015" s="24" t="s">
        <v>245</v>
      </c>
      <c r="AU1015" s="24" t="s">
        <v>82</v>
      </c>
      <c r="AY1015" s="24" t="s">
        <v>142</v>
      </c>
      <c r="BE1015" s="228">
        <f>IF(N1015="základní",J1015,0)</f>
        <v>0</v>
      </c>
      <c r="BF1015" s="228">
        <f>IF(N1015="snížená",J1015,0)</f>
        <v>0</v>
      </c>
      <c r="BG1015" s="228">
        <f>IF(N1015="zákl. přenesená",J1015,0)</f>
        <v>0</v>
      </c>
      <c r="BH1015" s="228">
        <f>IF(N1015="sníž. přenesená",J1015,0)</f>
        <v>0</v>
      </c>
      <c r="BI1015" s="228">
        <f>IF(N1015="nulová",J1015,0)</f>
        <v>0</v>
      </c>
      <c r="BJ1015" s="24" t="s">
        <v>80</v>
      </c>
      <c r="BK1015" s="228">
        <f>ROUND(I1015*H1015,2)</f>
        <v>0</v>
      </c>
      <c r="BL1015" s="24" t="s">
        <v>250</v>
      </c>
      <c r="BM1015" s="24" t="s">
        <v>1725</v>
      </c>
    </row>
    <row r="1016" s="12" customFormat="1">
      <c r="B1016" s="240"/>
      <c r="C1016" s="241"/>
      <c r="D1016" s="231" t="s">
        <v>150</v>
      </c>
      <c r="E1016" s="242" t="s">
        <v>21</v>
      </c>
      <c r="F1016" s="243" t="s">
        <v>1726</v>
      </c>
      <c r="G1016" s="241"/>
      <c r="H1016" s="244">
        <v>44.006</v>
      </c>
      <c r="I1016" s="245"/>
      <c r="J1016" s="241"/>
      <c r="K1016" s="241"/>
      <c r="L1016" s="246"/>
      <c r="M1016" s="247"/>
      <c r="N1016" s="248"/>
      <c r="O1016" s="248"/>
      <c r="P1016" s="248"/>
      <c r="Q1016" s="248"/>
      <c r="R1016" s="248"/>
      <c r="S1016" s="248"/>
      <c r="T1016" s="249"/>
      <c r="AT1016" s="250" t="s">
        <v>150</v>
      </c>
      <c r="AU1016" s="250" t="s">
        <v>82</v>
      </c>
      <c r="AV1016" s="12" t="s">
        <v>82</v>
      </c>
      <c r="AW1016" s="12" t="s">
        <v>35</v>
      </c>
      <c r="AX1016" s="12" t="s">
        <v>72</v>
      </c>
      <c r="AY1016" s="250" t="s">
        <v>142</v>
      </c>
    </row>
    <row r="1017" s="13" customFormat="1">
      <c r="B1017" s="251"/>
      <c r="C1017" s="252"/>
      <c r="D1017" s="231" t="s">
        <v>150</v>
      </c>
      <c r="E1017" s="253" t="s">
        <v>21</v>
      </c>
      <c r="F1017" s="254" t="s">
        <v>160</v>
      </c>
      <c r="G1017" s="252"/>
      <c r="H1017" s="255">
        <v>44.006</v>
      </c>
      <c r="I1017" s="256"/>
      <c r="J1017" s="252"/>
      <c r="K1017" s="252"/>
      <c r="L1017" s="257"/>
      <c r="M1017" s="258"/>
      <c r="N1017" s="259"/>
      <c r="O1017" s="259"/>
      <c r="P1017" s="259"/>
      <c r="Q1017" s="259"/>
      <c r="R1017" s="259"/>
      <c r="S1017" s="259"/>
      <c r="T1017" s="260"/>
      <c r="AT1017" s="261" t="s">
        <v>150</v>
      </c>
      <c r="AU1017" s="261" t="s">
        <v>82</v>
      </c>
      <c r="AV1017" s="13" t="s">
        <v>148</v>
      </c>
      <c r="AW1017" s="13" t="s">
        <v>35</v>
      </c>
      <c r="AX1017" s="13" t="s">
        <v>80</v>
      </c>
      <c r="AY1017" s="261" t="s">
        <v>142</v>
      </c>
    </row>
    <row r="1018" s="1" customFormat="1" ht="25.5" customHeight="1">
      <c r="B1018" s="46"/>
      <c r="C1018" s="217" t="s">
        <v>1727</v>
      </c>
      <c r="D1018" s="217" t="s">
        <v>144</v>
      </c>
      <c r="E1018" s="218" t="s">
        <v>1728</v>
      </c>
      <c r="F1018" s="219" t="s">
        <v>1729</v>
      </c>
      <c r="G1018" s="220" t="s">
        <v>147</v>
      </c>
      <c r="H1018" s="221">
        <v>32.960000000000001</v>
      </c>
      <c r="I1018" s="222"/>
      <c r="J1018" s="223">
        <f>ROUND(I1018*H1018,2)</f>
        <v>0</v>
      </c>
      <c r="K1018" s="219" t="s">
        <v>164</v>
      </c>
      <c r="L1018" s="72"/>
      <c r="M1018" s="224" t="s">
        <v>21</v>
      </c>
      <c r="N1018" s="225" t="s">
        <v>43</v>
      </c>
      <c r="O1018" s="47"/>
      <c r="P1018" s="226">
        <f>O1018*H1018</f>
        <v>0</v>
      </c>
      <c r="Q1018" s="226">
        <v>0.0036700000000000001</v>
      </c>
      <c r="R1018" s="226">
        <f>Q1018*H1018</f>
        <v>0.12096320000000001</v>
      </c>
      <c r="S1018" s="226">
        <v>0</v>
      </c>
      <c r="T1018" s="227">
        <f>S1018*H1018</f>
        <v>0</v>
      </c>
      <c r="AR1018" s="24" t="s">
        <v>250</v>
      </c>
      <c r="AT1018" s="24" t="s">
        <v>144</v>
      </c>
      <c r="AU1018" s="24" t="s">
        <v>82</v>
      </c>
      <c r="AY1018" s="24" t="s">
        <v>142</v>
      </c>
      <c r="BE1018" s="228">
        <f>IF(N1018="základní",J1018,0)</f>
        <v>0</v>
      </c>
      <c r="BF1018" s="228">
        <f>IF(N1018="snížená",J1018,0)</f>
        <v>0</v>
      </c>
      <c r="BG1018" s="228">
        <f>IF(N1018="zákl. přenesená",J1018,0)</f>
        <v>0</v>
      </c>
      <c r="BH1018" s="228">
        <f>IF(N1018="sníž. přenesená",J1018,0)</f>
        <v>0</v>
      </c>
      <c r="BI1018" s="228">
        <f>IF(N1018="nulová",J1018,0)</f>
        <v>0</v>
      </c>
      <c r="BJ1018" s="24" t="s">
        <v>80</v>
      </c>
      <c r="BK1018" s="228">
        <f>ROUND(I1018*H1018,2)</f>
        <v>0</v>
      </c>
      <c r="BL1018" s="24" t="s">
        <v>250</v>
      </c>
      <c r="BM1018" s="24" t="s">
        <v>1730</v>
      </c>
    </row>
    <row r="1019" s="11" customFormat="1">
      <c r="B1019" s="229"/>
      <c r="C1019" s="230"/>
      <c r="D1019" s="231" t="s">
        <v>150</v>
      </c>
      <c r="E1019" s="232" t="s">
        <v>21</v>
      </c>
      <c r="F1019" s="233" t="s">
        <v>418</v>
      </c>
      <c r="G1019" s="230"/>
      <c r="H1019" s="232" t="s">
        <v>21</v>
      </c>
      <c r="I1019" s="234"/>
      <c r="J1019" s="230"/>
      <c r="K1019" s="230"/>
      <c r="L1019" s="235"/>
      <c r="M1019" s="236"/>
      <c r="N1019" s="237"/>
      <c r="O1019" s="237"/>
      <c r="P1019" s="237"/>
      <c r="Q1019" s="237"/>
      <c r="R1019" s="237"/>
      <c r="S1019" s="237"/>
      <c r="T1019" s="238"/>
      <c r="AT1019" s="239" t="s">
        <v>150</v>
      </c>
      <c r="AU1019" s="239" t="s">
        <v>82</v>
      </c>
      <c r="AV1019" s="11" t="s">
        <v>80</v>
      </c>
      <c r="AW1019" s="11" t="s">
        <v>35</v>
      </c>
      <c r="AX1019" s="11" t="s">
        <v>72</v>
      </c>
      <c r="AY1019" s="239" t="s">
        <v>142</v>
      </c>
    </row>
    <row r="1020" s="12" customFormat="1">
      <c r="B1020" s="240"/>
      <c r="C1020" s="241"/>
      <c r="D1020" s="231" t="s">
        <v>150</v>
      </c>
      <c r="E1020" s="242" t="s">
        <v>21</v>
      </c>
      <c r="F1020" s="243" t="s">
        <v>576</v>
      </c>
      <c r="G1020" s="241"/>
      <c r="H1020" s="244">
        <v>16.5</v>
      </c>
      <c r="I1020" s="245"/>
      <c r="J1020" s="241"/>
      <c r="K1020" s="241"/>
      <c r="L1020" s="246"/>
      <c r="M1020" s="247"/>
      <c r="N1020" s="248"/>
      <c r="O1020" s="248"/>
      <c r="P1020" s="248"/>
      <c r="Q1020" s="248"/>
      <c r="R1020" s="248"/>
      <c r="S1020" s="248"/>
      <c r="T1020" s="249"/>
      <c r="AT1020" s="250" t="s">
        <v>150</v>
      </c>
      <c r="AU1020" s="250" t="s">
        <v>82</v>
      </c>
      <c r="AV1020" s="12" t="s">
        <v>82</v>
      </c>
      <c r="AW1020" s="12" t="s">
        <v>35</v>
      </c>
      <c r="AX1020" s="12" t="s">
        <v>72</v>
      </c>
      <c r="AY1020" s="250" t="s">
        <v>142</v>
      </c>
    </row>
    <row r="1021" s="12" customFormat="1">
      <c r="B1021" s="240"/>
      <c r="C1021" s="241"/>
      <c r="D1021" s="231" t="s">
        <v>150</v>
      </c>
      <c r="E1021" s="242" t="s">
        <v>21</v>
      </c>
      <c r="F1021" s="243" t="s">
        <v>577</v>
      </c>
      <c r="G1021" s="241"/>
      <c r="H1021" s="244">
        <v>3.3180000000000001</v>
      </c>
      <c r="I1021" s="245"/>
      <c r="J1021" s="241"/>
      <c r="K1021" s="241"/>
      <c r="L1021" s="246"/>
      <c r="M1021" s="247"/>
      <c r="N1021" s="248"/>
      <c r="O1021" s="248"/>
      <c r="P1021" s="248"/>
      <c r="Q1021" s="248"/>
      <c r="R1021" s="248"/>
      <c r="S1021" s="248"/>
      <c r="T1021" s="249"/>
      <c r="AT1021" s="250" t="s">
        <v>150</v>
      </c>
      <c r="AU1021" s="250" t="s">
        <v>82</v>
      </c>
      <c r="AV1021" s="12" t="s">
        <v>82</v>
      </c>
      <c r="AW1021" s="12" t="s">
        <v>35</v>
      </c>
      <c r="AX1021" s="12" t="s">
        <v>72</v>
      </c>
      <c r="AY1021" s="250" t="s">
        <v>142</v>
      </c>
    </row>
    <row r="1022" s="12" customFormat="1">
      <c r="B1022" s="240"/>
      <c r="C1022" s="241"/>
      <c r="D1022" s="231" t="s">
        <v>150</v>
      </c>
      <c r="E1022" s="242" t="s">
        <v>21</v>
      </c>
      <c r="F1022" s="243" t="s">
        <v>578</v>
      </c>
      <c r="G1022" s="241"/>
      <c r="H1022" s="244">
        <v>0.22</v>
      </c>
      <c r="I1022" s="245"/>
      <c r="J1022" s="241"/>
      <c r="K1022" s="241"/>
      <c r="L1022" s="246"/>
      <c r="M1022" s="247"/>
      <c r="N1022" s="248"/>
      <c r="O1022" s="248"/>
      <c r="P1022" s="248"/>
      <c r="Q1022" s="248"/>
      <c r="R1022" s="248"/>
      <c r="S1022" s="248"/>
      <c r="T1022" s="249"/>
      <c r="AT1022" s="250" t="s">
        <v>150</v>
      </c>
      <c r="AU1022" s="250" t="s">
        <v>82</v>
      </c>
      <c r="AV1022" s="12" t="s">
        <v>82</v>
      </c>
      <c r="AW1022" s="12" t="s">
        <v>35</v>
      </c>
      <c r="AX1022" s="12" t="s">
        <v>72</v>
      </c>
      <c r="AY1022" s="250" t="s">
        <v>142</v>
      </c>
    </row>
    <row r="1023" s="12" customFormat="1">
      <c r="B1023" s="240"/>
      <c r="C1023" s="241"/>
      <c r="D1023" s="231" t="s">
        <v>150</v>
      </c>
      <c r="E1023" s="242" t="s">
        <v>21</v>
      </c>
      <c r="F1023" s="243" t="s">
        <v>579</v>
      </c>
      <c r="G1023" s="241"/>
      <c r="H1023" s="244">
        <v>0.123</v>
      </c>
      <c r="I1023" s="245"/>
      <c r="J1023" s="241"/>
      <c r="K1023" s="241"/>
      <c r="L1023" s="246"/>
      <c r="M1023" s="247"/>
      <c r="N1023" s="248"/>
      <c r="O1023" s="248"/>
      <c r="P1023" s="248"/>
      <c r="Q1023" s="248"/>
      <c r="R1023" s="248"/>
      <c r="S1023" s="248"/>
      <c r="T1023" s="249"/>
      <c r="AT1023" s="250" t="s">
        <v>150</v>
      </c>
      <c r="AU1023" s="250" t="s">
        <v>82</v>
      </c>
      <c r="AV1023" s="12" t="s">
        <v>82</v>
      </c>
      <c r="AW1023" s="12" t="s">
        <v>35</v>
      </c>
      <c r="AX1023" s="12" t="s">
        <v>72</v>
      </c>
      <c r="AY1023" s="250" t="s">
        <v>142</v>
      </c>
    </row>
    <row r="1024" s="14" customFormat="1">
      <c r="B1024" s="262"/>
      <c r="C1024" s="263"/>
      <c r="D1024" s="231" t="s">
        <v>150</v>
      </c>
      <c r="E1024" s="264" t="s">
        <v>21</v>
      </c>
      <c r="F1024" s="265" t="s">
        <v>175</v>
      </c>
      <c r="G1024" s="263"/>
      <c r="H1024" s="266">
        <v>20.161000000000001</v>
      </c>
      <c r="I1024" s="267"/>
      <c r="J1024" s="263"/>
      <c r="K1024" s="263"/>
      <c r="L1024" s="268"/>
      <c r="M1024" s="269"/>
      <c r="N1024" s="270"/>
      <c r="O1024" s="270"/>
      <c r="P1024" s="270"/>
      <c r="Q1024" s="270"/>
      <c r="R1024" s="270"/>
      <c r="S1024" s="270"/>
      <c r="T1024" s="271"/>
      <c r="AT1024" s="272" t="s">
        <v>150</v>
      </c>
      <c r="AU1024" s="272" t="s">
        <v>82</v>
      </c>
      <c r="AV1024" s="14" t="s">
        <v>170</v>
      </c>
      <c r="AW1024" s="14" t="s">
        <v>35</v>
      </c>
      <c r="AX1024" s="14" t="s">
        <v>72</v>
      </c>
      <c r="AY1024" s="272" t="s">
        <v>142</v>
      </c>
    </row>
    <row r="1025" s="11" customFormat="1">
      <c r="B1025" s="229"/>
      <c r="C1025" s="230"/>
      <c r="D1025" s="231" t="s">
        <v>150</v>
      </c>
      <c r="E1025" s="232" t="s">
        <v>21</v>
      </c>
      <c r="F1025" s="233" t="s">
        <v>428</v>
      </c>
      <c r="G1025" s="230"/>
      <c r="H1025" s="232" t="s">
        <v>21</v>
      </c>
      <c r="I1025" s="234"/>
      <c r="J1025" s="230"/>
      <c r="K1025" s="230"/>
      <c r="L1025" s="235"/>
      <c r="M1025" s="236"/>
      <c r="N1025" s="237"/>
      <c r="O1025" s="237"/>
      <c r="P1025" s="237"/>
      <c r="Q1025" s="237"/>
      <c r="R1025" s="237"/>
      <c r="S1025" s="237"/>
      <c r="T1025" s="238"/>
      <c r="AT1025" s="239" t="s">
        <v>150</v>
      </c>
      <c r="AU1025" s="239" t="s">
        <v>82</v>
      </c>
      <c r="AV1025" s="11" t="s">
        <v>80</v>
      </c>
      <c r="AW1025" s="11" t="s">
        <v>35</v>
      </c>
      <c r="AX1025" s="11" t="s">
        <v>72</v>
      </c>
      <c r="AY1025" s="239" t="s">
        <v>142</v>
      </c>
    </row>
    <row r="1026" s="12" customFormat="1">
      <c r="B1026" s="240"/>
      <c r="C1026" s="241"/>
      <c r="D1026" s="231" t="s">
        <v>150</v>
      </c>
      <c r="E1026" s="242" t="s">
        <v>21</v>
      </c>
      <c r="F1026" s="243" t="s">
        <v>580</v>
      </c>
      <c r="G1026" s="241"/>
      <c r="H1026" s="244">
        <v>3.1349999999999998</v>
      </c>
      <c r="I1026" s="245"/>
      <c r="J1026" s="241"/>
      <c r="K1026" s="241"/>
      <c r="L1026" s="246"/>
      <c r="M1026" s="247"/>
      <c r="N1026" s="248"/>
      <c r="O1026" s="248"/>
      <c r="P1026" s="248"/>
      <c r="Q1026" s="248"/>
      <c r="R1026" s="248"/>
      <c r="S1026" s="248"/>
      <c r="T1026" s="249"/>
      <c r="AT1026" s="250" t="s">
        <v>150</v>
      </c>
      <c r="AU1026" s="250" t="s">
        <v>82</v>
      </c>
      <c r="AV1026" s="12" t="s">
        <v>82</v>
      </c>
      <c r="AW1026" s="12" t="s">
        <v>35</v>
      </c>
      <c r="AX1026" s="12" t="s">
        <v>72</v>
      </c>
      <c r="AY1026" s="250" t="s">
        <v>142</v>
      </c>
    </row>
    <row r="1027" s="14" customFormat="1">
      <c r="B1027" s="262"/>
      <c r="C1027" s="263"/>
      <c r="D1027" s="231" t="s">
        <v>150</v>
      </c>
      <c r="E1027" s="264" t="s">
        <v>21</v>
      </c>
      <c r="F1027" s="265" t="s">
        <v>175</v>
      </c>
      <c r="G1027" s="263"/>
      <c r="H1027" s="266">
        <v>3.1349999999999998</v>
      </c>
      <c r="I1027" s="267"/>
      <c r="J1027" s="263"/>
      <c r="K1027" s="263"/>
      <c r="L1027" s="268"/>
      <c r="M1027" s="269"/>
      <c r="N1027" s="270"/>
      <c r="O1027" s="270"/>
      <c r="P1027" s="270"/>
      <c r="Q1027" s="270"/>
      <c r="R1027" s="270"/>
      <c r="S1027" s="270"/>
      <c r="T1027" s="271"/>
      <c r="AT1027" s="272" t="s">
        <v>150</v>
      </c>
      <c r="AU1027" s="272" t="s">
        <v>82</v>
      </c>
      <c r="AV1027" s="14" t="s">
        <v>170</v>
      </c>
      <c r="AW1027" s="14" t="s">
        <v>35</v>
      </c>
      <c r="AX1027" s="14" t="s">
        <v>72</v>
      </c>
      <c r="AY1027" s="272" t="s">
        <v>142</v>
      </c>
    </row>
    <row r="1028" s="11" customFormat="1">
      <c r="B1028" s="229"/>
      <c r="C1028" s="230"/>
      <c r="D1028" s="231" t="s">
        <v>150</v>
      </c>
      <c r="E1028" s="232" t="s">
        <v>21</v>
      </c>
      <c r="F1028" s="233" t="s">
        <v>431</v>
      </c>
      <c r="G1028" s="230"/>
      <c r="H1028" s="232" t="s">
        <v>21</v>
      </c>
      <c r="I1028" s="234"/>
      <c r="J1028" s="230"/>
      <c r="K1028" s="230"/>
      <c r="L1028" s="235"/>
      <c r="M1028" s="236"/>
      <c r="N1028" s="237"/>
      <c r="O1028" s="237"/>
      <c r="P1028" s="237"/>
      <c r="Q1028" s="237"/>
      <c r="R1028" s="237"/>
      <c r="S1028" s="237"/>
      <c r="T1028" s="238"/>
      <c r="AT1028" s="239" t="s">
        <v>150</v>
      </c>
      <c r="AU1028" s="239" t="s">
        <v>82</v>
      </c>
      <c r="AV1028" s="11" t="s">
        <v>80</v>
      </c>
      <c r="AW1028" s="11" t="s">
        <v>35</v>
      </c>
      <c r="AX1028" s="11" t="s">
        <v>72</v>
      </c>
      <c r="AY1028" s="239" t="s">
        <v>142</v>
      </c>
    </row>
    <row r="1029" s="12" customFormat="1">
      <c r="B1029" s="240"/>
      <c r="C1029" s="241"/>
      <c r="D1029" s="231" t="s">
        <v>150</v>
      </c>
      <c r="E1029" s="242" t="s">
        <v>21</v>
      </c>
      <c r="F1029" s="243" t="s">
        <v>581</v>
      </c>
      <c r="G1029" s="241"/>
      <c r="H1029" s="244">
        <v>9.4800000000000004</v>
      </c>
      <c r="I1029" s="245"/>
      <c r="J1029" s="241"/>
      <c r="K1029" s="241"/>
      <c r="L1029" s="246"/>
      <c r="M1029" s="247"/>
      <c r="N1029" s="248"/>
      <c r="O1029" s="248"/>
      <c r="P1029" s="248"/>
      <c r="Q1029" s="248"/>
      <c r="R1029" s="248"/>
      <c r="S1029" s="248"/>
      <c r="T1029" s="249"/>
      <c r="AT1029" s="250" t="s">
        <v>150</v>
      </c>
      <c r="AU1029" s="250" t="s">
        <v>82</v>
      </c>
      <c r="AV1029" s="12" t="s">
        <v>82</v>
      </c>
      <c r="AW1029" s="12" t="s">
        <v>35</v>
      </c>
      <c r="AX1029" s="12" t="s">
        <v>72</v>
      </c>
      <c r="AY1029" s="250" t="s">
        <v>142</v>
      </c>
    </row>
    <row r="1030" s="12" customFormat="1">
      <c r="B1030" s="240"/>
      <c r="C1030" s="241"/>
      <c r="D1030" s="231" t="s">
        <v>150</v>
      </c>
      <c r="E1030" s="242" t="s">
        <v>21</v>
      </c>
      <c r="F1030" s="243" t="s">
        <v>582</v>
      </c>
      <c r="G1030" s="241"/>
      <c r="H1030" s="244">
        <v>0.184</v>
      </c>
      <c r="I1030" s="245"/>
      <c r="J1030" s="241"/>
      <c r="K1030" s="241"/>
      <c r="L1030" s="246"/>
      <c r="M1030" s="247"/>
      <c r="N1030" s="248"/>
      <c r="O1030" s="248"/>
      <c r="P1030" s="248"/>
      <c r="Q1030" s="248"/>
      <c r="R1030" s="248"/>
      <c r="S1030" s="248"/>
      <c r="T1030" s="249"/>
      <c r="AT1030" s="250" t="s">
        <v>150</v>
      </c>
      <c r="AU1030" s="250" t="s">
        <v>82</v>
      </c>
      <c r="AV1030" s="12" t="s">
        <v>82</v>
      </c>
      <c r="AW1030" s="12" t="s">
        <v>35</v>
      </c>
      <c r="AX1030" s="12" t="s">
        <v>72</v>
      </c>
      <c r="AY1030" s="250" t="s">
        <v>142</v>
      </c>
    </row>
    <row r="1031" s="14" customFormat="1">
      <c r="B1031" s="262"/>
      <c r="C1031" s="263"/>
      <c r="D1031" s="231" t="s">
        <v>150</v>
      </c>
      <c r="E1031" s="264" t="s">
        <v>21</v>
      </c>
      <c r="F1031" s="265" t="s">
        <v>175</v>
      </c>
      <c r="G1031" s="263"/>
      <c r="H1031" s="266">
        <v>9.6639999999999997</v>
      </c>
      <c r="I1031" s="267"/>
      <c r="J1031" s="263"/>
      <c r="K1031" s="263"/>
      <c r="L1031" s="268"/>
      <c r="M1031" s="269"/>
      <c r="N1031" s="270"/>
      <c r="O1031" s="270"/>
      <c r="P1031" s="270"/>
      <c r="Q1031" s="270"/>
      <c r="R1031" s="270"/>
      <c r="S1031" s="270"/>
      <c r="T1031" s="271"/>
      <c r="AT1031" s="272" t="s">
        <v>150</v>
      </c>
      <c r="AU1031" s="272" t="s">
        <v>82</v>
      </c>
      <c r="AV1031" s="14" t="s">
        <v>170</v>
      </c>
      <c r="AW1031" s="14" t="s">
        <v>35</v>
      </c>
      <c r="AX1031" s="14" t="s">
        <v>72</v>
      </c>
      <c r="AY1031" s="272" t="s">
        <v>142</v>
      </c>
    </row>
    <row r="1032" s="13" customFormat="1">
      <c r="B1032" s="251"/>
      <c r="C1032" s="252"/>
      <c r="D1032" s="231" t="s">
        <v>150</v>
      </c>
      <c r="E1032" s="253" t="s">
        <v>21</v>
      </c>
      <c r="F1032" s="254" t="s">
        <v>160</v>
      </c>
      <c r="G1032" s="252"/>
      <c r="H1032" s="255">
        <v>32.960000000000001</v>
      </c>
      <c r="I1032" s="256"/>
      <c r="J1032" s="252"/>
      <c r="K1032" s="252"/>
      <c r="L1032" s="257"/>
      <c r="M1032" s="258"/>
      <c r="N1032" s="259"/>
      <c r="O1032" s="259"/>
      <c r="P1032" s="259"/>
      <c r="Q1032" s="259"/>
      <c r="R1032" s="259"/>
      <c r="S1032" s="259"/>
      <c r="T1032" s="260"/>
      <c r="AT1032" s="261" t="s">
        <v>150</v>
      </c>
      <c r="AU1032" s="261" t="s">
        <v>82</v>
      </c>
      <c r="AV1032" s="13" t="s">
        <v>148</v>
      </c>
      <c r="AW1032" s="13" t="s">
        <v>35</v>
      </c>
      <c r="AX1032" s="13" t="s">
        <v>80</v>
      </c>
      <c r="AY1032" s="261" t="s">
        <v>142</v>
      </c>
    </row>
    <row r="1033" s="1" customFormat="1" ht="25.5" customHeight="1">
      <c r="B1033" s="46"/>
      <c r="C1033" s="273" t="s">
        <v>1731</v>
      </c>
      <c r="D1033" s="273" t="s">
        <v>245</v>
      </c>
      <c r="E1033" s="274" t="s">
        <v>1732</v>
      </c>
      <c r="F1033" s="275" t="s">
        <v>1733</v>
      </c>
      <c r="G1033" s="276" t="s">
        <v>147</v>
      </c>
      <c r="H1033" s="277">
        <v>34.607999999999997</v>
      </c>
      <c r="I1033" s="278"/>
      <c r="J1033" s="279">
        <f>ROUND(I1033*H1033,2)</f>
        <v>0</v>
      </c>
      <c r="K1033" s="275" t="s">
        <v>164</v>
      </c>
      <c r="L1033" s="280"/>
      <c r="M1033" s="281" t="s">
        <v>21</v>
      </c>
      <c r="N1033" s="282" t="s">
        <v>43</v>
      </c>
      <c r="O1033" s="47"/>
      <c r="P1033" s="226">
        <f>O1033*H1033</f>
        <v>0</v>
      </c>
      <c r="Q1033" s="226">
        <v>0.019199999999999998</v>
      </c>
      <c r="R1033" s="226">
        <f>Q1033*H1033</f>
        <v>0.66447359999999989</v>
      </c>
      <c r="S1033" s="226">
        <v>0</v>
      </c>
      <c r="T1033" s="227">
        <f>S1033*H1033</f>
        <v>0</v>
      </c>
      <c r="AR1033" s="24" t="s">
        <v>338</v>
      </c>
      <c r="AT1033" s="24" t="s">
        <v>245</v>
      </c>
      <c r="AU1033" s="24" t="s">
        <v>82</v>
      </c>
      <c r="AY1033" s="24" t="s">
        <v>142</v>
      </c>
      <c r="BE1033" s="228">
        <f>IF(N1033="základní",J1033,0)</f>
        <v>0</v>
      </c>
      <c r="BF1033" s="228">
        <f>IF(N1033="snížená",J1033,0)</f>
        <v>0</v>
      </c>
      <c r="BG1033" s="228">
        <f>IF(N1033="zákl. přenesená",J1033,0)</f>
        <v>0</v>
      </c>
      <c r="BH1033" s="228">
        <f>IF(N1033="sníž. přenesená",J1033,0)</f>
        <v>0</v>
      </c>
      <c r="BI1033" s="228">
        <f>IF(N1033="nulová",J1033,0)</f>
        <v>0</v>
      </c>
      <c r="BJ1033" s="24" t="s">
        <v>80</v>
      </c>
      <c r="BK1033" s="228">
        <f>ROUND(I1033*H1033,2)</f>
        <v>0</v>
      </c>
      <c r="BL1033" s="24" t="s">
        <v>250</v>
      </c>
      <c r="BM1033" s="24" t="s">
        <v>1734</v>
      </c>
    </row>
    <row r="1034" s="12" customFormat="1">
      <c r="B1034" s="240"/>
      <c r="C1034" s="241"/>
      <c r="D1034" s="231" t="s">
        <v>150</v>
      </c>
      <c r="E1034" s="242" t="s">
        <v>21</v>
      </c>
      <c r="F1034" s="243" t="s">
        <v>1735</v>
      </c>
      <c r="G1034" s="241"/>
      <c r="H1034" s="244">
        <v>34.607999999999997</v>
      </c>
      <c r="I1034" s="245"/>
      <c r="J1034" s="241"/>
      <c r="K1034" s="241"/>
      <c r="L1034" s="246"/>
      <c r="M1034" s="247"/>
      <c r="N1034" s="248"/>
      <c r="O1034" s="248"/>
      <c r="P1034" s="248"/>
      <c r="Q1034" s="248"/>
      <c r="R1034" s="248"/>
      <c r="S1034" s="248"/>
      <c r="T1034" s="249"/>
      <c r="AT1034" s="250" t="s">
        <v>150</v>
      </c>
      <c r="AU1034" s="250" t="s">
        <v>82</v>
      </c>
      <c r="AV1034" s="12" t="s">
        <v>82</v>
      </c>
      <c r="AW1034" s="12" t="s">
        <v>35</v>
      </c>
      <c r="AX1034" s="12" t="s">
        <v>72</v>
      </c>
      <c r="AY1034" s="250" t="s">
        <v>142</v>
      </c>
    </row>
    <row r="1035" s="13" customFormat="1">
      <c r="B1035" s="251"/>
      <c r="C1035" s="252"/>
      <c r="D1035" s="231" t="s">
        <v>150</v>
      </c>
      <c r="E1035" s="253" t="s">
        <v>21</v>
      </c>
      <c r="F1035" s="254" t="s">
        <v>160</v>
      </c>
      <c r="G1035" s="252"/>
      <c r="H1035" s="255">
        <v>34.607999999999997</v>
      </c>
      <c r="I1035" s="256"/>
      <c r="J1035" s="252"/>
      <c r="K1035" s="252"/>
      <c r="L1035" s="257"/>
      <c r="M1035" s="258"/>
      <c r="N1035" s="259"/>
      <c r="O1035" s="259"/>
      <c r="P1035" s="259"/>
      <c r="Q1035" s="259"/>
      <c r="R1035" s="259"/>
      <c r="S1035" s="259"/>
      <c r="T1035" s="260"/>
      <c r="AT1035" s="261" t="s">
        <v>150</v>
      </c>
      <c r="AU1035" s="261" t="s">
        <v>82</v>
      </c>
      <c r="AV1035" s="13" t="s">
        <v>148</v>
      </c>
      <c r="AW1035" s="13" t="s">
        <v>35</v>
      </c>
      <c r="AX1035" s="13" t="s">
        <v>80</v>
      </c>
      <c r="AY1035" s="261" t="s">
        <v>142</v>
      </c>
    </row>
    <row r="1036" s="1" customFormat="1" ht="25.5" customHeight="1">
      <c r="B1036" s="46"/>
      <c r="C1036" s="217" t="s">
        <v>1736</v>
      </c>
      <c r="D1036" s="217" t="s">
        <v>144</v>
      </c>
      <c r="E1036" s="218" t="s">
        <v>1737</v>
      </c>
      <c r="F1036" s="219" t="s">
        <v>1738</v>
      </c>
      <c r="G1036" s="220" t="s">
        <v>147</v>
      </c>
      <c r="H1036" s="221">
        <v>3.1349999999999998</v>
      </c>
      <c r="I1036" s="222"/>
      <c r="J1036" s="223">
        <f>ROUND(I1036*H1036,2)</f>
        <v>0</v>
      </c>
      <c r="K1036" s="219" t="s">
        <v>164</v>
      </c>
      <c r="L1036" s="72"/>
      <c r="M1036" s="224" t="s">
        <v>21</v>
      </c>
      <c r="N1036" s="225" t="s">
        <v>43</v>
      </c>
      <c r="O1036" s="47"/>
      <c r="P1036" s="226">
        <f>O1036*H1036</f>
        <v>0</v>
      </c>
      <c r="Q1036" s="226">
        <v>0</v>
      </c>
      <c r="R1036" s="226">
        <f>Q1036*H1036</f>
        <v>0</v>
      </c>
      <c r="S1036" s="226">
        <v>0</v>
      </c>
      <c r="T1036" s="227">
        <f>S1036*H1036</f>
        <v>0</v>
      </c>
      <c r="AR1036" s="24" t="s">
        <v>250</v>
      </c>
      <c r="AT1036" s="24" t="s">
        <v>144</v>
      </c>
      <c r="AU1036" s="24" t="s">
        <v>82</v>
      </c>
      <c r="AY1036" s="24" t="s">
        <v>142</v>
      </c>
      <c r="BE1036" s="228">
        <f>IF(N1036="základní",J1036,0)</f>
        <v>0</v>
      </c>
      <c r="BF1036" s="228">
        <f>IF(N1036="snížená",J1036,0)</f>
        <v>0</v>
      </c>
      <c r="BG1036" s="228">
        <f>IF(N1036="zákl. přenesená",J1036,0)</f>
        <v>0</v>
      </c>
      <c r="BH1036" s="228">
        <f>IF(N1036="sníž. přenesená",J1036,0)</f>
        <v>0</v>
      </c>
      <c r="BI1036" s="228">
        <f>IF(N1036="nulová",J1036,0)</f>
        <v>0</v>
      </c>
      <c r="BJ1036" s="24" t="s">
        <v>80</v>
      </c>
      <c r="BK1036" s="228">
        <f>ROUND(I1036*H1036,2)</f>
        <v>0</v>
      </c>
      <c r="BL1036" s="24" t="s">
        <v>250</v>
      </c>
      <c r="BM1036" s="24" t="s">
        <v>1739</v>
      </c>
    </row>
    <row r="1037" s="11" customFormat="1">
      <c r="B1037" s="229"/>
      <c r="C1037" s="230"/>
      <c r="D1037" s="231" t="s">
        <v>150</v>
      </c>
      <c r="E1037" s="232" t="s">
        <v>21</v>
      </c>
      <c r="F1037" s="233" t="s">
        <v>428</v>
      </c>
      <c r="G1037" s="230"/>
      <c r="H1037" s="232" t="s">
        <v>21</v>
      </c>
      <c r="I1037" s="234"/>
      <c r="J1037" s="230"/>
      <c r="K1037" s="230"/>
      <c r="L1037" s="235"/>
      <c r="M1037" s="236"/>
      <c r="N1037" s="237"/>
      <c r="O1037" s="237"/>
      <c r="P1037" s="237"/>
      <c r="Q1037" s="237"/>
      <c r="R1037" s="237"/>
      <c r="S1037" s="237"/>
      <c r="T1037" s="238"/>
      <c r="AT1037" s="239" t="s">
        <v>150</v>
      </c>
      <c r="AU1037" s="239" t="s">
        <v>82</v>
      </c>
      <c r="AV1037" s="11" t="s">
        <v>80</v>
      </c>
      <c r="AW1037" s="11" t="s">
        <v>35</v>
      </c>
      <c r="AX1037" s="11" t="s">
        <v>72</v>
      </c>
      <c r="AY1037" s="239" t="s">
        <v>142</v>
      </c>
    </row>
    <row r="1038" s="12" customFormat="1">
      <c r="B1038" s="240"/>
      <c r="C1038" s="241"/>
      <c r="D1038" s="231" t="s">
        <v>150</v>
      </c>
      <c r="E1038" s="242" t="s">
        <v>21</v>
      </c>
      <c r="F1038" s="243" t="s">
        <v>580</v>
      </c>
      <c r="G1038" s="241"/>
      <c r="H1038" s="244">
        <v>3.1349999999999998</v>
      </c>
      <c r="I1038" s="245"/>
      <c r="J1038" s="241"/>
      <c r="K1038" s="241"/>
      <c r="L1038" s="246"/>
      <c r="M1038" s="247"/>
      <c r="N1038" s="248"/>
      <c r="O1038" s="248"/>
      <c r="P1038" s="248"/>
      <c r="Q1038" s="248"/>
      <c r="R1038" s="248"/>
      <c r="S1038" s="248"/>
      <c r="T1038" s="249"/>
      <c r="AT1038" s="250" t="s">
        <v>150</v>
      </c>
      <c r="AU1038" s="250" t="s">
        <v>82</v>
      </c>
      <c r="AV1038" s="12" t="s">
        <v>82</v>
      </c>
      <c r="AW1038" s="12" t="s">
        <v>35</v>
      </c>
      <c r="AX1038" s="12" t="s">
        <v>72</v>
      </c>
      <c r="AY1038" s="250" t="s">
        <v>142</v>
      </c>
    </row>
    <row r="1039" s="13" customFormat="1">
      <c r="B1039" s="251"/>
      <c r="C1039" s="252"/>
      <c r="D1039" s="231" t="s">
        <v>150</v>
      </c>
      <c r="E1039" s="253" t="s">
        <v>21</v>
      </c>
      <c r="F1039" s="254" t="s">
        <v>160</v>
      </c>
      <c r="G1039" s="252"/>
      <c r="H1039" s="255">
        <v>3.1349999999999998</v>
      </c>
      <c r="I1039" s="256"/>
      <c r="J1039" s="252"/>
      <c r="K1039" s="252"/>
      <c r="L1039" s="257"/>
      <c r="M1039" s="258"/>
      <c r="N1039" s="259"/>
      <c r="O1039" s="259"/>
      <c r="P1039" s="259"/>
      <c r="Q1039" s="259"/>
      <c r="R1039" s="259"/>
      <c r="S1039" s="259"/>
      <c r="T1039" s="260"/>
      <c r="AT1039" s="261" t="s">
        <v>150</v>
      </c>
      <c r="AU1039" s="261" t="s">
        <v>82</v>
      </c>
      <c r="AV1039" s="13" t="s">
        <v>148</v>
      </c>
      <c r="AW1039" s="13" t="s">
        <v>35</v>
      </c>
      <c r="AX1039" s="13" t="s">
        <v>80</v>
      </c>
      <c r="AY1039" s="261" t="s">
        <v>142</v>
      </c>
    </row>
    <row r="1040" s="1" customFormat="1" ht="16.5" customHeight="1">
      <c r="B1040" s="46"/>
      <c r="C1040" s="217" t="s">
        <v>1740</v>
      </c>
      <c r="D1040" s="217" t="s">
        <v>144</v>
      </c>
      <c r="E1040" s="218" t="s">
        <v>1741</v>
      </c>
      <c r="F1040" s="219" t="s">
        <v>1742</v>
      </c>
      <c r="G1040" s="220" t="s">
        <v>147</v>
      </c>
      <c r="H1040" s="221">
        <v>32.960000000000001</v>
      </c>
      <c r="I1040" s="222"/>
      <c r="J1040" s="223">
        <f>ROUND(I1040*H1040,2)</f>
        <v>0</v>
      </c>
      <c r="K1040" s="219" t="s">
        <v>164</v>
      </c>
      <c r="L1040" s="72"/>
      <c r="M1040" s="224" t="s">
        <v>21</v>
      </c>
      <c r="N1040" s="225" t="s">
        <v>43</v>
      </c>
      <c r="O1040" s="47"/>
      <c r="P1040" s="226">
        <f>O1040*H1040</f>
        <v>0</v>
      </c>
      <c r="Q1040" s="226">
        <v>0.00029999999999999997</v>
      </c>
      <c r="R1040" s="226">
        <f>Q1040*H1040</f>
        <v>0.0098879999999999992</v>
      </c>
      <c r="S1040" s="226">
        <v>0</v>
      </c>
      <c r="T1040" s="227">
        <f>S1040*H1040</f>
        <v>0</v>
      </c>
      <c r="AR1040" s="24" t="s">
        <v>250</v>
      </c>
      <c r="AT1040" s="24" t="s">
        <v>144</v>
      </c>
      <c r="AU1040" s="24" t="s">
        <v>82</v>
      </c>
      <c r="AY1040" s="24" t="s">
        <v>142</v>
      </c>
      <c r="BE1040" s="228">
        <f>IF(N1040="základní",J1040,0)</f>
        <v>0</v>
      </c>
      <c r="BF1040" s="228">
        <f>IF(N1040="snížená",J1040,0)</f>
        <v>0</v>
      </c>
      <c r="BG1040" s="228">
        <f>IF(N1040="zákl. přenesená",J1040,0)</f>
        <v>0</v>
      </c>
      <c r="BH1040" s="228">
        <f>IF(N1040="sníž. přenesená",J1040,0)</f>
        <v>0</v>
      </c>
      <c r="BI1040" s="228">
        <f>IF(N1040="nulová",J1040,0)</f>
        <v>0</v>
      </c>
      <c r="BJ1040" s="24" t="s">
        <v>80</v>
      </c>
      <c r="BK1040" s="228">
        <f>ROUND(I1040*H1040,2)</f>
        <v>0</v>
      </c>
      <c r="BL1040" s="24" t="s">
        <v>250</v>
      </c>
      <c r="BM1040" s="24" t="s">
        <v>1743</v>
      </c>
    </row>
    <row r="1041" s="1" customFormat="1" ht="25.5" customHeight="1">
      <c r="B1041" s="46"/>
      <c r="C1041" s="217" t="s">
        <v>1744</v>
      </c>
      <c r="D1041" s="217" t="s">
        <v>144</v>
      </c>
      <c r="E1041" s="218" t="s">
        <v>1745</v>
      </c>
      <c r="F1041" s="219" t="s">
        <v>1746</v>
      </c>
      <c r="G1041" s="220" t="s">
        <v>147</v>
      </c>
      <c r="H1041" s="221">
        <v>32.960000000000001</v>
      </c>
      <c r="I1041" s="222"/>
      <c r="J1041" s="223">
        <f>ROUND(I1041*H1041,2)</f>
        <v>0</v>
      </c>
      <c r="K1041" s="219" t="s">
        <v>164</v>
      </c>
      <c r="L1041" s="72"/>
      <c r="M1041" s="224" t="s">
        <v>21</v>
      </c>
      <c r="N1041" s="225" t="s">
        <v>43</v>
      </c>
      <c r="O1041" s="47"/>
      <c r="P1041" s="226">
        <f>O1041*H1041</f>
        <v>0</v>
      </c>
      <c r="Q1041" s="226">
        <v>0.0077000000000000002</v>
      </c>
      <c r="R1041" s="226">
        <f>Q1041*H1041</f>
        <v>0.25379200000000002</v>
      </c>
      <c r="S1041" s="226">
        <v>0</v>
      </c>
      <c r="T1041" s="227">
        <f>S1041*H1041</f>
        <v>0</v>
      </c>
      <c r="AR1041" s="24" t="s">
        <v>250</v>
      </c>
      <c r="AT1041" s="24" t="s">
        <v>144</v>
      </c>
      <c r="AU1041" s="24" t="s">
        <v>82</v>
      </c>
      <c r="AY1041" s="24" t="s">
        <v>142</v>
      </c>
      <c r="BE1041" s="228">
        <f>IF(N1041="základní",J1041,0)</f>
        <v>0</v>
      </c>
      <c r="BF1041" s="228">
        <f>IF(N1041="snížená",J1041,0)</f>
        <v>0</v>
      </c>
      <c r="BG1041" s="228">
        <f>IF(N1041="zákl. přenesená",J1041,0)</f>
        <v>0</v>
      </c>
      <c r="BH1041" s="228">
        <f>IF(N1041="sníž. přenesená",J1041,0)</f>
        <v>0</v>
      </c>
      <c r="BI1041" s="228">
        <f>IF(N1041="nulová",J1041,0)</f>
        <v>0</v>
      </c>
      <c r="BJ1041" s="24" t="s">
        <v>80</v>
      </c>
      <c r="BK1041" s="228">
        <f>ROUND(I1041*H1041,2)</f>
        <v>0</v>
      </c>
      <c r="BL1041" s="24" t="s">
        <v>250</v>
      </c>
      <c r="BM1041" s="24" t="s">
        <v>1747</v>
      </c>
    </row>
    <row r="1042" s="1" customFormat="1" ht="38.25" customHeight="1">
      <c r="B1042" s="46"/>
      <c r="C1042" s="217" t="s">
        <v>1748</v>
      </c>
      <c r="D1042" s="217" t="s">
        <v>144</v>
      </c>
      <c r="E1042" s="218" t="s">
        <v>1749</v>
      </c>
      <c r="F1042" s="219" t="s">
        <v>1750</v>
      </c>
      <c r="G1042" s="220" t="s">
        <v>226</v>
      </c>
      <c r="H1042" s="221">
        <v>1.075</v>
      </c>
      <c r="I1042" s="222"/>
      <c r="J1042" s="223">
        <f>ROUND(I1042*H1042,2)</f>
        <v>0</v>
      </c>
      <c r="K1042" s="219" t="s">
        <v>164</v>
      </c>
      <c r="L1042" s="72"/>
      <c r="M1042" s="224" t="s">
        <v>21</v>
      </c>
      <c r="N1042" s="225" t="s">
        <v>43</v>
      </c>
      <c r="O1042" s="47"/>
      <c r="P1042" s="226">
        <f>O1042*H1042</f>
        <v>0</v>
      </c>
      <c r="Q1042" s="226">
        <v>0</v>
      </c>
      <c r="R1042" s="226">
        <f>Q1042*H1042</f>
        <v>0</v>
      </c>
      <c r="S1042" s="226">
        <v>0</v>
      </c>
      <c r="T1042" s="227">
        <f>S1042*H1042</f>
        <v>0</v>
      </c>
      <c r="AR1042" s="24" t="s">
        <v>250</v>
      </c>
      <c r="AT1042" s="24" t="s">
        <v>144</v>
      </c>
      <c r="AU1042" s="24" t="s">
        <v>82</v>
      </c>
      <c r="AY1042" s="24" t="s">
        <v>142</v>
      </c>
      <c r="BE1042" s="228">
        <f>IF(N1042="základní",J1042,0)</f>
        <v>0</v>
      </c>
      <c r="BF1042" s="228">
        <f>IF(N1042="snížená",J1042,0)</f>
        <v>0</v>
      </c>
      <c r="BG1042" s="228">
        <f>IF(N1042="zákl. přenesená",J1042,0)</f>
        <v>0</v>
      </c>
      <c r="BH1042" s="228">
        <f>IF(N1042="sníž. přenesená",J1042,0)</f>
        <v>0</v>
      </c>
      <c r="BI1042" s="228">
        <f>IF(N1042="nulová",J1042,0)</f>
        <v>0</v>
      </c>
      <c r="BJ1042" s="24" t="s">
        <v>80</v>
      </c>
      <c r="BK1042" s="228">
        <f>ROUND(I1042*H1042,2)</f>
        <v>0</v>
      </c>
      <c r="BL1042" s="24" t="s">
        <v>250</v>
      </c>
      <c r="BM1042" s="24" t="s">
        <v>1751</v>
      </c>
    </row>
    <row r="1043" s="10" customFormat="1" ht="29.88" customHeight="1">
      <c r="B1043" s="201"/>
      <c r="C1043" s="202"/>
      <c r="D1043" s="203" t="s">
        <v>71</v>
      </c>
      <c r="E1043" s="215" t="s">
        <v>1752</v>
      </c>
      <c r="F1043" s="215" t="s">
        <v>1753</v>
      </c>
      <c r="G1043" s="202"/>
      <c r="H1043" s="202"/>
      <c r="I1043" s="205"/>
      <c r="J1043" s="216">
        <f>BK1043</f>
        <v>0</v>
      </c>
      <c r="K1043" s="202"/>
      <c r="L1043" s="207"/>
      <c r="M1043" s="208"/>
      <c r="N1043" s="209"/>
      <c r="O1043" s="209"/>
      <c r="P1043" s="210">
        <f>SUM(P1044:P1098)</f>
        <v>0</v>
      </c>
      <c r="Q1043" s="209"/>
      <c r="R1043" s="210">
        <f>SUM(R1044:R1098)</f>
        <v>0.86534559999999994</v>
      </c>
      <c r="S1043" s="209"/>
      <c r="T1043" s="211">
        <f>SUM(T1044:T1098)</f>
        <v>0</v>
      </c>
      <c r="AR1043" s="212" t="s">
        <v>82</v>
      </c>
      <c r="AT1043" s="213" t="s">
        <v>71</v>
      </c>
      <c r="AU1043" s="213" t="s">
        <v>80</v>
      </c>
      <c r="AY1043" s="212" t="s">
        <v>142</v>
      </c>
      <c r="BK1043" s="214">
        <f>SUM(BK1044:BK1098)</f>
        <v>0</v>
      </c>
    </row>
    <row r="1044" s="1" customFormat="1" ht="25.5" customHeight="1">
      <c r="B1044" s="46"/>
      <c r="C1044" s="217" t="s">
        <v>1754</v>
      </c>
      <c r="D1044" s="217" t="s">
        <v>144</v>
      </c>
      <c r="E1044" s="218" t="s">
        <v>1755</v>
      </c>
      <c r="F1044" s="219" t="s">
        <v>1756</v>
      </c>
      <c r="G1044" s="220" t="s">
        <v>147</v>
      </c>
      <c r="H1044" s="221">
        <v>51.677</v>
      </c>
      <c r="I1044" s="222"/>
      <c r="J1044" s="223">
        <f>ROUND(I1044*H1044,2)</f>
        <v>0</v>
      </c>
      <c r="K1044" s="219" t="s">
        <v>164</v>
      </c>
      <c r="L1044" s="72"/>
      <c r="M1044" s="224" t="s">
        <v>21</v>
      </c>
      <c r="N1044" s="225" t="s">
        <v>43</v>
      </c>
      <c r="O1044" s="47"/>
      <c r="P1044" s="226">
        <f>O1044*H1044</f>
        <v>0</v>
      </c>
      <c r="Q1044" s="226">
        <v>0.0030000000000000001</v>
      </c>
      <c r="R1044" s="226">
        <f>Q1044*H1044</f>
        <v>0.155031</v>
      </c>
      <c r="S1044" s="226">
        <v>0</v>
      </c>
      <c r="T1044" s="227">
        <f>S1044*H1044</f>
        <v>0</v>
      </c>
      <c r="AR1044" s="24" t="s">
        <v>250</v>
      </c>
      <c r="AT1044" s="24" t="s">
        <v>144</v>
      </c>
      <c r="AU1044" s="24" t="s">
        <v>82</v>
      </c>
      <c r="AY1044" s="24" t="s">
        <v>142</v>
      </c>
      <c r="BE1044" s="228">
        <f>IF(N1044="základní",J1044,0)</f>
        <v>0</v>
      </c>
      <c r="BF1044" s="228">
        <f>IF(N1044="snížená",J1044,0)</f>
        <v>0</v>
      </c>
      <c r="BG1044" s="228">
        <f>IF(N1044="zákl. přenesená",J1044,0)</f>
        <v>0</v>
      </c>
      <c r="BH1044" s="228">
        <f>IF(N1044="sníž. přenesená",J1044,0)</f>
        <v>0</v>
      </c>
      <c r="BI1044" s="228">
        <f>IF(N1044="nulová",J1044,0)</f>
        <v>0</v>
      </c>
      <c r="BJ1044" s="24" t="s">
        <v>80</v>
      </c>
      <c r="BK1044" s="228">
        <f>ROUND(I1044*H1044,2)</f>
        <v>0</v>
      </c>
      <c r="BL1044" s="24" t="s">
        <v>250</v>
      </c>
      <c r="BM1044" s="24" t="s">
        <v>1757</v>
      </c>
    </row>
    <row r="1045" s="11" customFormat="1">
      <c r="B1045" s="229"/>
      <c r="C1045" s="230"/>
      <c r="D1045" s="231" t="s">
        <v>150</v>
      </c>
      <c r="E1045" s="232" t="s">
        <v>21</v>
      </c>
      <c r="F1045" s="233" t="s">
        <v>464</v>
      </c>
      <c r="G1045" s="230"/>
      <c r="H1045" s="232" t="s">
        <v>21</v>
      </c>
      <c r="I1045" s="234"/>
      <c r="J1045" s="230"/>
      <c r="K1045" s="230"/>
      <c r="L1045" s="235"/>
      <c r="M1045" s="236"/>
      <c r="N1045" s="237"/>
      <c r="O1045" s="237"/>
      <c r="P1045" s="237"/>
      <c r="Q1045" s="237"/>
      <c r="R1045" s="237"/>
      <c r="S1045" s="237"/>
      <c r="T1045" s="238"/>
      <c r="AT1045" s="239" t="s">
        <v>150</v>
      </c>
      <c r="AU1045" s="239" t="s">
        <v>82</v>
      </c>
      <c r="AV1045" s="11" t="s">
        <v>80</v>
      </c>
      <c r="AW1045" s="11" t="s">
        <v>35</v>
      </c>
      <c r="AX1045" s="11" t="s">
        <v>72</v>
      </c>
      <c r="AY1045" s="239" t="s">
        <v>142</v>
      </c>
    </row>
    <row r="1046" s="12" customFormat="1">
      <c r="B1046" s="240"/>
      <c r="C1046" s="241"/>
      <c r="D1046" s="231" t="s">
        <v>150</v>
      </c>
      <c r="E1046" s="242" t="s">
        <v>21</v>
      </c>
      <c r="F1046" s="243" t="s">
        <v>465</v>
      </c>
      <c r="G1046" s="241"/>
      <c r="H1046" s="244">
        <v>7.2809999999999997</v>
      </c>
      <c r="I1046" s="245"/>
      <c r="J1046" s="241"/>
      <c r="K1046" s="241"/>
      <c r="L1046" s="246"/>
      <c r="M1046" s="247"/>
      <c r="N1046" s="248"/>
      <c r="O1046" s="248"/>
      <c r="P1046" s="248"/>
      <c r="Q1046" s="248"/>
      <c r="R1046" s="248"/>
      <c r="S1046" s="248"/>
      <c r="T1046" s="249"/>
      <c r="AT1046" s="250" t="s">
        <v>150</v>
      </c>
      <c r="AU1046" s="250" t="s">
        <v>82</v>
      </c>
      <c r="AV1046" s="12" t="s">
        <v>82</v>
      </c>
      <c r="AW1046" s="12" t="s">
        <v>35</v>
      </c>
      <c r="AX1046" s="12" t="s">
        <v>72</v>
      </c>
      <c r="AY1046" s="250" t="s">
        <v>142</v>
      </c>
    </row>
    <row r="1047" s="12" customFormat="1">
      <c r="B1047" s="240"/>
      <c r="C1047" s="241"/>
      <c r="D1047" s="231" t="s">
        <v>150</v>
      </c>
      <c r="E1047" s="242" t="s">
        <v>21</v>
      </c>
      <c r="F1047" s="243" t="s">
        <v>466</v>
      </c>
      <c r="G1047" s="241"/>
      <c r="H1047" s="244">
        <v>7.6950000000000003</v>
      </c>
      <c r="I1047" s="245"/>
      <c r="J1047" s="241"/>
      <c r="K1047" s="241"/>
      <c r="L1047" s="246"/>
      <c r="M1047" s="247"/>
      <c r="N1047" s="248"/>
      <c r="O1047" s="248"/>
      <c r="P1047" s="248"/>
      <c r="Q1047" s="248"/>
      <c r="R1047" s="248"/>
      <c r="S1047" s="248"/>
      <c r="T1047" s="249"/>
      <c r="AT1047" s="250" t="s">
        <v>150</v>
      </c>
      <c r="AU1047" s="250" t="s">
        <v>82</v>
      </c>
      <c r="AV1047" s="12" t="s">
        <v>82</v>
      </c>
      <c r="AW1047" s="12" t="s">
        <v>35</v>
      </c>
      <c r="AX1047" s="12" t="s">
        <v>72</v>
      </c>
      <c r="AY1047" s="250" t="s">
        <v>142</v>
      </c>
    </row>
    <row r="1048" s="12" customFormat="1">
      <c r="B1048" s="240"/>
      <c r="C1048" s="241"/>
      <c r="D1048" s="231" t="s">
        <v>150</v>
      </c>
      <c r="E1048" s="242" t="s">
        <v>21</v>
      </c>
      <c r="F1048" s="243" t="s">
        <v>467</v>
      </c>
      <c r="G1048" s="241"/>
      <c r="H1048" s="244">
        <v>0.52000000000000002</v>
      </c>
      <c r="I1048" s="245"/>
      <c r="J1048" s="241"/>
      <c r="K1048" s="241"/>
      <c r="L1048" s="246"/>
      <c r="M1048" s="247"/>
      <c r="N1048" s="248"/>
      <c r="O1048" s="248"/>
      <c r="P1048" s="248"/>
      <c r="Q1048" s="248"/>
      <c r="R1048" s="248"/>
      <c r="S1048" s="248"/>
      <c r="T1048" s="249"/>
      <c r="AT1048" s="250" t="s">
        <v>150</v>
      </c>
      <c r="AU1048" s="250" t="s">
        <v>82</v>
      </c>
      <c r="AV1048" s="12" t="s">
        <v>82</v>
      </c>
      <c r="AW1048" s="12" t="s">
        <v>35</v>
      </c>
      <c r="AX1048" s="12" t="s">
        <v>72</v>
      </c>
      <c r="AY1048" s="250" t="s">
        <v>142</v>
      </c>
    </row>
    <row r="1049" s="12" customFormat="1">
      <c r="B1049" s="240"/>
      <c r="C1049" s="241"/>
      <c r="D1049" s="231" t="s">
        <v>150</v>
      </c>
      <c r="E1049" s="242" t="s">
        <v>21</v>
      </c>
      <c r="F1049" s="243" t="s">
        <v>468</v>
      </c>
      <c r="G1049" s="241"/>
      <c r="H1049" s="244">
        <v>-0.41999999999999998</v>
      </c>
      <c r="I1049" s="245"/>
      <c r="J1049" s="241"/>
      <c r="K1049" s="241"/>
      <c r="L1049" s="246"/>
      <c r="M1049" s="247"/>
      <c r="N1049" s="248"/>
      <c r="O1049" s="248"/>
      <c r="P1049" s="248"/>
      <c r="Q1049" s="248"/>
      <c r="R1049" s="248"/>
      <c r="S1049" s="248"/>
      <c r="T1049" s="249"/>
      <c r="AT1049" s="250" t="s">
        <v>150</v>
      </c>
      <c r="AU1049" s="250" t="s">
        <v>82</v>
      </c>
      <c r="AV1049" s="12" t="s">
        <v>82</v>
      </c>
      <c r="AW1049" s="12" t="s">
        <v>35</v>
      </c>
      <c r="AX1049" s="12" t="s">
        <v>72</v>
      </c>
      <c r="AY1049" s="250" t="s">
        <v>142</v>
      </c>
    </row>
    <row r="1050" s="12" customFormat="1">
      <c r="B1050" s="240"/>
      <c r="C1050" s="241"/>
      <c r="D1050" s="231" t="s">
        <v>150</v>
      </c>
      <c r="E1050" s="242" t="s">
        <v>21</v>
      </c>
      <c r="F1050" s="243" t="s">
        <v>469</v>
      </c>
      <c r="G1050" s="241"/>
      <c r="H1050" s="244">
        <v>7.3799999999999999</v>
      </c>
      <c r="I1050" s="245"/>
      <c r="J1050" s="241"/>
      <c r="K1050" s="241"/>
      <c r="L1050" s="246"/>
      <c r="M1050" s="247"/>
      <c r="N1050" s="248"/>
      <c r="O1050" s="248"/>
      <c r="P1050" s="248"/>
      <c r="Q1050" s="248"/>
      <c r="R1050" s="248"/>
      <c r="S1050" s="248"/>
      <c r="T1050" s="249"/>
      <c r="AT1050" s="250" t="s">
        <v>150</v>
      </c>
      <c r="AU1050" s="250" t="s">
        <v>82</v>
      </c>
      <c r="AV1050" s="12" t="s">
        <v>82</v>
      </c>
      <c r="AW1050" s="12" t="s">
        <v>35</v>
      </c>
      <c r="AX1050" s="12" t="s">
        <v>72</v>
      </c>
      <c r="AY1050" s="250" t="s">
        <v>142</v>
      </c>
    </row>
    <row r="1051" s="12" customFormat="1">
      <c r="B1051" s="240"/>
      <c r="C1051" s="241"/>
      <c r="D1051" s="231" t="s">
        <v>150</v>
      </c>
      <c r="E1051" s="242" t="s">
        <v>21</v>
      </c>
      <c r="F1051" s="243" t="s">
        <v>470</v>
      </c>
      <c r="G1051" s="241"/>
      <c r="H1051" s="244">
        <v>0.26000000000000001</v>
      </c>
      <c r="I1051" s="245"/>
      <c r="J1051" s="241"/>
      <c r="K1051" s="241"/>
      <c r="L1051" s="246"/>
      <c r="M1051" s="247"/>
      <c r="N1051" s="248"/>
      <c r="O1051" s="248"/>
      <c r="P1051" s="248"/>
      <c r="Q1051" s="248"/>
      <c r="R1051" s="248"/>
      <c r="S1051" s="248"/>
      <c r="T1051" s="249"/>
      <c r="AT1051" s="250" t="s">
        <v>150</v>
      </c>
      <c r="AU1051" s="250" t="s">
        <v>82</v>
      </c>
      <c r="AV1051" s="12" t="s">
        <v>82</v>
      </c>
      <c r="AW1051" s="12" t="s">
        <v>35</v>
      </c>
      <c r="AX1051" s="12" t="s">
        <v>72</v>
      </c>
      <c r="AY1051" s="250" t="s">
        <v>142</v>
      </c>
    </row>
    <row r="1052" s="12" customFormat="1">
      <c r="B1052" s="240"/>
      <c r="C1052" s="241"/>
      <c r="D1052" s="231" t="s">
        <v>150</v>
      </c>
      <c r="E1052" s="242" t="s">
        <v>21</v>
      </c>
      <c r="F1052" s="243" t="s">
        <v>471</v>
      </c>
      <c r="G1052" s="241"/>
      <c r="H1052" s="244">
        <v>-0.20999999999999999</v>
      </c>
      <c r="I1052" s="245"/>
      <c r="J1052" s="241"/>
      <c r="K1052" s="241"/>
      <c r="L1052" s="246"/>
      <c r="M1052" s="247"/>
      <c r="N1052" s="248"/>
      <c r="O1052" s="248"/>
      <c r="P1052" s="248"/>
      <c r="Q1052" s="248"/>
      <c r="R1052" s="248"/>
      <c r="S1052" s="248"/>
      <c r="T1052" s="249"/>
      <c r="AT1052" s="250" t="s">
        <v>150</v>
      </c>
      <c r="AU1052" s="250" t="s">
        <v>82</v>
      </c>
      <c r="AV1052" s="12" t="s">
        <v>82</v>
      </c>
      <c r="AW1052" s="12" t="s">
        <v>35</v>
      </c>
      <c r="AX1052" s="12" t="s">
        <v>72</v>
      </c>
      <c r="AY1052" s="250" t="s">
        <v>142</v>
      </c>
    </row>
    <row r="1053" s="14" customFormat="1">
      <c r="B1053" s="262"/>
      <c r="C1053" s="263"/>
      <c r="D1053" s="231" t="s">
        <v>150</v>
      </c>
      <c r="E1053" s="264" t="s">
        <v>21</v>
      </c>
      <c r="F1053" s="265" t="s">
        <v>175</v>
      </c>
      <c r="G1053" s="263"/>
      <c r="H1053" s="266">
        <v>22.506</v>
      </c>
      <c r="I1053" s="267"/>
      <c r="J1053" s="263"/>
      <c r="K1053" s="263"/>
      <c r="L1053" s="268"/>
      <c r="M1053" s="269"/>
      <c r="N1053" s="270"/>
      <c r="O1053" s="270"/>
      <c r="P1053" s="270"/>
      <c r="Q1053" s="270"/>
      <c r="R1053" s="270"/>
      <c r="S1053" s="270"/>
      <c r="T1053" s="271"/>
      <c r="AT1053" s="272" t="s">
        <v>150</v>
      </c>
      <c r="AU1053" s="272" t="s">
        <v>82</v>
      </c>
      <c r="AV1053" s="14" t="s">
        <v>170</v>
      </c>
      <c r="AW1053" s="14" t="s">
        <v>35</v>
      </c>
      <c r="AX1053" s="14" t="s">
        <v>72</v>
      </c>
      <c r="AY1053" s="272" t="s">
        <v>142</v>
      </c>
    </row>
    <row r="1054" s="11" customFormat="1">
      <c r="B1054" s="229"/>
      <c r="C1054" s="230"/>
      <c r="D1054" s="231" t="s">
        <v>150</v>
      </c>
      <c r="E1054" s="232" t="s">
        <v>21</v>
      </c>
      <c r="F1054" s="233" t="s">
        <v>428</v>
      </c>
      <c r="G1054" s="230"/>
      <c r="H1054" s="232" t="s">
        <v>21</v>
      </c>
      <c r="I1054" s="234"/>
      <c r="J1054" s="230"/>
      <c r="K1054" s="230"/>
      <c r="L1054" s="235"/>
      <c r="M1054" s="236"/>
      <c r="N1054" s="237"/>
      <c r="O1054" s="237"/>
      <c r="P1054" s="237"/>
      <c r="Q1054" s="237"/>
      <c r="R1054" s="237"/>
      <c r="S1054" s="237"/>
      <c r="T1054" s="238"/>
      <c r="AT1054" s="239" t="s">
        <v>150</v>
      </c>
      <c r="AU1054" s="239" t="s">
        <v>82</v>
      </c>
      <c r="AV1054" s="11" t="s">
        <v>80</v>
      </c>
      <c r="AW1054" s="11" t="s">
        <v>35</v>
      </c>
      <c r="AX1054" s="11" t="s">
        <v>72</v>
      </c>
      <c r="AY1054" s="239" t="s">
        <v>142</v>
      </c>
    </row>
    <row r="1055" s="12" customFormat="1">
      <c r="B1055" s="240"/>
      <c r="C1055" s="241"/>
      <c r="D1055" s="231" t="s">
        <v>150</v>
      </c>
      <c r="E1055" s="242" t="s">
        <v>21</v>
      </c>
      <c r="F1055" s="243" t="s">
        <v>472</v>
      </c>
      <c r="G1055" s="241"/>
      <c r="H1055" s="244">
        <v>13.302</v>
      </c>
      <c r="I1055" s="245"/>
      <c r="J1055" s="241"/>
      <c r="K1055" s="241"/>
      <c r="L1055" s="246"/>
      <c r="M1055" s="247"/>
      <c r="N1055" s="248"/>
      <c r="O1055" s="248"/>
      <c r="P1055" s="248"/>
      <c r="Q1055" s="248"/>
      <c r="R1055" s="248"/>
      <c r="S1055" s="248"/>
      <c r="T1055" s="249"/>
      <c r="AT1055" s="250" t="s">
        <v>150</v>
      </c>
      <c r="AU1055" s="250" t="s">
        <v>82</v>
      </c>
      <c r="AV1055" s="12" t="s">
        <v>82</v>
      </c>
      <c r="AW1055" s="12" t="s">
        <v>35</v>
      </c>
      <c r="AX1055" s="12" t="s">
        <v>72</v>
      </c>
      <c r="AY1055" s="250" t="s">
        <v>142</v>
      </c>
    </row>
    <row r="1056" s="12" customFormat="1">
      <c r="B1056" s="240"/>
      <c r="C1056" s="241"/>
      <c r="D1056" s="231" t="s">
        <v>150</v>
      </c>
      <c r="E1056" s="242" t="s">
        <v>21</v>
      </c>
      <c r="F1056" s="243" t="s">
        <v>470</v>
      </c>
      <c r="G1056" s="241"/>
      <c r="H1056" s="244">
        <v>0.26000000000000001</v>
      </c>
      <c r="I1056" s="245"/>
      <c r="J1056" s="241"/>
      <c r="K1056" s="241"/>
      <c r="L1056" s="246"/>
      <c r="M1056" s="247"/>
      <c r="N1056" s="248"/>
      <c r="O1056" s="248"/>
      <c r="P1056" s="248"/>
      <c r="Q1056" s="248"/>
      <c r="R1056" s="248"/>
      <c r="S1056" s="248"/>
      <c r="T1056" s="249"/>
      <c r="AT1056" s="250" t="s">
        <v>150</v>
      </c>
      <c r="AU1056" s="250" t="s">
        <v>82</v>
      </c>
      <c r="AV1056" s="12" t="s">
        <v>82</v>
      </c>
      <c r="AW1056" s="12" t="s">
        <v>35</v>
      </c>
      <c r="AX1056" s="12" t="s">
        <v>72</v>
      </c>
      <c r="AY1056" s="250" t="s">
        <v>142</v>
      </c>
    </row>
    <row r="1057" s="12" customFormat="1">
      <c r="B1057" s="240"/>
      <c r="C1057" s="241"/>
      <c r="D1057" s="231" t="s">
        <v>150</v>
      </c>
      <c r="E1057" s="242" t="s">
        <v>21</v>
      </c>
      <c r="F1057" s="243" t="s">
        <v>471</v>
      </c>
      <c r="G1057" s="241"/>
      <c r="H1057" s="244">
        <v>-0.20999999999999999</v>
      </c>
      <c r="I1057" s="245"/>
      <c r="J1057" s="241"/>
      <c r="K1057" s="241"/>
      <c r="L1057" s="246"/>
      <c r="M1057" s="247"/>
      <c r="N1057" s="248"/>
      <c r="O1057" s="248"/>
      <c r="P1057" s="248"/>
      <c r="Q1057" s="248"/>
      <c r="R1057" s="248"/>
      <c r="S1057" s="248"/>
      <c r="T1057" s="249"/>
      <c r="AT1057" s="250" t="s">
        <v>150</v>
      </c>
      <c r="AU1057" s="250" t="s">
        <v>82</v>
      </c>
      <c r="AV1057" s="12" t="s">
        <v>82</v>
      </c>
      <c r="AW1057" s="12" t="s">
        <v>35</v>
      </c>
      <c r="AX1057" s="12" t="s">
        <v>72</v>
      </c>
      <c r="AY1057" s="250" t="s">
        <v>142</v>
      </c>
    </row>
    <row r="1058" s="14" customFormat="1">
      <c r="B1058" s="262"/>
      <c r="C1058" s="263"/>
      <c r="D1058" s="231" t="s">
        <v>150</v>
      </c>
      <c r="E1058" s="264" t="s">
        <v>21</v>
      </c>
      <c r="F1058" s="265" t="s">
        <v>175</v>
      </c>
      <c r="G1058" s="263"/>
      <c r="H1058" s="266">
        <v>13.352</v>
      </c>
      <c r="I1058" s="267"/>
      <c r="J1058" s="263"/>
      <c r="K1058" s="263"/>
      <c r="L1058" s="268"/>
      <c r="M1058" s="269"/>
      <c r="N1058" s="270"/>
      <c r="O1058" s="270"/>
      <c r="P1058" s="270"/>
      <c r="Q1058" s="270"/>
      <c r="R1058" s="270"/>
      <c r="S1058" s="270"/>
      <c r="T1058" s="271"/>
      <c r="AT1058" s="272" t="s">
        <v>150</v>
      </c>
      <c r="AU1058" s="272" t="s">
        <v>82</v>
      </c>
      <c r="AV1058" s="14" t="s">
        <v>170</v>
      </c>
      <c r="AW1058" s="14" t="s">
        <v>35</v>
      </c>
      <c r="AX1058" s="14" t="s">
        <v>72</v>
      </c>
      <c r="AY1058" s="272" t="s">
        <v>142</v>
      </c>
    </row>
    <row r="1059" s="11" customFormat="1">
      <c r="B1059" s="229"/>
      <c r="C1059" s="230"/>
      <c r="D1059" s="231" t="s">
        <v>150</v>
      </c>
      <c r="E1059" s="232" t="s">
        <v>21</v>
      </c>
      <c r="F1059" s="233" t="s">
        <v>473</v>
      </c>
      <c r="G1059" s="230"/>
      <c r="H1059" s="232" t="s">
        <v>21</v>
      </c>
      <c r="I1059" s="234"/>
      <c r="J1059" s="230"/>
      <c r="K1059" s="230"/>
      <c r="L1059" s="235"/>
      <c r="M1059" s="236"/>
      <c r="N1059" s="237"/>
      <c r="O1059" s="237"/>
      <c r="P1059" s="237"/>
      <c r="Q1059" s="237"/>
      <c r="R1059" s="237"/>
      <c r="S1059" s="237"/>
      <c r="T1059" s="238"/>
      <c r="AT1059" s="239" t="s">
        <v>150</v>
      </c>
      <c r="AU1059" s="239" t="s">
        <v>82</v>
      </c>
      <c r="AV1059" s="11" t="s">
        <v>80</v>
      </c>
      <c r="AW1059" s="11" t="s">
        <v>35</v>
      </c>
      <c r="AX1059" s="11" t="s">
        <v>72</v>
      </c>
      <c r="AY1059" s="239" t="s">
        <v>142</v>
      </c>
    </row>
    <row r="1060" s="12" customFormat="1">
      <c r="B1060" s="240"/>
      <c r="C1060" s="241"/>
      <c r="D1060" s="231" t="s">
        <v>150</v>
      </c>
      <c r="E1060" s="242" t="s">
        <v>21</v>
      </c>
      <c r="F1060" s="243" t="s">
        <v>474</v>
      </c>
      <c r="G1060" s="241"/>
      <c r="H1060" s="244">
        <v>6.5789999999999997</v>
      </c>
      <c r="I1060" s="245"/>
      <c r="J1060" s="241"/>
      <c r="K1060" s="241"/>
      <c r="L1060" s="246"/>
      <c r="M1060" s="247"/>
      <c r="N1060" s="248"/>
      <c r="O1060" s="248"/>
      <c r="P1060" s="248"/>
      <c r="Q1060" s="248"/>
      <c r="R1060" s="248"/>
      <c r="S1060" s="248"/>
      <c r="T1060" s="249"/>
      <c r="AT1060" s="250" t="s">
        <v>150</v>
      </c>
      <c r="AU1060" s="250" t="s">
        <v>82</v>
      </c>
      <c r="AV1060" s="12" t="s">
        <v>82</v>
      </c>
      <c r="AW1060" s="12" t="s">
        <v>35</v>
      </c>
      <c r="AX1060" s="12" t="s">
        <v>72</v>
      </c>
      <c r="AY1060" s="250" t="s">
        <v>142</v>
      </c>
    </row>
    <row r="1061" s="14" customFormat="1">
      <c r="B1061" s="262"/>
      <c r="C1061" s="263"/>
      <c r="D1061" s="231" t="s">
        <v>150</v>
      </c>
      <c r="E1061" s="264" t="s">
        <v>21</v>
      </c>
      <c r="F1061" s="265" t="s">
        <v>175</v>
      </c>
      <c r="G1061" s="263"/>
      <c r="H1061" s="266">
        <v>6.5789999999999997</v>
      </c>
      <c r="I1061" s="267"/>
      <c r="J1061" s="263"/>
      <c r="K1061" s="263"/>
      <c r="L1061" s="268"/>
      <c r="M1061" s="269"/>
      <c r="N1061" s="270"/>
      <c r="O1061" s="270"/>
      <c r="P1061" s="270"/>
      <c r="Q1061" s="270"/>
      <c r="R1061" s="270"/>
      <c r="S1061" s="270"/>
      <c r="T1061" s="271"/>
      <c r="AT1061" s="272" t="s">
        <v>150</v>
      </c>
      <c r="AU1061" s="272" t="s">
        <v>82</v>
      </c>
      <c r="AV1061" s="14" t="s">
        <v>170</v>
      </c>
      <c r="AW1061" s="14" t="s">
        <v>35</v>
      </c>
      <c r="AX1061" s="14" t="s">
        <v>72</v>
      </c>
      <c r="AY1061" s="272" t="s">
        <v>142</v>
      </c>
    </row>
    <row r="1062" s="11" customFormat="1">
      <c r="B1062" s="229"/>
      <c r="C1062" s="230"/>
      <c r="D1062" s="231" t="s">
        <v>150</v>
      </c>
      <c r="E1062" s="232" t="s">
        <v>21</v>
      </c>
      <c r="F1062" s="233" t="s">
        <v>431</v>
      </c>
      <c r="G1062" s="230"/>
      <c r="H1062" s="232" t="s">
        <v>21</v>
      </c>
      <c r="I1062" s="234"/>
      <c r="J1062" s="230"/>
      <c r="K1062" s="230"/>
      <c r="L1062" s="235"/>
      <c r="M1062" s="236"/>
      <c r="N1062" s="237"/>
      <c r="O1062" s="237"/>
      <c r="P1062" s="237"/>
      <c r="Q1062" s="237"/>
      <c r="R1062" s="237"/>
      <c r="S1062" s="237"/>
      <c r="T1062" s="238"/>
      <c r="AT1062" s="239" t="s">
        <v>150</v>
      </c>
      <c r="AU1062" s="239" t="s">
        <v>82</v>
      </c>
      <c r="AV1062" s="11" t="s">
        <v>80</v>
      </c>
      <c r="AW1062" s="11" t="s">
        <v>35</v>
      </c>
      <c r="AX1062" s="11" t="s">
        <v>72</v>
      </c>
      <c r="AY1062" s="239" t="s">
        <v>142</v>
      </c>
    </row>
    <row r="1063" s="12" customFormat="1">
      <c r="B1063" s="240"/>
      <c r="C1063" s="241"/>
      <c r="D1063" s="231" t="s">
        <v>150</v>
      </c>
      <c r="E1063" s="242" t="s">
        <v>21</v>
      </c>
      <c r="F1063" s="243" t="s">
        <v>475</v>
      </c>
      <c r="G1063" s="241"/>
      <c r="H1063" s="244">
        <v>9.2400000000000002</v>
      </c>
      <c r="I1063" s="245"/>
      <c r="J1063" s="241"/>
      <c r="K1063" s="241"/>
      <c r="L1063" s="246"/>
      <c r="M1063" s="247"/>
      <c r="N1063" s="248"/>
      <c r="O1063" s="248"/>
      <c r="P1063" s="248"/>
      <c r="Q1063" s="248"/>
      <c r="R1063" s="248"/>
      <c r="S1063" s="248"/>
      <c r="T1063" s="249"/>
      <c r="AT1063" s="250" t="s">
        <v>150</v>
      </c>
      <c r="AU1063" s="250" t="s">
        <v>82</v>
      </c>
      <c r="AV1063" s="12" t="s">
        <v>82</v>
      </c>
      <c r="AW1063" s="12" t="s">
        <v>35</v>
      </c>
      <c r="AX1063" s="12" t="s">
        <v>72</v>
      </c>
      <c r="AY1063" s="250" t="s">
        <v>142</v>
      </c>
    </row>
    <row r="1064" s="14" customFormat="1">
      <c r="B1064" s="262"/>
      <c r="C1064" s="263"/>
      <c r="D1064" s="231" t="s">
        <v>150</v>
      </c>
      <c r="E1064" s="264" t="s">
        <v>21</v>
      </c>
      <c r="F1064" s="265" t="s">
        <v>175</v>
      </c>
      <c r="G1064" s="263"/>
      <c r="H1064" s="266">
        <v>9.2400000000000002</v>
      </c>
      <c r="I1064" s="267"/>
      <c r="J1064" s="263"/>
      <c r="K1064" s="263"/>
      <c r="L1064" s="268"/>
      <c r="M1064" s="269"/>
      <c r="N1064" s="270"/>
      <c r="O1064" s="270"/>
      <c r="P1064" s="270"/>
      <c r="Q1064" s="270"/>
      <c r="R1064" s="270"/>
      <c r="S1064" s="270"/>
      <c r="T1064" s="271"/>
      <c r="AT1064" s="272" t="s">
        <v>150</v>
      </c>
      <c r="AU1064" s="272" t="s">
        <v>82</v>
      </c>
      <c r="AV1064" s="14" t="s">
        <v>170</v>
      </c>
      <c r="AW1064" s="14" t="s">
        <v>35</v>
      </c>
      <c r="AX1064" s="14" t="s">
        <v>72</v>
      </c>
      <c r="AY1064" s="272" t="s">
        <v>142</v>
      </c>
    </row>
    <row r="1065" s="13" customFormat="1">
      <c r="B1065" s="251"/>
      <c r="C1065" s="252"/>
      <c r="D1065" s="231" t="s">
        <v>150</v>
      </c>
      <c r="E1065" s="253" t="s">
        <v>21</v>
      </c>
      <c r="F1065" s="254" t="s">
        <v>160</v>
      </c>
      <c r="G1065" s="252"/>
      <c r="H1065" s="255">
        <v>51.677</v>
      </c>
      <c r="I1065" s="256"/>
      <c r="J1065" s="252"/>
      <c r="K1065" s="252"/>
      <c r="L1065" s="257"/>
      <c r="M1065" s="258"/>
      <c r="N1065" s="259"/>
      <c r="O1065" s="259"/>
      <c r="P1065" s="259"/>
      <c r="Q1065" s="259"/>
      <c r="R1065" s="259"/>
      <c r="S1065" s="259"/>
      <c r="T1065" s="260"/>
      <c r="AT1065" s="261" t="s">
        <v>150</v>
      </c>
      <c r="AU1065" s="261" t="s">
        <v>82</v>
      </c>
      <c r="AV1065" s="13" t="s">
        <v>148</v>
      </c>
      <c r="AW1065" s="13" t="s">
        <v>35</v>
      </c>
      <c r="AX1065" s="13" t="s">
        <v>80</v>
      </c>
      <c r="AY1065" s="261" t="s">
        <v>142</v>
      </c>
    </row>
    <row r="1066" s="1" customFormat="1" ht="16.5" customHeight="1">
      <c r="B1066" s="46"/>
      <c r="C1066" s="273" t="s">
        <v>1758</v>
      </c>
      <c r="D1066" s="273" t="s">
        <v>245</v>
      </c>
      <c r="E1066" s="274" t="s">
        <v>1759</v>
      </c>
      <c r="F1066" s="275" t="s">
        <v>1760</v>
      </c>
      <c r="G1066" s="276" t="s">
        <v>147</v>
      </c>
      <c r="H1066" s="277">
        <v>54.25</v>
      </c>
      <c r="I1066" s="278"/>
      <c r="J1066" s="279">
        <f>ROUND(I1066*H1066,2)</f>
        <v>0</v>
      </c>
      <c r="K1066" s="275" t="s">
        <v>164</v>
      </c>
      <c r="L1066" s="280"/>
      <c r="M1066" s="281" t="s">
        <v>21</v>
      </c>
      <c r="N1066" s="282" t="s">
        <v>43</v>
      </c>
      <c r="O1066" s="47"/>
      <c r="P1066" s="226">
        <f>O1066*H1066</f>
        <v>0</v>
      </c>
      <c r="Q1066" s="226">
        <v>0.0126</v>
      </c>
      <c r="R1066" s="226">
        <f>Q1066*H1066</f>
        <v>0.68354999999999999</v>
      </c>
      <c r="S1066" s="226">
        <v>0</v>
      </c>
      <c r="T1066" s="227">
        <f>S1066*H1066</f>
        <v>0</v>
      </c>
      <c r="AR1066" s="24" t="s">
        <v>338</v>
      </c>
      <c r="AT1066" s="24" t="s">
        <v>245</v>
      </c>
      <c r="AU1066" s="24" t="s">
        <v>82</v>
      </c>
      <c r="AY1066" s="24" t="s">
        <v>142</v>
      </c>
      <c r="BE1066" s="228">
        <f>IF(N1066="základní",J1066,0)</f>
        <v>0</v>
      </c>
      <c r="BF1066" s="228">
        <f>IF(N1066="snížená",J1066,0)</f>
        <v>0</v>
      </c>
      <c r="BG1066" s="228">
        <f>IF(N1066="zákl. přenesená",J1066,0)</f>
        <v>0</v>
      </c>
      <c r="BH1066" s="228">
        <f>IF(N1066="sníž. přenesená",J1066,0)</f>
        <v>0</v>
      </c>
      <c r="BI1066" s="228">
        <f>IF(N1066="nulová",J1066,0)</f>
        <v>0</v>
      </c>
      <c r="BJ1066" s="24" t="s">
        <v>80</v>
      </c>
      <c r="BK1066" s="228">
        <f>ROUND(I1066*H1066,2)</f>
        <v>0</v>
      </c>
      <c r="BL1066" s="24" t="s">
        <v>250</v>
      </c>
      <c r="BM1066" s="24" t="s">
        <v>1761</v>
      </c>
    </row>
    <row r="1067" s="12" customFormat="1">
      <c r="B1067" s="240"/>
      <c r="C1067" s="241"/>
      <c r="D1067" s="231" t="s">
        <v>150</v>
      </c>
      <c r="E1067" s="242" t="s">
        <v>21</v>
      </c>
      <c r="F1067" s="243" t="s">
        <v>1762</v>
      </c>
      <c r="G1067" s="241"/>
      <c r="H1067" s="244">
        <v>54.25</v>
      </c>
      <c r="I1067" s="245"/>
      <c r="J1067" s="241"/>
      <c r="K1067" s="241"/>
      <c r="L1067" s="246"/>
      <c r="M1067" s="247"/>
      <c r="N1067" s="248"/>
      <c r="O1067" s="248"/>
      <c r="P1067" s="248"/>
      <c r="Q1067" s="248"/>
      <c r="R1067" s="248"/>
      <c r="S1067" s="248"/>
      <c r="T1067" s="249"/>
      <c r="AT1067" s="250" t="s">
        <v>150</v>
      </c>
      <c r="AU1067" s="250" t="s">
        <v>82</v>
      </c>
      <c r="AV1067" s="12" t="s">
        <v>82</v>
      </c>
      <c r="AW1067" s="12" t="s">
        <v>35</v>
      </c>
      <c r="AX1067" s="12" t="s">
        <v>72</v>
      </c>
      <c r="AY1067" s="250" t="s">
        <v>142</v>
      </c>
    </row>
    <row r="1068" s="13" customFormat="1">
      <c r="B1068" s="251"/>
      <c r="C1068" s="252"/>
      <c r="D1068" s="231" t="s">
        <v>150</v>
      </c>
      <c r="E1068" s="253" t="s">
        <v>21</v>
      </c>
      <c r="F1068" s="254" t="s">
        <v>160</v>
      </c>
      <c r="G1068" s="252"/>
      <c r="H1068" s="255">
        <v>54.25</v>
      </c>
      <c r="I1068" s="256"/>
      <c r="J1068" s="252"/>
      <c r="K1068" s="252"/>
      <c r="L1068" s="257"/>
      <c r="M1068" s="258"/>
      <c r="N1068" s="259"/>
      <c r="O1068" s="259"/>
      <c r="P1068" s="259"/>
      <c r="Q1068" s="259"/>
      <c r="R1068" s="259"/>
      <c r="S1068" s="259"/>
      <c r="T1068" s="260"/>
      <c r="AT1068" s="261" t="s">
        <v>150</v>
      </c>
      <c r="AU1068" s="261" t="s">
        <v>82</v>
      </c>
      <c r="AV1068" s="13" t="s">
        <v>148</v>
      </c>
      <c r="AW1068" s="13" t="s">
        <v>35</v>
      </c>
      <c r="AX1068" s="13" t="s">
        <v>80</v>
      </c>
      <c r="AY1068" s="261" t="s">
        <v>142</v>
      </c>
    </row>
    <row r="1069" s="1" customFormat="1" ht="25.5" customHeight="1">
      <c r="B1069" s="46"/>
      <c r="C1069" s="217" t="s">
        <v>1763</v>
      </c>
      <c r="D1069" s="217" t="s">
        <v>144</v>
      </c>
      <c r="E1069" s="218" t="s">
        <v>1764</v>
      </c>
      <c r="F1069" s="219" t="s">
        <v>1765</v>
      </c>
      <c r="G1069" s="220" t="s">
        <v>147</v>
      </c>
      <c r="H1069" s="221">
        <v>15.819000000000001</v>
      </c>
      <c r="I1069" s="222"/>
      <c r="J1069" s="223">
        <f>ROUND(I1069*H1069,2)</f>
        <v>0</v>
      </c>
      <c r="K1069" s="219" t="s">
        <v>164</v>
      </c>
      <c r="L1069" s="72"/>
      <c r="M1069" s="224" t="s">
        <v>21</v>
      </c>
      <c r="N1069" s="225" t="s">
        <v>43</v>
      </c>
      <c r="O1069" s="47"/>
      <c r="P1069" s="226">
        <f>O1069*H1069</f>
        <v>0</v>
      </c>
      <c r="Q1069" s="226">
        <v>0</v>
      </c>
      <c r="R1069" s="226">
        <f>Q1069*H1069</f>
        <v>0</v>
      </c>
      <c r="S1069" s="226">
        <v>0</v>
      </c>
      <c r="T1069" s="227">
        <f>S1069*H1069</f>
        <v>0</v>
      </c>
      <c r="AR1069" s="24" t="s">
        <v>250</v>
      </c>
      <c r="AT1069" s="24" t="s">
        <v>144</v>
      </c>
      <c r="AU1069" s="24" t="s">
        <v>82</v>
      </c>
      <c r="AY1069" s="24" t="s">
        <v>142</v>
      </c>
      <c r="BE1069" s="228">
        <f>IF(N1069="základní",J1069,0)</f>
        <v>0</v>
      </c>
      <c r="BF1069" s="228">
        <f>IF(N1069="snížená",J1069,0)</f>
        <v>0</v>
      </c>
      <c r="BG1069" s="228">
        <f>IF(N1069="zákl. přenesená",J1069,0)</f>
        <v>0</v>
      </c>
      <c r="BH1069" s="228">
        <f>IF(N1069="sníž. přenesená",J1069,0)</f>
        <v>0</v>
      </c>
      <c r="BI1069" s="228">
        <f>IF(N1069="nulová",J1069,0)</f>
        <v>0</v>
      </c>
      <c r="BJ1069" s="24" t="s">
        <v>80</v>
      </c>
      <c r="BK1069" s="228">
        <f>ROUND(I1069*H1069,2)</f>
        <v>0</v>
      </c>
      <c r="BL1069" s="24" t="s">
        <v>250</v>
      </c>
      <c r="BM1069" s="24" t="s">
        <v>1766</v>
      </c>
    </row>
    <row r="1070" s="11" customFormat="1">
      <c r="B1070" s="229"/>
      <c r="C1070" s="230"/>
      <c r="D1070" s="231" t="s">
        <v>150</v>
      </c>
      <c r="E1070" s="232" t="s">
        <v>21</v>
      </c>
      <c r="F1070" s="233" t="s">
        <v>473</v>
      </c>
      <c r="G1070" s="230"/>
      <c r="H1070" s="232" t="s">
        <v>21</v>
      </c>
      <c r="I1070" s="234"/>
      <c r="J1070" s="230"/>
      <c r="K1070" s="230"/>
      <c r="L1070" s="235"/>
      <c r="M1070" s="236"/>
      <c r="N1070" s="237"/>
      <c r="O1070" s="237"/>
      <c r="P1070" s="237"/>
      <c r="Q1070" s="237"/>
      <c r="R1070" s="237"/>
      <c r="S1070" s="237"/>
      <c r="T1070" s="238"/>
      <c r="AT1070" s="239" t="s">
        <v>150</v>
      </c>
      <c r="AU1070" s="239" t="s">
        <v>82</v>
      </c>
      <c r="AV1070" s="11" t="s">
        <v>80</v>
      </c>
      <c r="AW1070" s="11" t="s">
        <v>35</v>
      </c>
      <c r="AX1070" s="11" t="s">
        <v>72</v>
      </c>
      <c r="AY1070" s="239" t="s">
        <v>142</v>
      </c>
    </row>
    <row r="1071" s="12" customFormat="1">
      <c r="B1071" s="240"/>
      <c r="C1071" s="241"/>
      <c r="D1071" s="231" t="s">
        <v>150</v>
      </c>
      <c r="E1071" s="242" t="s">
        <v>21</v>
      </c>
      <c r="F1071" s="243" t="s">
        <v>474</v>
      </c>
      <c r="G1071" s="241"/>
      <c r="H1071" s="244">
        <v>6.5789999999999997</v>
      </c>
      <c r="I1071" s="245"/>
      <c r="J1071" s="241"/>
      <c r="K1071" s="241"/>
      <c r="L1071" s="246"/>
      <c r="M1071" s="247"/>
      <c r="N1071" s="248"/>
      <c r="O1071" s="248"/>
      <c r="P1071" s="248"/>
      <c r="Q1071" s="248"/>
      <c r="R1071" s="248"/>
      <c r="S1071" s="248"/>
      <c r="T1071" s="249"/>
      <c r="AT1071" s="250" t="s">
        <v>150</v>
      </c>
      <c r="AU1071" s="250" t="s">
        <v>82</v>
      </c>
      <c r="AV1071" s="12" t="s">
        <v>82</v>
      </c>
      <c r="AW1071" s="12" t="s">
        <v>35</v>
      </c>
      <c r="AX1071" s="12" t="s">
        <v>72</v>
      </c>
      <c r="AY1071" s="250" t="s">
        <v>142</v>
      </c>
    </row>
    <row r="1072" s="14" customFormat="1">
      <c r="B1072" s="262"/>
      <c r="C1072" s="263"/>
      <c r="D1072" s="231" t="s">
        <v>150</v>
      </c>
      <c r="E1072" s="264" t="s">
        <v>21</v>
      </c>
      <c r="F1072" s="265" t="s">
        <v>175</v>
      </c>
      <c r="G1072" s="263"/>
      <c r="H1072" s="266">
        <v>6.5789999999999997</v>
      </c>
      <c r="I1072" s="267"/>
      <c r="J1072" s="263"/>
      <c r="K1072" s="263"/>
      <c r="L1072" s="268"/>
      <c r="M1072" s="269"/>
      <c r="N1072" s="270"/>
      <c r="O1072" s="270"/>
      <c r="P1072" s="270"/>
      <c r="Q1072" s="270"/>
      <c r="R1072" s="270"/>
      <c r="S1072" s="270"/>
      <c r="T1072" s="271"/>
      <c r="AT1072" s="272" t="s">
        <v>150</v>
      </c>
      <c r="AU1072" s="272" t="s">
        <v>82</v>
      </c>
      <c r="AV1072" s="14" t="s">
        <v>170</v>
      </c>
      <c r="AW1072" s="14" t="s">
        <v>35</v>
      </c>
      <c r="AX1072" s="14" t="s">
        <v>72</v>
      </c>
      <c r="AY1072" s="272" t="s">
        <v>142</v>
      </c>
    </row>
    <row r="1073" s="11" customFormat="1">
      <c r="B1073" s="229"/>
      <c r="C1073" s="230"/>
      <c r="D1073" s="231" t="s">
        <v>150</v>
      </c>
      <c r="E1073" s="232" t="s">
        <v>21</v>
      </c>
      <c r="F1073" s="233" t="s">
        <v>431</v>
      </c>
      <c r="G1073" s="230"/>
      <c r="H1073" s="232" t="s">
        <v>21</v>
      </c>
      <c r="I1073" s="234"/>
      <c r="J1073" s="230"/>
      <c r="K1073" s="230"/>
      <c r="L1073" s="235"/>
      <c r="M1073" s="236"/>
      <c r="N1073" s="237"/>
      <c r="O1073" s="237"/>
      <c r="P1073" s="237"/>
      <c r="Q1073" s="237"/>
      <c r="R1073" s="237"/>
      <c r="S1073" s="237"/>
      <c r="T1073" s="238"/>
      <c r="AT1073" s="239" t="s">
        <v>150</v>
      </c>
      <c r="AU1073" s="239" t="s">
        <v>82</v>
      </c>
      <c r="AV1073" s="11" t="s">
        <v>80</v>
      </c>
      <c r="AW1073" s="11" t="s">
        <v>35</v>
      </c>
      <c r="AX1073" s="11" t="s">
        <v>72</v>
      </c>
      <c r="AY1073" s="239" t="s">
        <v>142</v>
      </c>
    </row>
    <row r="1074" s="12" customFormat="1">
      <c r="B1074" s="240"/>
      <c r="C1074" s="241"/>
      <c r="D1074" s="231" t="s">
        <v>150</v>
      </c>
      <c r="E1074" s="242" t="s">
        <v>21</v>
      </c>
      <c r="F1074" s="243" t="s">
        <v>475</v>
      </c>
      <c r="G1074" s="241"/>
      <c r="H1074" s="244">
        <v>9.2400000000000002</v>
      </c>
      <c r="I1074" s="245"/>
      <c r="J1074" s="241"/>
      <c r="K1074" s="241"/>
      <c r="L1074" s="246"/>
      <c r="M1074" s="247"/>
      <c r="N1074" s="248"/>
      <c r="O1074" s="248"/>
      <c r="P1074" s="248"/>
      <c r="Q1074" s="248"/>
      <c r="R1074" s="248"/>
      <c r="S1074" s="248"/>
      <c r="T1074" s="249"/>
      <c r="AT1074" s="250" t="s">
        <v>150</v>
      </c>
      <c r="AU1074" s="250" t="s">
        <v>82</v>
      </c>
      <c r="AV1074" s="12" t="s">
        <v>82</v>
      </c>
      <c r="AW1074" s="12" t="s">
        <v>35</v>
      </c>
      <c r="AX1074" s="12" t="s">
        <v>72</v>
      </c>
      <c r="AY1074" s="250" t="s">
        <v>142</v>
      </c>
    </row>
    <row r="1075" s="14" customFormat="1">
      <c r="B1075" s="262"/>
      <c r="C1075" s="263"/>
      <c r="D1075" s="231" t="s">
        <v>150</v>
      </c>
      <c r="E1075" s="264" t="s">
        <v>21</v>
      </c>
      <c r="F1075" s="265" t="s">
        <v>175</v>
      </c>
      <c r="G1075" s="263"/>
      <c r="H1075" s="266">
        <v>9.2400000000000002</v>
      </c>
      <c r="I1075" s="267"/>
      <c r="J1075" s="263"/>
      <c r="K1075" s="263"/>
      <c r="L1075" s="268"/>
      <c r="M1075" s="269"/>
      <c r="N1075" s="270"/>
      <c r="O1075" s="270"/>
      <c r="P1075" s="270"/>
      <c r="Q1075" s="270"/>
      <c r="R1075" s="270"/>
      <c r="S1075" s="270"/>
      <c r="T1075" s="271"/>
      <c r="AT1075" s="272" t="s">
        <v>150</v>
      </c>
      <c r="AU1075" s="272" t="s">
        <v>82</v>
      </c>
      <c r="AV1075" s="14" t="s">
        <v>170</v>
      </c>
      <c r="AW1075" s="14" t="s">
        <v>35</v>
      </c>
      <c r="AX1075" s="14" t="s">
        <v>72</v>
      </c>
      <c r="AY1075" s="272" t="s">
        <v>142</v>
      </c>
    </row>
    <row r="1076" s="13" customFormat="1">
      <c r="B1076" s="251"/>
      <c r="C1076" s="252"/>
      <c r="D1076" s="231" t="s">
        <v>150</v>
      </c>
      <c r="E1076" s="253" t="s">
        <v>21</v>
      </c>
      <c r="F1076" s="254" t="s">
        <v>160</v>
      </c>
      <c r="G1076" s="252"/>
      <c r="H1076" s="255">
        <v>15.819000000000001</v>
      </c>
      <c r="I1076" s="256"/>
      <c r="J1076" s="252"/>
      <c r="K1076" s="252"/>
      <c r="L1076" s="257"/>
      <c r="M1076" s="258"/>
      <c r="N1076" s="259"/>
      <c r="O1076" s="259"/>
      <c r="P1076" s="259"/>
      <c r="Q1076" s="259"/>
      <c r="R1076" s="259"/>
      <c r="S1076" s="259"/>
      <c r="T1076" s="260"/>
      <c r="AT1076" s="261" t="s">
        <v>150</v>
      </c>
      <c r="AU1076" s="261" t="s">
        <v>82</v>
      </c>
      <c r="AV1076" s="13" t="s">
        <v>148</v>
      </c>
      <c r="AW1076" s="13" t="s">
        <v>35</v>
      </c>
      <c r="AX1076" s="13" t="s">
        <v>80</v>
      </c>
      <c r="AY1076" s="261" t="s">
        <v>142</v>
      </c>
    </row>
    <row r="1077" s="1" customFormat="1" ht="25.5" customHeight="1">
      <c r="B1077" s="46"/>
      <c r="C1077" s="217" t="s">
        <v>1767</v>
      </c>
      <c r="D1077" s="217" t="s">
        <v>144</v>
      </c>
      <c r="E1077" s="218" t="s">
        <v>1768</v>
      </c>
      <c r="F1077" s="219" t="s">
        <v>1769</v>
      </c>
      <c r="G1077" s="220" t="s">
        <v>296</v>
      </c>
      <c r="H1077" s="221">
        <v>5.2000000000000002</v>
      </c>
      <c r="I1077" s="222"/>
      <c r="J1077" s="223">
        <f>ROUND(I1077*H1077,2)</f>
        <v>0</v>
      </c>
      <c r="K1077" s="219" t="s">
        <v>164</v>
      </c>
      <c r="L1077" s="72"/>
      <c r="M1077" s="224" t="s">
        <v>21</v>
      </c>
      <c r="N1077" s="225" t="s">
        <v>43</v>
      </c>
      <c r="O1077" s="47"/>
      <c r="P1077" s="226">
        <f>O1077*H1077</f>
        <v>0</v>
      </c>
      <c r="Q1077" s="226">
        <v>0.00031</v>
      </c>
      <c r="R1077" s="226">
        <f>Q1077*H1077</f>
        <v>0.0016120000000000002</v>
      </c>
      <c r="S1077" s="226">
        <v>0</v>
      </c>
      <c r="T1077" s="227">
        <f>S1077*H1077</f>
        <v>0</v>
      </c>
      <c r="AR1077" s="24" t="s">
        <v>250</v>
      </c>
      <c r="AT1077" s="24" t="s">
        <v>144</v>
      </c>
      <c r="AU1077" s="24" t="s">
        <v>82</v>
      </c>
      <c r="AY1077" s="24" t="s">
        <v>142</v>
      </c>
      <c r="BE1077" s="228">
        <f>IF(N1077="základní",J1077,0)</f>
        <v>0</v>
      </c>
      <c r="BF1077" s="228">
        <f>IF(N1077="snížená",J1077,0)</f>
        <v>0</v>
      </c>
      <c r="BG1077" s="228">
        <f>IF(N1077="zákl. přenesená",J1077,0)</f>
        <v>0</v>
      </c>
      <c r="BH1077" s="228">
        <f>IF(N1077="sníž. přenesená",J1077,0)</f>
        <v>0</v>
      </c>
      <c r="BI1077" s="228">
        <f>IF(N1077="nulová",J1077,0)</f>
        <v>0</v>
      </c>
      <c r="BJ1077" s="24" t="s">
        <v>80</v>
      </c>
      <c r="BK1077" s="228">
        <f>ROUND(I1077*H1077,2)</f>
        <v>0</v>
      </c>
      <c r="BL1077" s="24" t="s">
        <v>250</v>
      </c>
      <c r="BM1077" s="24" t="s">
        <v>1770</v>
      </c>
    </row>
    <row r="1078" s="12" customFormat="1">
      <c r="B1078" s="240"/>
      <c r="C1078" s="241"/>
      <c r="D1078" s="231" t="s">
        <v>150</v>
      </c>
      <c r="E1078" s="242" t="s">
        <v>21</v>
      </c>
      <c r="F1078" s="243" t="s">
        <v>1771</v>
      </c>
      <c r="G1078" s="241"/>
      <c r="H1078" s="244">
        <v>5.2000000000000002</v>
      </c>
      <c r="I1078" s="245"/>
      <c r="J1078" s="241"/>
      <c r="K1078" s="241"/>
      <c r="L1078" s="246"/>
      <c r="M1078" s="247"/>
      <c r="N1078" s="248"/>
      <c r="O1078" s="248"/>
      <c r="P1078" s="248"/>
      <c r="Q1078" s="248"/>
      <c r="R1078" s="248"/>
      <c r="S1078" s="248"/>
      <c r="T1078" s="249"/>
      <c r="AT1078" s="250" t="s">
        <v>150</v>
      </c>
      <c r="AU1078" s="250" t="s">
        <v>82</v>
      </c>
      <c r="AV1078" s="12" t="s">
        <v>82</v>
      </c>
      <c r="AW1078" s="12" t="s">
        <v>35</v>
      </c>
      <c r="AX1078" s="12" t="s">
        <v>72</v>
      </c>
      <c r="AY1078" s="250" t="s">
        <v>142</v>
      </c>
    </row>
    <row r="1079" s="13" customFormat="1">
      <c r="B1079" s="251"/>
      <c r="C1079" s="252"/>
      <c r="D1079" s="231" t="s">
        <v>150</v>
      </c>
      <c r="E1079" s="253" t="s">
        <v>21</v>
      </c>
      <c r="F1079" s="254" t="s">
        <v>160</v>
      </c>
      <c r="G1079" s="252"/>
      <c r="H1079" s="255">
        <v>5.2000000000000002</v>
      </c>
      <c r="I1079" s="256"/>
      <c r="J1079" s="252"/>
      <c r="K1079" s="252"/>
      <c r="L1079" s="257"/>
      <c r="M1079" s="258"/>
      <c r="N1079" s="259"/>
      <c r="O1079" s="259"/>
      <c r="P1079" s="259"/>
      <c r="Q1079" s="259"/>
      <c r="R1079" s="259"/>
      <c r="S1079" s="259"/>
      <c r="T1079" s="260"/>
      <c r="AT1079" s="261" t="s">
        <v>150</v>
      </c>
      <c r="AU1079" s="261" t="s">
        <v>82</v>
      </c>
      <c r="AV1079" s="13" t="s">
        <v>148</v>
      </c>
      <c r="AW1079" s="13" t="s">
        <v>35</v>
      </c>
      <c r="AX1079" s="13" t="s">
        <v>80</v>
      </c>
      <c r="AY1079" s="261" t="s">
        <v>142</v>
      </c>
    </row>
    <row r="1080" s="1" customFormat="1" ht="25.5" customHeight="1">
      <c r="B1080" s="46"/>
      <c r="C1080" s="217" t="s">
        <v>1772</v>
      </c>
      <c r="D1080" s="217" t="s">
        <v>144</v>
      </c>
      <c r="E1080" s="218" t="s">
        <v>1773</v>
      </c>
      <c r="F1080" s="219" t="s">
        <v>1774</v>
      </c>
      <c r="G1080" s="220" t="s">
        <v>296</v>
      </c>
      <c r="H1080" s="221">
        <v>37.125</v>
      </c>
      <c r="I1080" s="222"/>
      <c r="J1080" s="223">
        <f>ROUND(I1080*H1080,2)</f>
        <v>0</v>
      </c>
      <c r="K1080" s="219" t="s">
        <v>164</v>
      </c>
      <c r="L1080" s="72"/>
      <c r="M1080" s="224" t="s">
        <v>21</v>
      </c>
      <c r="N1080" s="225" t="s">
        <v>43</v>
      </c>
      <c r="O1080" s="47"/>
      <c r="P1080" s="226">
        <f>O1080*H1080</f>
        <v>0</v>
      </c>
      <c r="Q1080" s="226">
        <v>0.00025999999999999998</v>
      </c>
      <c r="R1080" s="226">
        <f>Q1080*H1080</f>
        <v>0.0096524999999999996</v>
      </c>
      <c r="S1080" s="226">
        <v>0</v>
      </c>
      <c r="T1080" s="227">
        <f>S1080*H1080</f>
        <v>0</v>
      </c>
      <c r="AR1080" s="24" t="s">
        <v>250</v>
      </c>
      <c r="AT1080" s="24" t="s">
        <v>144</v>
      </c>
      <c r="AU1080" s="24" t="s">
        <v>82</v>
      </c>
      <c r="AY1080" s="24" t="s">
        <v>142</v>
      </c>
      <c r="BE1080" s="228">
        <f>IF(N1080="základní",J1080,0)</f>
        <v>0</v>
      </c>
      <c r="BF1080" s="228">
        <f>IF(N1080="snížená",J1080,0)</f>
        <v>0</v>
      </c>
      <c r="BG1080" s="228">
        <f>IF(N1080="zákl. přenesená",J1080,0)</f>
        <v>0</v>
      </c>
      <c r="BH1080" s="228">
        <f>IF(N1080="sníž. přenesená",J1080,0)</f>
        <v>0</v>
      </c>
      <c r="BI1080" s="228">
        <f>IF(N1080="nulová",J1080,0)</f>
        <v>0</v>
      </c>
      <c r="BJ1080" s="24" t="s">
        <v>80</v>
      </c>
      <c r="BK1080" s="228">
        <f>ROUND(I1080*H1080,2)</f>
        <v>0</v>
      </c>
      <c r="BL1080" s="24" t="s">
        <v>250</v>
      </c>
      <c r="BM1080" s="24" t="s">
        <v>1775</v>
      </c>
    </row>
    <row r="1081" s="11" customFormat="1">
      <c r="B1081" s="229"/>
      <c r="C1081" s="230"/>
      <c r="D1081" s="231" t="s">
        <v>150</v>
      </c>
      <c r="E1081" s="232" t="s">
        <v>21</v>
      </c>
      <c r="F1081" s="233" t="s">
        <v>464</v>
      </c>
      <c r="G1081" s="230"/>
      <c r="H1081" s="232" t="s">
        <v>21</v>
      </c>
      <c r="I1081" s="234"/>
      <c r="J1081" s="230"/>
      <c r="K1081" s="230"/>
      <c r="L1081" s="235"/>
      <c r="M1081" s="236"/>
      <c r="N1081" s="237"/>
      <c r="O1081" s="237"/>
      <c r="P1081" s="237"/>
      <c r="Q1081" s="237"/>
      <c r="R1081" s="237"/>
      <c r="S1081" s="237"/>
      <c r="T1081" s="238"/>
      <c r="AT1081" s="239" t="s">
        <v>150</v>
      </c>
      <c r="AU1081" s="239" t="s">
        <v>82</v>
      </c>
      <c r="AV1081" s="11" t="s">
        <v>80</v>
      </c>
      <c r="AW1081" s="11" t="s">
        <v>35</v>
      </c>
      <c r="AX1081" s="11" t="s">
        <v>72</v>
      </c>
      <c r="AY1081" s="239" t="s">
        <v>142</v>
      </c>
    </row>
    <row r="1082" s="12" customFormat="1">
      <c r="B1082" s="240"/>
      <c r="C1082" s="241"/>
      <c r="D1082" s="231" t="s">
        <v>150</v>
      </c>
      <c r="E1082" s="242" t="s">
        <v>21</v>
      </c>
      <c r="F1082" s="243" t="s">
        <v>1776</v>
      </c>
      <c r="G1082" s="241"/>
      <c r="H1082" s="244">
        <v>3.8450000000000002</v>
      </c>
      <c r="I1082" s="245"/>
      <c r="J1082" s="241"/>
      <c r="K1082" s="241"/>
      <c r="L1082" s="246"/>
      <c r="M1082" s="247"/>
      <c r="N1082" s="248"/>
      <c r="O1082" s="248"/>
      <c r="P1082" s="248"/>
      <c r="Q1082" s="248"/>
      <c r="R1082" s="248"/>
      <c r="S1082" s="248"/>
      <c r="T1082" s="249"/>
      <c r="AT1082" s="250" t="s">
        <v>150</v>
      </c>
      <c r="AU1082" s="250" t="s">
        <v>82</v>
      </c>
      <c r="AV1082" s="12" t="s">
        <v>82</v>
      </c>
      <c r="AW1082" s="12" t="s">
        <v>35</v>
      </c>
      <c r="AX1082" s="12" t="s">
        <v>72</v>
      </c>
      <c r="AY1082" s="250" t="s">
        <v>142</v>
      </c>
    </row>
    <row r="1083" s="12" customFormat="1">
      <c r="B1083" s="240"/>
      <c r="C1083" s="241"/>
      <c r="D1083" s="231" t="s">
        <v>150</v>
      </c>
      <c r="E1083" s="242" t="s">
        <v>21</v>
      </c>
      <c r="F1083" s="243" t="s">
        <v>1777</v>
      </c>
      <c r="G1083" s="241"/>
      <c r="H1083" s="244">
        <v>4.0750000000000002</v>
      </c>
      <c r="I1083" s="245"/>
      <c r="J1083" s="241"/>
      <c r="K1083" s="241"/>
      <c r="L1083" s="246"/>
      <c r="M1083" s="247"/>
      <c r="N1083" s="248"/>
      <c r="O1083" s="248"/>
      <c r="P1083" s="248"/>
      <c r="Q1083" s="248"/>
      <c r="R1083" s="248"/>
      <c r="S1083" s="248"/>
      <c r="T1083" s="249"/>
      <c r="AT1083" s="250" t="s">
        <v>150</v>
      </c>
      <c r="AU1083" s="250" t="s">
        <v>82</v>
      </c>
      <c r="AV1083" s="12" t="s">
        <v>82</v>
      </c>
      <c r="AW1083" s="12" t="s">
        <v>35</v>
      </c>
      <c r="AX1083" s="12" t="s">
        <v>72</v>
      </c>
      <c r="AY1083" s="250" t="s">
        <v>142</v>
      </c>
    </row>
    <row r="1084" s="12" customFormat="1">
      <c r="B1084" s="240"/>
      <c r="C1084" s="241"/>
      <c r="D1084" s="231" t="s">
        <v>150</v>
      </c>
      <c r="E1084" s="242" t="s">
        <v>21</v>
      </c>
      <c r="F1084" s="243" t="s">
        <v>1778</v>
      </c>
      <c r="G1084" s="241"/>
      <c r="H1084" s="244">
        <v>3.8999999999999999</v>
      </c>
      <c r="I1084" s="245"/>
      <c r="J1084" s="241"/>
      <c r="K1084" s="241"/>
      <c r="L1084" s="246"/>
      <c r="M1084" s="247"/>
      <c r="N1084" s="248"/>
      <c r="O1084" s="248"/>
      <c r="P1084" s="248"/>
      <c r="Q1084" s="248"/>
      <c r="R1084" s="248"/>
      <c r="S1084" s="248"/>
      <c r="T1084" s="249"/>
      <c r="AT1084" s="250" t="s">
        <v>150</v>
      </c>
      <c r="AU1084" s="250" t="s">
        <v>82</v>
      </c>
      <c r="AV1084" s="12" t="s">
        <v>82</v>
      </c>
      <c r="AW1084" s="12" t="s">
        <v>35</v>
      </c>
      <c r="AX1084" s="12" t="s">
        <v>72</v>
      </c>
      <c r="AY1084" s="250" t="s">
        <v>142</v>
      </c>
    </row>
    <row r="1085" s="12" customFormat="1">
      <c r="B1085" s="240"/>
      <c r="C1085" s="241"/>
      <c r="D1085" s="231" t="s">
        <v>150</v>
      </c>
      <c r="E1085" s="242" t="s">
        <v>21</v>
      </c>
      <c r="F1085" s="243" t="s">
        <v>1779</v>
      </c>
      <c r="G1085" s="241"/>
      <c r="H1085" s="244">
        <v>3.6000000000000001</v>
      </c>
      <c r="I1085" s="245"/>
      <c r="J1085" s="241"/>
      <c r="K1085" s="241"/>
      <c r="L1085" s="246"/>
      <c r="M1085" s="247"/>
      <c r="N1085" s="248"/>
      <c r="O1085" s="248"/>
      <c r="P1085" s="248"/>
      <c r="Q1085" s="248"/>
      <c r="R1085" s="248"/>
      <c r="S1085" s="248"/>
      <c r="T1085" s="249"/>
      <c r="AT1085" s="250" t="s">
        <v>150</v>
      </c>
      <c r="AU1085" s="250" t="s">
        <v>82</v>
      </c>
      <c r="AV1085" s="12" t="s">
        <v>82</v>
      </c>
      <c r="AW1085" s="12" t="s">
        <v>35</v>
      </c>
      <c r="AX1085" s="12" t="s">
        <v>72</v>
      </c>
      <c r="AY1085" s="250" t="s">
        <v>142</v>
      </c>
    </row>
    <row r="1086" s="14" customFormat="1">
      <c r="B1086" s="262"/>
      <c r="C1086" s="263"/>
      <c r="D1086" s="231" t="s">
        <v>150</v>
      </c>
      <c r="E1086" s="264" t="s">
        <v>21</v>
      </c>
      <c r="F1086" s="265" t="s">
        <v>175</v>
      </c>
      <c r="G1086" s="263"/>
      <c r="H1086" s="266">
        <v>15.42</v>
      </c>
      <c r="I1086" s="267"/>
      <c r="J1086" s="263"/>
      <c r="K1086" s="263"/>
      <c r="L1086" s="268"/>
      <c r="M1086" s="269"/>
      <c r="N1086" s="270"/>
      <c r="O1086" s="270"/>
      <c r="P1086" s="270"/>
      <c r="Q1086" s="270"/>
      <c r="R1086" s="270"/>
      <c r="S1086" s="270"/>
      <c r="T1086" s="271"/>
      <c r="AT1086" s="272" t="s">
        <v>150</v>
      </c>
      <c r="AU1086" s="272" t="s">
        <v>82</v>
      </c>
      <c r="AV1086" s="14" t="s">
        <v>170</v>
      </c>
      <c r="AW1086" s="14" t="s">
        <v>35</v>
      </c>
      <c r="AX1086" s="14" t="s">
        <v>72</v>
      </c>
      <c r="AY1086" s="272" t="s">
        <v>142</v>
      </c>
    </row>
    <row r="1087" s="11" customFormat="1">
      <c r="B1087" s="229"/>
      <c r="C1087" s="230"/>
      <c r="D1087" s="231" t="s">
        <v>150</v>
      </c>
      <c r="E1087" s="232" t="s">
        <v>21</v>
      </c>
      <c r="F1087" s="233" t="s">
        <v>428</v>
      </c>
      <c r="G1087" s="230"/>
      <c r="H1087" s="232" t="s">
        <v>21</v>
      </c>
      <c r="I1087" s="234"/>
      <c r="J1087" s="230"/>
      <c r="K1087" s="230"/>
      <c r="L1087" s="235"/>
      <c r="M1087" s="236"/>
      <c r="N1087" s="237"/>
      <c r="O1087" s="237"/>
      <c r="P1087" s="237"/>
      <c r="Q1087" s="237"/>
      <c r="R1087" s="237"/>
      <c r="S1087" s="237"/>
      <c r="T1087" s="238"/>
      <c r="AT1087" s="239" t="s">
        <v>150</v>
      </c>
      <c r="AU1087" s="239" t="s">
        <v>82</v>
      </c>
      <c r="AV1087" s="11" t="s">
        <v>80</v>
      </c>
      <c r="AW1087" s="11" t="s">
        <v>35</v>
      </c>
      <c r="AX1087" s="11" t="s">
        <v>72</v>
      </c>
      <c r="AY1087" s="239" t="s">
        <v>142</v>
      </c>
    </row>
    <row r="1088" s="12" customFormat="1">
      <c r="B1088" s="240"/>
      <c r="C1088" s="241"/>
      <c r="D1088" s="231" t="s">
        <v>150</v>
      </c>
      <c r="E1088" s="242" t="s">
        <v>21</v>
      </c>
      <c r="F1088" s="243" t="s">
        <v>1780</v>
      </c>
      <c r="G1088" s="241"/>
      <c r="H1088" s="244">
        <v>6.79</v>
      </c>
      <c r="I1088" s="245"/>
      <c r="J1088" s="241"/>
      <c r="K1088" s="241"/>
      <c r="L1088" s="246"/>
      <c r="M1088" s="247"/>
      <c r="N1088" s="248"/>
      <c r="O1088" s="248"/>
      <c r="P1088" s="248"/>
      <c r="Q1088" s="248"/>
      <c r="R1088" s="248"/>
      <c r="S1088" s="248"/>
      <c r="T1088" s="249"/>
      <c r="AT1088" s="250" t="s">
        <v>150</v>
      </c>
      <c r="AU1088" s="250" t="s">
        <v>82</v>
      </c>
      <c r="AV1088" s="12" t="s">
        <v>82</v>
      </c>
      <c r="AW1088" s="12" t="s">
        <v>35</v>
      </c>
      <c r="AX1088" s="12" t="s">
        <v>72</v>
      </c>
      <c r="AY1088" s="250" t="s">
        <v>142</v>
      </c>
    </row>
    <row r="1089" s="14" customFormat="1">
      <c r="B1089" s="262"/>
      <c r="C1089" s="263"/>
      <c r="D1089" s="231" t="s">
        <v>150</v>
      </c>
      <c r="E1089" s="264" t="s">
        <v>21</v>
      </c>
      <c r="F1089" s="265" t="s">
        <v>175</v>
      </c>
      <c r="G1089" s="263"/>
      <c r="H1089" s="266">
        <v>6.79</v>
      </c>
      <c r="I1089" s="267"/>
      <c r="J1089" s="263"/>
      <c r="K1089" s="263"/>
      <c r="L1089" s="268"/>
      <c r="M1089" s="269"/>
      <c r="N1089" s="270"/>
      <c r="O1089" s="270"/>
      <c r="P1089" s="270"/>
      <c r="Q1089" s="270"/>
      <c r="R1089" s="270"/>
      <c r="S1089" s="270"/>
      <c r="T1089" s="271"/>
      <c r="AT1089" s="272" t="s">
        <v>150</v>
      </c>
      <c r="AU1089" s="272" t="s">
        <v>82</v>
      </c>
      <c r="AV1089" s="14" t="s">
        <v>170</v>
      </c>
      <c r="AW1089" s="14" t="s">
        <v>35</v>
      </c>
      <c r="AX1089" s="14" t="s">
        <v>72</v>
      </c>
      <c r="AY1089" s="272" t="s">
        <v>142</v>
      </c>
    </row>
    <row r="1090" s="11" customFormat="1">
      <c r="B1090" s="229"/>
      <c r="C1090" s="230"/>
      <c r="D1090" s="231" t="s">
        <v>150</v>
      </c>
      <c r="E1090" s="232" t="s">
        <v>21</v>
      </c>
      <c r="F1090" s="233" t="s">
        <v>473</v>
      </c>
      <c r="G1090" s="230"/>
      <c r="H1090" s="232" t="s">
        <v>21</v>
      </c>
      <c r="I1090" s="234"/>
      <c r="J1090" s="230"/>
      <c r="K1090" s="230"/>
      <c r="L1090" s="235"/>
      <c r="M1090" s="236"/>
      <c r="N1090" s="237"/>
      <c r="O1090" s="237"/>
      <c r="P1090" s="237"/>
      <c r="Q1090" s="237"/>
      <c r="R1090" s="237"/>
      <c r="S1090" s="237"/>
      <c r="T1090" s="238"/>
      <c r="AT1090" s="239" t="s">
        <v>150</v>
      </c>
      <c r="AU1090" s="239" t="s">
        <v>82</v>
      </c>
      <c r="AV1090" s="11" t="s">
        <v>80</v>
      </c>
      <c r="AW1090" s="11" t="s">
        <v>35</v>
      </c>
      <c r="AX1090" s="11" t="s">
        <v>72</v>
      </c>
      <c r="AY1090" s="239" t="s">
        <v>142</v>
      </c>
    </row>
    <row r="1091" s="12" customFormat="1">
      <c r="B1091" s="240"/>
      <c r="C1091" s="241"/>
      <c r="D1091" s="231" t="s">
        <v>150</v>
      </c>
      <c r="E1091" s="242" t="s">
        <v>21</v>
      </c>
      <c r="F1091" s="243" t="s">
        <v>1781</v>
      </c>
      <c r="G1091" s="241"/>
      <c r="H1091" s="244">
        <v>5.7549999999999999</v>
      </c>
      <c r="I1091" s="245"/>
      <c r="J1091" s="241"/>
      <c r="K1091" s="241"/>
      <c r="L1091" s="246"/>
      <c r="M1091" s="247"/>
      <c r="N1091" s="248"/>
      <c r="O1091" s="248"/>
      <c r="P1091" s="248"/>
      <c r="Q1091" s="248"/>
      <c r="R1091" s="248"/>
      <c r="S1091" s="248"/>
      <c r="T1091" s="249"/>
      <c r="AT1091" s="250" t="s">
        <v>150</v>
      </c>
      <c r="AU1091" s="250" t="s">
        <v>82</v>
      </c>
      <c r="AV1091" s="12" t="s">
        <v>82</v>
      </c>
      <c r="AW1091" s="12" t="s">
        <v>35</v>
      </c>
      <c r="AX1091" s="12" t="s">
        <v>72</v>
      </c>
      <c r="AY1091" s="250" t="s">
        <v>142</v>
      </c>
    </row>
    <row r="1092" s="14" customFormat="1">
      <c r="B1092" s="262"/>
      <c r="C1092" s="263"/>
      <c r="D1092" s="231" t="s">
        <v>150</v>
      </c>
      <c r="E1092" s="264" t="s">
        <v>21</v>
      </c>
      <c r="F1092" s="265" t="s">
        <v>175</v>
      </c>
      <c r="G1092" s="263"/>
      <c r="H1092" s="266">
        <v>5.7549999999999999</v>
      </c>
      <c r="I1092" s="267"/>
      <c r="J1092" s="263"/>
      <c r="K1092" s="263"/>
      <c r="L1092" s="268"/>
      <c r="M1092" s="269"/>
      <c r="N1092" s="270"/>
      <c r="O1092" s="270"/>
      <c r="P1092" s="270"/>
      <c r="Q1092" s="270"/>
      <c r="R1092" s="270"/>
      <c r="S1092" s="270"/>
      <c r="T1092" s="271"/>
      <c r="AT1092" s="272" t="s">
        <v>150</v>
      </c>
      <c r="AU1092" s="272" t="s">
        <v>82</v>
      </c>
      <c r="AV1092" s="14" t="s">
        <v>170</v>
      </c>
      <c r="AW1092" s="14" t="s">
        <v>35</v>
      </c>
      <c r="AX1092" s="14" t="s">
        <v>72</v>
      </c>
      <c r="AY1092" s="272" t="s">
        <v>142</v>
      </c>
    </row>
    <row r="1093" s="11" customFormat="1">
      <c r="B1093" s="229"/>
      <c r="C1093" s="230"/>
      <c r="D1093" s="231" t="s">
        <v>150</v>
      </c>
      <c r="E1093" s="232" t="s">
        <v>21</v>
      </c>
      <c r="F1093" s="233" t="s">
        <v>431</v>
      </c>
      <c r="G1093" s="230"/>
      <c r="H1093" s="232" t="s">
        <v>21</v>
      </c>
      <c r="I1093" s="234"/>
      <c r="J1093" s="230"/>
      <c r="K1093" s="230"/>
      <c r="L1093" s="235"/>
      <c r="M1093" s="236"/>
      <c r="N1093" s="237"/>
      <c r="O1093" s="237"/>
      <c r="P1093" s="237"/>
      <c r="Q1093" s="237"/>
      <c r="R1093" s="237"/>
      <c r="S1093" s="237"/>
      <c r="T1093" s="238"/>
      <c r="AT1093" s="239" t="s">
        <v>150</v>
      </c>
      <c r="AU1093" s="239" t="s">
        <v>82</v>
      </c>
      <c r="AV1093" s="11" t="s">
        <v>80</v>
      </c>
      <c r="AW1093" s="11" t="s">
        <v>35</v>
      </c>
      <c r="AX1093" s="11" t="s">
        <v>72</v>
      </c>
      <c r="AY1093" s="239" t="s">
        <v>142</v>
      </c>
    </row>
    <row r="1094" s="12" customFormat="1">
      <c r="B1094" s="240"/>
      <c r="C1094" s="241"/>
      <c r="D1094" s="231" t="s">
        <v>150</v>
      </c>
      <c r="E1094" s="242" t="s">
        <v>21</v>
      </c>
      <c r="F1094" s="243" t="s">
        <v>1782</v>
      </c>
      <c r="G1094" s="241"/>
      <c r="H1094" s="244">
        <v>9.1600000000000001</v>
      </c>
      <c r="I1094" s="245"/>
      <c r="J1094" s="241"/>
      <c r="K1094" s="241"/>
      <c r="L1094" s="246"/>
      <c r="M1094" s="247"/>
      <c r="N1094" s="248"/>
      <c r="O1094" s="248"/>
      <c r="P1094" s="248"/>
      <c r="Q1094" s="248"/>
      <c r="R1094" s="248"/>
      <c r="S1094" s="248"/>
      <c r="T1094" s="249"/>
      <c r="AT1094" s="250" t="s">
        <v>150</v>
      </c>
      <c r="AU1094" s="250" t="s">
        <v>82</v>
      </c>
      <c r="AV1094" s="12" t="s">
        <v>82</v>
      </c>
      <c r="AW1094" s="12" t="s">
        <v>35</v>
      </c>
      <c r="AX1094" s="12" t="s">
        <v>72</v>
      </c>
      <c r="AY1094" s="250" t="s">
        <v>142</v>
      </c>
    </row>
    <row r="1095" s="14" customFormat="1">
      <c r="B1095" s="262"/>
      <c r="C1095" s="263"/>
      <c r="D1095" s="231" t="s">
        <v>150</v>
      </c>
      <c r="E1095" s="264" t="s">
        <v>21</v>
      </c>
      <c r="F1095" s="265" t="s">
        <v>175</v>
      </c>
      <c r="G1095" s="263"/>
      <c r="H1095" s="266">
        <v>9.1600000000000001</v>
      </c>
      <c r="I1095" s="267"/>
      <c r="J1095" s="263"/>
      <c r="K1095" s="263"/>
      <c r="L1095" s="268"/>
      <c r="M1095" s="269"/>
      <c r="N1095" s="270"/>
      <c r="O1095" s="270"/>
      <c r="P1095" s="270"/>
      <c r="Q1095" s="270"/>
      <c r="R1095" s="270"/>
      <c r="S1095" s="270"/>
      <c r="T1095" s="271"/>
      <c r="AT1095" s="272" t="s">
        <v>150</v>
      </c>
      <c r="AU1095" s="272" t="s">
        <v>82</v>
      </c>
      <c r="AV1095" s="14" t="s">
        <v>170</v>
      </c>
      <c r="AW1095" s="14" t="s">
        <v>35</v>
      </c>
      <c r="AX1095" s="14" t="s">
        <v>72</v>
      </c>
      <c r="AY1095" s="272" t="s">
        <v>142</v>
      </c>
    </row>
    <row r="1096" s="13" customFormat="1">
      <c r="B1096" s="251"/>
      <c r="C1096" s="252"/>
      <c r="D1096" s="231" t="s">
        <v>150</v>
      </c>
      <c r="E1096" s="253" t="s">
        <v>21</v>
      </c>
      <c r="F1096" s="254" t="s">
        <v>160</v>
      </c>
      <c r="G1096" s="252"/>
      <c r="H1096" s="255">
        <v>37.125</v>
      </c>
      <c r="I1096" s="256"/>
      <c r="J1096" s="252"/>
      <c r="K1096" s="252"/>
      <c r="L1096" s="257"/>
      <c r="M1096" s="258"/>
      <c r="N1096" s="259"/>
      <c r="O1096" s="259"/>
      <c r="P1096" s="259"/>
      <c r="Q1096" s="259"/>
      <c r="R1096" s="259"/>
      <c r="S1096" s="259"/>
      <c r="T1096" s="260"/>
      <c r="AT1096" s="261" t="s">
        <v>150</v>
      </c>
      <c r="AU1096" s="261" t="s">
        <v>82</v>
      </c>
      <c r="AV1096" s="13" t="s">
        <v>148</v>
      </c>
      <c r="AW1096" s="13" t="s">
        <v>35</v>
      </c>
      <c r="AX1096" s="13" t="s">
        <v>80</v>
      </c>
      <c r="AY1096" s="261" t="s">
        <v>142</v>
      </c>
    </row>
    <row r="1097" s="1" customFormat="1" ht="16.5" customHeight="1">
      <c r="B1097" s="46"/>
      <c r="C1097" s="217" t="s">
        <v>1783</v>
      </c>
      <c r="D1097" s="217" t="s">
        <v>144</v>
      </c>
      <c r="E1097" s="218" t="s">
        <v>1784</v>
      </c>
      <c r="F1097" s="219" t="s">
        <v>1785</v>
      </c>
      <c r="G1097" s="220" t="s">
        <v>147</v>
      </c>
      <c r="H1097" s="221">
        <v>51.667000000000002</v>
      </c>
      <c r="I1097" s="222"/>
      <c r="J1097" s="223">
        <f>ROUND(I1097*H1097,2)</f>
        <v>0</v>
      </c>
      <c r="K1097" s="219" t="s">
        <v>164</v>
      </c>
      <c r="L1097" s="72"/>
      <c r="M1097" s="224" t="s">
        <v>21</v>
      </c>
      <c r="N1097" s="225" t="s">
        <v>43</v>
      </c>
      <c r="O1097" s="47"/>
      <c r="P1097" s="226">
        <f>O1097*H1097</f>
        <v>0</v>
      </c>
      <c r="Q1097" s="226">
        <v>0.00029999999999999997</v>
      </c>
      <c r="R1097" s="226">
        <f>Q1097*H1097</f>
        <v>0.015500099999999999</v>
      </c>
      <c r="S1097" s="226">
        <v>0</v>
      </c>
      <c r="T1097" s="227">
        <f>S1097*H1097</f>
        <v>0</v>
      </c>
      <c r="AR1097" s="24" t="s">
        <v>250</v>
      </c>
      <c r="AT1097" s="24" t="s">
        <v>144</v>
      </c>
      <c r="AU1097" s="24" t="s">
        <v>82</v>
      </c>
      <c r="AY1097" s="24" t="s">
        <v>142</v>
      </c>
      <c r="BE1097" s="228">
        <f>IF(N1097="základní",J1097,0)</f>
        <v>0</v>
      </c>
      <c r="BF1097" s="228">
        <f>IF(N1097="snížená",J1097,0)</f>
        <v>0</v>
      </c>
      <c r="BG1097" s="228">
        <f>IF(N1097="zákl. přenesená",J1097,0)</f>
        <v>0</v>
      </c>
      <c r="BH1097" s="228">
        <f>IF(N1097="sníž. přenesená",J1097,0)</f>
        <v>0</v>
      </c>
      <c r="BI1097" s="228">
        <f>IF(N1097="nulová",J1097,0)</f>
        <v>0</v>
      </c>
      <c r="BJ1097" s="24" t="s">
        <v>80</v>
      </c>
      <c r="BK1097" s="228">
        <f>ROUND(I1097*H1097,2)</f>
        <v>0</v>
      </c>
      <c r="BL1097" s="24" t="s">
        <v>250</v>
      </c>
      <c r="BM1097" s="24" t="s">
        <v>1786</v>
      </c>
    </row>
    <row r="1098" s="1" customFormat="1" ht="38.25" customHeight="1">
      <c r="B1098" s="46"/>
      <c r="C1098" s="217" t="s">
        <v>1787</v>
      </c>
      <c r="D1098" s="217" t="s">
        <v>144</v>
      </c>
      <c r="E1098" s="218" t="s">
        <v>1788</v>
      </c>
      <c r="F1098" s="219" t="s">
        <v>1789</v>
      </c>
      <c r="G1098" s="220" t="s">
        <v>226</v>
      </c>
      <c r="H1098" s="221">
        <v>0.86499999999999999</v>
      </c>
      <c r="I1098" s="222"/>
      <c r="J1098" s="223">
        <f>ROUND(I1098*H1098,2)</f>
        <v>0</v>
      </c>
      <c r="K1098" s="219" t="s">
        <v>164</v>
      </c>
      <c r="L1098" s="72"/>
      <c r="M1098" s="224" t="s">
        <v>21</v>
      </c>
      <c r="N1098" s="225" t="s">
        <v>43</v>
      </c>
      <c r="O1098" s="47"/>
      <c r="P1098" s="226">
        <f>O1098*H1098</f>
        <v>0</v>
      </c>
      <c r="Q1098" s="226">
        <v>0</v>
      </c>
      <c r="R1098" s="226">
        <f>Q1098*H1098</f>
        <v>0</v>
      </c>
      <c r="S1098" s="226">
        <v>0</v>
      </c>
      <c r="T1098" s="227">
        <f>S1098*H1098</f>
        <v>0</v>
      </c>
      <c r="AR1098" s="24" t="s">
        <v>250</v>
      </c>
      <c r="AT1098" s="24" t="s">
        <v>144</v>
      </c>
      <c r="AU1098" s="24" t="s">
        <v>82</v>
      </c>
      <c r="AY1098" s="24" t="s">
        <v>142</v>
      </c>
      <c r="BE1098" s="228">
        <f>IF(N1098="základní",J1098,0)</f>
        <v>0</v>
      </c>
      <c r="BF1098" s="228">
        <f>IF(N1098="snížená",J1098,0)</f>
        <v>0</v>
      </c>
      <c r="BG1098" s="228">
        <f>IF(N1098="zákl. přenesená",J1098,0)</f>
        <v>0</v>
      </c>
      <c r="BH1098" s="228">
        <f>IF(N1098="sníž. přenesená",J1098,0)</f>
        <v>0</v>
      </c>
      <c r="BI1098" s="228">
        <f>IF(N1098="nulová",J1098,0)</f>
        <v>0</v>
      </c>
      <c r="BJ1098" s="24" t="s">
        <v>80</v>
      </c>
      <c r="BK1098" s="228">
        <f>ROUND(I1098*H1098,2)</f>
        <v>0</v>
      </c>
      <c r="BL1098" s="24" t="s">
        <v>250</v>
      </c>
      <c r="BM1098" s="24" t="s">
        <v>1790</v>
      </c>
    </row>
    <row r="1099" s="10" customFormat="1" ht="29.88" customHeight="1">
      <c r="B1099" s="201"/>
      <c r="C1099" s="202"/>
      <c r="D1099" s="203" t="s">
        <v>71</v>
      </c>
      <c r="E1099" s="215" t="s">
        <v>1791</v>
      </c>
      <c r="F1099" s="215" t="s">
        <v>1792</v>
      </c>
      <c r="G1099" s="202"/>
      <c r="H1099" s="202"/>
      <c r="I1099" s="205"/>
      <c r="J1099" s="216">
        <f>BK1099</f>
        <v>0</v>
      </c>
      <c r="K1099" s="202"/>
      <c r="L1099" s="207"/>
      <c r="M1099" s="208"/>
      <c r="N1099" s="209"/>
      <c r="O1099" s="209"/>
      <c r="P1099" s="210">
        <f>SUM(P1100:P1172)</f>
        <v>0</v>
      </c>
      <c r="Q1099" s="209"/>
      <c r="R1099" s="210">
        <f>SUM(R1100:R1172)</f>
        <v>0.097936385600000009</v>
      </c>
      <c r="S1099" s="209"/>
      <c r="T1099" s="211">
        <f>SUM(T1100:T1172)</f>
        <v>0.022327129999999997</v>
      </c>
      <c r="AR1099" s="212" t="s">
        <v>82</v>
      </c>
      <c r="AT1099" s="213" t="s">
        <v>71</v>
      </c>
      <c r="AU1099" s="213" t="s">
        <v>80</v>
      </c>
      <c r="AY1099" s="212" t="s">
        <v>142</v>
      </c>
      <c r="BK1099" s="214">
        <f>SUM(BK1100:BK1172)</f>
        <v>0</v>
      </c>
    </row>
    <row r="1100" s="1" customFormat="1" ht="16.5" customHeight="1">
      <c r="B1100" s="46"/>
      <c r="C1100" s="217" t="s">
        <v>1793</v>
      </c>
      <c r="D1100" s="217" t="s">
        <v>144</v>
      </c>
      <c r="E1100" s="218" t="s">
        <v>1794</v>
      </c>
      <c r="F1100" s="219" t="s">
        <v>1795</v>
      </c>
      <c r="G1100" s="220" t="s">
        <v>147</v>
      </c>
      <c r="H1100" s="221">
        <v>72.022999999999996</v>
      </c>
      <c r="I1100" s="222"/>
      <c r="J1100" s="223">
        <f>ROUND(I1100*H1100,2)</f>
        <v>0</v>
      </c>
      <c r="K1100" s="219" t="s">
        <v>164</v>
      </c>
      <c r="L1100" s="72"/>
      <c r="M1100" s="224" t="s">
        <v>21</v>
      </c>
      <c r="N1100" s="225" t="s">
        <v>43</v>
      </c>
      <c r="O1100" s="47"/>
      <c r="P1100" s="226">
        <f>O1100*H1100</f>
        <v>0</v>
      </c>
      <c r="Q1100" s="226">
        <v>0.001</v>
      </c>
      <c r="R1100" s="226">
        <f>Q1100*H1100</f>
        <v>0.072023000000000004</v>
      </c>
      <c r="S1100" s="226">
        <v>0.00031</v>
      </c>
      <c r="T1100" s="227">
        <f>S1100*H1100</f>
        <v>0.022327129999999997</v>
      </c>
      <c r="AR1100" s="24" t="s">
        <v>250</v>
      </c>
      <c r="AT1100" s="24" t="s">
        <v>144</v>
      </c>
      <c r="AU1100" s="24" t="s">
        <v>82</v>
      </c>
      <c r="AY1100" s="24" t="s">
        <v>142</v>
      </c>
      <c r="BE1100" s="228">
        <f>IF(N1100="základní",J1100,0)</f>
        <v>0</v>
      </c>
      <c r="BF1100" s="228">
        <f>IF(N1100="snížená",J1100,0)</f>
        <v>0</v>
      </c>
      <c r="BG1100" s="228">
        <f>IF(N1100="zákl. přenesená",J1100,0)</f>
        <v>0</v>
      </c>
      <c r="BH1100" s="228">
        <f>IF(N1100="sníž. přenesená",J1100,0)</f>
        <v>0</v>
      </c>
      <c r="BI1100" s="228">
        <f>IF(N1100="nulová",J1100,0)</f>
        <v>0</v>
      </c>
      <c r="BJ1100" s="24" t="s">
        <v>80</v>
      </c>
      <c r="BK1100" s="228">
        <f>ROUND(I1100*H1100,2)</f>
        <v>0</v>
      </c>
      <c r="BL1100" s="24" t="s">
        <v>250</v>
      </c>
      <c r="BM1100" s="24" t="s">
        <v>1796</v>
      </c>
    </row>
    <row r="1101" s="11" customFormat="1">
      <c r="B1101" s="229"/>
      <c r="C1101" s="230"/>
      <c r="D1101" s="231" t="s">
        <v>150</v>
      </c>
      <c r="E1101" s="232" t="s">
        <v>21</v>
      </c>
      <c r="F1101" s="233" t="s">
        <v>1797</v>
      </c>
      <c r="G1101" s="230"/>
      <c r="H1101" s="232" t="s">
        <v>21</v>
      </c>
      <c r="I1101" s="234"/>
      <c r="J1101" s="230"/>
      <c r="K1101" s="230"/>
      <c r="L1101" s="235"/>
      <c r="M1101" s="236"/>
      <c r="N1101" s="237"/>
      <c r="O1101" s="237"/>
      <c r="P1101" s="237"/>
      <c r="Q1101" s="237"/>
      <c r="R1101" s="237"/>
      <c r="S1101" s="237"/>
      <c r="T1101" s="238"/>
      <c r="AT1101" s="239" t="s">
        <v>150</v>
      </c>
      <c r="AU1101" s="239" t="s">
        <v>82</v>
      </c>
      <c r="AV1101" s="11" t="s">
        <v>80</v>
      </c>
      <c r="AW1101" s="11" t="s">
        <v>35</v>
      </c>
      <c r="AX1101" s="11" t="s">
        <v>72</v>
      </c>
      <c r="AY1101" s="239" t="s">
        <v>142</v>
      </c>
    </row>
    <row r="1102" s="12" customFormat="1">
      <c r="B1102" s="240"/>
      <c r="C1102" s="241"/>
      <c r="D1102" s="231" t="s">
        <v>150</v>
      </c>
      <c r="E1102" s="242" t="s">
        <v>21</v>
      </c>
      <c r="F1102" s="243" t="s">
        <v>401</v>
      </c>
      <c r="G1102" s="241"/>
      <c r="H1102" s="244">
        <v>32.289999999999999</v>
      </c>
      <c r="I1102" s="245"/>
      <c r="J1102" s="241"/>
      <c r="K1102" s="241"/>
      <c r="L1102" s="246"/>
      <c r="M1102" s="247"/>
      <c r="N1102" s="248"/>
      <c r="O1102" s="248"/>
      <c r="P1102" s="248"/>
      <c r="Q1102" s="248"/>
      <c r="R1102" s="248"/>
      <c r="S1102" s="248"/>
      <c r="T1102" s="249"/>
      <c r="AT1102" s="250" t="s">
        <v>150</v>
      </c>
      <c r="AU1102" s="250" t="s">
        <v>82</v>
      </c>
      <c r="AV1102" s="12" t="s">
        <v>82</v>
      </c>
      <c r="AW1102" s="12" t="s">
        <v>35</v>
      </c>
      <c r="AX1102" s="12" t="s">
        <v>72</v>
      </c>
      <c r="AY1102" s="250" t="s">
        <v>142</v>
      </c>
    </row>
    <row r="1103" s="12" customFormat="1">
      <c r="B1103" s="240"/>
      <c r="C1103" s="241"/>
      <c r="D1103" s="231" t="s">
        <v>150</v>
      </c>
      <c r="E1103" s="242" t="s">
        <v>21</v>
      </c>
      <c r="F1103" s="243" t="s">
        <v>402</v>
      </c>
      <c r="G1103" s="241"/>
      <c r="H1103" s="244">
        <v>4.2999999999999998</v>
      </c>
      <c r="I1103" s="245"/>
      <c r="J1103" s="241"/>
      <c r="K1103" s="241"/>
      <c r="L1103" s="246"/>
      <c r="M1103" s="247"/>
      <c r="N1103" s="248"/>
      <c r="O1103" s="248"/>
      <c r="P1103" s="248"/>
      <c r="Q1103" s="248"/>
      <c r="R1103" s="248"/>
      <c r="S1103" s="248"/>
      <c r="T1103" s="249"/>
      <c r="AT1103" s="250" t="s">
        <v>150</v>
      </c>
      <c r="AU1103" s="250" t="s">
        <v>82</v>
      </c>
      <c r="AV1103" s="12" t="s">
        <v>82</v>
      </c>
      <c r="AW1103" s="12" t="s">
        <v>35</v>
      </c>
      <c r="AX1103" s="12" t="s">
        <v>72</v>
      </c>
      <c r="AY1103" s="250" t="s">
        <v>142</v>
      </c>
    </row>
    <row r="1104" s="14" customFormat="1">
      <c r="B1104" s="262"/>
      <c r="C1104" s="263"/>
      <c r="D1104" s="231" t="s">
        <v>150</v>
      </c>
      <c r="E1104" s="264" t="s">
        <v>21</v>
      </c>
      <c r="F1104" s="265" t="s">
        <v>175</v>
      </c>
      <c r="G1104" s="263"/>
      <c r="H1104" s="266">
        <v>36.590000000000003</v>
      </c>
      <c r="I1104" s="267"/>
      <c r="J1104" s="263"/>
      <c r="K1104" s="263"/>
      <c r="L1104" s="268"/>
      <c r="M1104" s="269"/>
      <c r="N1104" s="270"/>
      <c r="O1104" s="270"/>
      <c r="P1104" s="270"/>
      <c r="Q1104" s="270"/>
      <c r="R1104" s="270"/>
      <c r="S1104" s="270"/>
      <c r="T1104" s="271"/>
      <c r="AT1104" s="272" t="s">
        <v>150</v>
      </c>
      <c r="AU1104" s="272" t="s">
        <v>82</v>
      </c>
      <c r="AV1104" s="14" t="s">
        <v>170</v>
      </c>
      <c r="AW1104" s="14" t="s">
        <v>35</v>
      </c>
      <c r="AX1104" s="14" t="s">
        <v>72</v>
      </c>
      <c r="AY1104" s="272" t="s">
        <v>142</v>
      </c>
    </row>
    <row r="1105" s="11" customFormat="1">
      <c r="B1105" s="229"/>
      <c r="C1105" s="230"/>
      <c r="D1105" s="231" t="s">
        <v>150</v>
      </c>
      <c r="E1105" s="232" t="s">
        <v>21</v>
      </c>
      <c r="F1105" s="233" t="s">
        <v>1798</v>
      </c>
      <c r="G1105" s="230"/>
      <c r="H1105" s="232" t="s">
        <v>21</v>
      </c>
      <c r="I1105" s="234"/>
      <c r="J1105" s="230"/>
      <c r="K1105" s="230"/>
      <c r="L1105" s="235"/>
      <c r="M1105" s="236"/>
      <c r="N1105" s="237"/>
      <c r="O1105" s="237"/>
      <c r="P1105" s="237"/>
      <c r="Q1105" s="237"/>
      <c r="R1105" s="237"/>
      <c r="S1105" s="237"/>
      <c r="T1105" s="238"/>
      <c r="AT1105" s="239" t="s">
        <v>150</v>
      </c>
      <c r="AU1105" s="239" t="s">
        <v>82</v>
      </c>
      <c r="AV1105" s="11" t="s">
        <v>80</v>
      </c>
      <c r="AW1105" s="11" t="s">
        <v>35</v>
      </c>
      <c r="AX1105" s="11" t="s">
        <v>72</v>
      </c>
      <c r="AY1105" s="239" t="s">
        <v>142</v>
      </c>
    </row>
    <row r="1106" s="11" customFormat="1">
      <c r="B1106" s="229"/>
      <c r="C1106" s="230"/>
      <c r="D1106" s="231" t="s">
        <v>150</v>
      </c>
      <c r="E1106" s="232" t="s">
        <v>21</v>
      </c>
      <c r="F1106" s="233" t="s">
        <v>418</v>
      </c>
      <c r="G1106" s="230"/>
      <c r="H1106" s="232" t="s">
        <v>21</v>
      </c>
      <c r="I1106" s="234"/>
      <c r="J1106" s="230"/>
      <c r="K1106" s="230"/>
      <c r="L1106" s="235"/>
      <c r="M1106" s="236"/>
      <c r="N1106" s="237"/>
      <c r="O1106" s="237"/>
      <c r="P1106" s="237"/>
      <c r="Q1106" s="237"/>
      <c r="R1106" s="237"/>
      <c r="S1106" s="237"/>
      <c r="T1106" s="238"/>
      <c r="AT1106" s="239" t="s">
        <v>150</v>
      </c>
      <c r="AU1106" s="239" t="s">
        <v>82</v>
      </c>
      <c r="AV1106" s="11" t="s">
        <v>80</v>
      </c>
      <c r="AW1106" s="11" t="s">
        <v>35</v>
      </c>
      <c r="AX1106" s="11" t="s">
        <v>72</v>
      </c>
      <c r="AY1106" s="239" t="s">
        <v>142</v>
      </c>
    </row>
    <row r="1107" s="12" customFormat="1">
      <c r="B1107" s="240"/>
      <c r="C1107" s="241"/>
      <c r="D1107" s="231" t="s">
        <v>150</v>
      </c>
      <c r="E1107" s="242" t="s">
        <v>21</v>
      </c>
      <c r="F1107" s="243" t="s">
        <v>419</v>
      </c>
      <c r="G1107" s="241"/>
      <c r="H1107" s="244">
        <v>7.0250000000000004</v>
      </c>
      <c r="I1107" s="245"/>
      <c r="J1107" s="241"/>
      <c r="K1107" s="241"/>
      <c r="L1107" s="246"/>
      <c r="M1107" s="247"/>
      <c r="N1107" s="248"/>
      <c r="O1107" s="248"/>
      <c r="P1107" s="248"/>
      <c r="Q1107" s="248"/>
      <c r="R1107" s="248"/>
      <c r="S1107" s="248"/>
      <c r="T1107" s="249"/>
      <c r="AT1107" s="250" t="s">
        <v>150</v>
      </c>
      <c r="AU1107" s="250" t="s">
        <v>82</v>
      </c>
      <c r="AV1107" s="12" t="s">
        <v>82</v>
      </c>
      <c r="AW1107" s="12" t="s">
        <v>35</v>
      </c>
      <c r="AX1107" s="12" t="s">
        <v>72</v>
      </c>
      <c r="AY1107" s="250" t="s">
        <v>142</v>
      </c>
    </row>
    <row r="1108" s="12" customFormat="1">
      <c r="B1108" s="240"/>
      <c r="C1108" s="241"/>
      <c r="D1108" s="231" t="s">
        <v>150</v>
      </c>
      <c r="E1108" s="242" t="s">
        <v>21</v>
      </c>
      <c r="F1108" s="243" t="s">
        <v>420</v>
      </c>
      <c r="G1108" s="241"/>
      <c r="H1108" s="244">
        <v>14.49</v>
      </c>
      <c r="I1108" s="245"/>
      <c r="J1108" s="241"/>
      <c r="K1108" s="241"/>
      <c r="L1108" s="246"/>
      <c r="M1108" s="247"/>
      <c r="N1108" s="248"/>
      <c r="O1108" s="248"/>
      <c r="P1108" s="248"/>
      <c r="Q1108" s="248"/>
      <c r="R1108" s="248"/>
      <c r="S1108" s="248"/>
      <c r="T1108" s="249"/>
      <c r="AT1108" s="250" t="s">
        <v>150</v>
      </c>
      <c r="AU1108" s="250" t="s">
        <v>82</v>
      </c>
      <c r="AV1108" s="12" t="s">
        <v>82</v>
      </c>
      <c r="AW1108" s="12" t="s">
        <v>35</v>
      </c>
      <c r="AX1108" s="12" t="s">
        <v>72</v>
      </c>
      <c r="AY1108" s="250" t="s">
        <v>142</v>
      </c>
    </row>
    <row r="1109" s="12" customFormat="1">
      <c r="B1109" s="240"/>
      <c r="C1109" s="241"/>
      <c r="D1109" s="231" t="s">
        <v>150</v>
      </c>
      <c r="E1109" s="242" t="s">
        <v>21</v>
      </c>
      <c r="F1109" s="243" t="s">
        <v>421</v>
      </c>
      <c r="G1109" s="241"/>
      <c r="H1109" s="244">
        <v>0.64000000000000001</v>
      </c>
      <c r="I1109" s="245"/>
      <c r="J1109" s="241"/>
      <c r="K1109" s="241"/>
      <c r="L1109" s="246"/>
      <c r="M1109" s="247"/>
      <c r="N1109" s="248"/>
      <c r="O1109" s="248"/>
      <c r="P1109" s="248"/>
      <c r="Q1109" s="248"/>
      <c r="R1109" s="248"/>
      <c r="S1109" s="248"/>
      <c r="T1109" s="249"/>
      <c r="AT1109" s="250" t="s">
        <v>150</v>
      </c>
      <c r="AU1109" s="250" t="s">
        <v>82</v>
      </c>
      <c r="AV1109" s="12" t="s">
        <v>82</v>
      </c>
      <c r="AW1109" s="12" t="s">
        <v>35</v>
      </c>
      <c r="AX1109" s="12" t="s">
        <v>72</v>
      </c>
      <c r="AY1109" s="250" t="s">
        <v>142</v>
      </c>
    </row>
    <row r="1110" s="12" customFormat="1">
      <c r="B1110" s="240"/>
      <c r="C1110" s="241"/>
      <c r="D1110" s="231" t="s">
        <v>150</v>
      </c>
      <c r="E1110" s="242" t="s">
        <v>21</v>
      </c>
      <c r="F1110" s="243" t="s">
        <v>422</v>
      </c>
      <c r="G1110" s="241"/>
      <c r="H1110" s="244">
        <v>1.0600000000000001</v>
      </c>
      <c r="I1110" s="245"/>
      <c r="J1110" s="241"/>
      <c r="K1110" s="241"/>
      <c r="L1110" s="246"/>
      <c r="M1110" s="247"/>
      <c r="N1110" s="248"/>
      <c r="O1110" s="248"/>
      <c r="P1110" s="248"/>
      <c r="Q1110" s="248"/>
      <c r="R1110" s="248"/>
      <c r="S1110" s="248"/>
      <c r="T1110" s="249"/>
      <c r="AT1110" s="250" t="s">
        <v>150</v>
      </c>
      <c r="AU1110" s="250" t="s">
        <v>82</v>
      </c>
      <c r="AV1110" s="12" t="s">
        <v>82</v>
      </c>
      <c r="AW1110" s="12" t="s">
        <v>35</v>
      </c>
      <c r="AX1110" s="12" t="s">
        <v>72</v>
      </c>
      <c r="AY1110" s="250" t="s">
        <v>142</v>
      </c>
    </row>
    <row r="1111" s="12" customFormat="1">
      <c r="B1111" s="240"/>
      <c r="C1111" s="241"/>
      <c r="D1111" s="231" t="s">
        <v>150</v>
      </c>
      <c r="E1111" s="242" t="s">
        <v>21</v>
      </c>
      <c r="F1111" s="243" t="s">
        <v>423</v>
      </c>
      <c r="G1111" s="241"/>
      <c r="H1111" s="244">
        <v>0.44</v>
      </c>
      <c r="I1111" s="245"/>
      <c r="J1111" s="241"/>
      <c r="K1111" s="241"/>
      <c r="L1111" s="246"/>
      <c r="M1111" s="247"/>
      <c r="N1111" s="248"/>
      <c r="O1111" s="248"/>
      <c r="P1111" s="248"/>
      <c r="Q1111" s="248"/>
      <c r="R1111" s="248"/>
      <c r="S1111" s="248"/>
      <c r="T1111" s="249"/>
      <c r="AT1111" s="250" t="s">
        <v>150</v>
      </c>
      <c r="AU1111" s="250" t="s">
        <v>82</v>
      </c>
      <c r="AV1111" s="12" t="s">
        <v>82</v>
      </c>
      <c r="AW1111" s="12" t="s">
        <v>35</v>
      </c>
      <c r="AX1111" s="12" t="s">
        <v>72</v>
      </c>
      <c r="AY1111" s="250" t="s">
        <v>142</v>
      </c>
    </row>
    <row r="1112" s="12" customFormat="1">
      <c r="B1112" s="240"/>
      <c r="C1112" s="241"/>
      <c r="D1112" s="231" t="s">
        <v>150</v>
      </c>
      <c r="E1112" s="242" t="s">
        <v>21</v>
      </c>
      <c r="F1112" s="243" t="s">
        <v>424</v>
      </c>
      <c r="G1112" s="241"/>
      <c r="H1112" s="244">
        <v>-0.59999999999999998</v>
      </c>
      <c r="I1112" s="245"/>
      <c r="J1112" s="241"/>
      <c r="K1112" s="241"/>
      <c r="L1112" s="246"/>
      <c r="M1112" s="247"/>
      <c r="N1112" s="248"/>
      <c r="O1112" s="248"/>
      <c r="P1112" s="248"/>
      <c r="Q1112" s="248"/>
      <c r="R1112" s="248"/>
      <c r="S1112" s="248"/>
      <c r="T1112" s="249"/>
      <c r="AT1112" s="250" t="s">
        <v>150</v>
      </c>
      <c r="AU1112" s="250" t="s">
        <v>82</v>
      </c>
      <c r="AV1112" s="12" t="s">
        <v>82</v>
      </c>
      <c r="AW1112" s="12" t="s">
        <v>35</v>
      </c>
      <c r="AX1112" s="12" t="s">
        <v>72</v>
      </c>
      <c r="AY1112" s="250" t="s">
        <v>142</v>
      </c>
    </row>
    <row r="1113" s="12" customFormat="1">
      <c r="B1113" s="240"/>
      <c r="C1113" s="241"/>
      <c r="D1113" s="231" t="s">
        <v>150</v>
      </c>
      <c r="E1113" s="242" t="s">
        <v>21</v>
      </c>
      <c r="F1113" s="243" t="s">
        <v>425</v>
      </c>
      <c r="G1113" s="241"/>
      <c r="H1113" s="244">
        <v>-2.3100000000000001</v>
      </c>
      <c r="I1113" s="245"/>
      <c r="J1113" s="241"/>
      <c r="K1113" s="241"/>
      <c r="L1113" s="246"/>
      <c r="M1113" s="247"/>
      <c r="N1113" s="248"/>
      <c r="O1113" s="248"/>
      <c r="P1113" s="248"/>
      <c r="Q1113" s="248"/>
      <c r="R1113" s="248"/>
      <c r="S1113" s="248"/>
      <c r="T1113" s="249"/>
      <c r="AT1113" s="250" t="s">
        <v>150</v>
      </c>
      <c r="AU1113" s="250" t="s">
        <v>82</v>
      </c>
      <c r="AV1113" s="12" t="s">
        <v>82</v>
      </c>
      <c r="AW1113" s="12" t="s">
        <v>35</v>
      </c>
      <c r="AX1113" s="12" t="s">
        <v>72</v>
      </c>
      <c r="AY1113" s="250" t="s">
        <v>142</v>
      </c>
    </row>
    <row r="1114" s="12" customFormat="1">
      <c r="B1114" s="240"/>
      <c r="C1114" s="241"/>
      <c r="D1114" s="231" t="s">
        <v>150</v>
      </c>
      <c r="E1114" s="242" t="s">
        <v>21</v>
      </c>
      <c r="F1114" s="243" t="s">
        <v>426</v>
      </c>
      <c r="G1114" s="241"/>
      <c r="H1114" s="244">
        <v>-0.14000000000000001</v>
      </c>
      <c r="I1114" s="245"/>
      <c r="J1114" s="241"/>
      <c r="K1114" s="241"/>
      <c r="L1114" s="246"/>
      <c r="M1114" s="247"/>
      <c r="N1114" s="248"/>
      <c r="O1114" s="248"/>
      <c r="P1114" s="248"/>
      <c r="Q1114" s="248"/>
      <c r="R1114" s="248"/>
      <c r="S1114" s="248"/>
      <c r="T1114" s="249"/>
      <c r="AT1114" s="250" t="s">
        <v>150</v>
      </c>
      <c r="AU1114" s="250" t="s">
        <v>82</v>
      </c>
      <c r="AV1114" s="12" t="s">
        <v>82</v>
      </c>
      <c r="AW1114" s="12" t="s">
        <v>35</v>
      </c>
      <c r="AX1114" s="12" t="s">
        <v>72</v>
      </c>
      <c r="AY1114" s="250" t="s">
        <v>142</v>
      </c>
    </row>
    <row r="1115" s="12" customFormat="1">
      <c r="B1115" s="240"/>
      <c r="C1115" s="241"/>
      <c r="D1115" s="231" t="s">
        <v>150</v>
      </c>
      <c r="E1115" s="242" t="s">
        <v>21</v>
      </c>
      <c r="F1115" s="243" t="s">
        <v>427</v>
      </c>
      <c r="G1115" s="241"/>
      <c r="H1115" s="244">
        <v>-1.3200000000000001</v>
      </c>
      <c r="I1115" s="245"/>
      <c r="J1115" s="241"/>
      <c r="K1115" s="241"/>
      <c r="L1115" s="246"/>
      <c r="M1115" s="247"/>
      <c r="N1115" s="248"/>
      <c r="O1115" s="248"/>
      <c r="P1115" s="248"/>
      <c r="Q1115" s="248"/>
      <c r="R1115" s="248"/>
      <c r="S1115" s="248"/>
      <c r="T1115" s="249"/>
      <c r="AT1115" s="250" t="s">
        <v>150</v>
      </c>
      <c r="AU1115" s="250" t="s">
        <v>82</v>
      </c>
      <c r="AV1115" s="12" t="s">
        <v>82</v>
      </c>
      <c r="AW1115" s="12" t="s">
        <v>35</v>
      </c>
      <c r="AX1115" s="12" t="s">
        <v>72</v>
      </c>
      <c r="AY1115" s="250" t="s">
        <v>142</v>
      </c>
    </row>
    <row r="1116" s="14" customFormat="1">
      <c r="B1116" s="262"/>
      <c r="C1116" s="263"/>
      <c r="D1116" s="231" t="s">
        <v>150</v>
      </c>
      <c r="E1116" s="264" t="s">
        <v>21</v>
      </c>
      <c r="F1116" s="265" t="s">
        <v>175</v>
      </c>
      <c r="G1116" s="263"/>
      <c r="H1116" s="266">
        <v>19.285</v>
      </c>
      <c r="I1116" s="267"/>
      <c r="J1116" s="263"/>
      <c r="K1116" s="263"/>
      <c r="L1116" s="268"/>
      <c r="M1116" s="269"/>
      <c r="N1116" s="270"/>
      <c r="O1116" s="270"/>
      <c r="P1116" s="270"/>
      <c r="Q1116" s="270"/>
      <c r="R1116" s="270"/>
      <c r="S1116" s="270"/>
      <c r="T1116" s="271"/>
      <c r="AT1116" s="272" t="s">
        <v>150</v>
      </c>
      <c r="AU1116" s="272" t="s">
        <v>82</v>
      </c>
      <c r="AV1116" s="14" t="s">
        <v>170</v>
      </c>
      <c r="AW1116" s="14" t="s">
        <v>35</v>
      </c>
      <c r="AX1116" s="14" t="s">
        <v>72</v>
      </c>
      <c r="AY1116" s="272" t="s">
        <v>142</v>
      </c>
    </row>
    <row r="1117" s="11" customFormat="1">
      <c r="B1117" s="229"/>
      <c r="C1117" s="230"/>
      <c r="D1117" s="231" t="s">
        <v>150</v>
      </c>
      <c r="E1117" s="232" t="s">
        <v>21</v>
      </c>
      <c r="F1117" s="233" t="s">
        <v>428</v>
      </c>
      <c r="G1117" s="230"/>
      <c r="H1117" s="232" t="s">
        <v>21</v>
      </c>
      <c r="I1117" s="234"/>
      <c r="J1117" s="230"/>
      <c r="K1117" s="230"/>
      <c r="L1117" s="235"/>
      <c r="M1117" s="236"/>
      <c r="N1117" s="237"/>
      <c r="O1117" s="237"/>
      <c r="P1117" s="237"/>
      <c r="Q1117" s="237"/>
      <c r="R1117" s="237"/>
      <c r="S1117" s="237"/>
      <c r="T1117" s="238"/>
      <c r="AT1117" s="239" t="s">
        <v>150</v>
      </c>
      <c r="AU1117" s="239" t="s">
        <v>82</v>
      </c>
      <c r="AV1117" s="11" t="s">
        <v>80</v>
      </c>
      <c r="AW1117" s="11" t="s">
        <v>35</v>
      </c>
      <c r="AX1117" s="11" t="s">
        <v>72</v>
      </c>
      <c r="AY1117" s="239" t="s">
        <v>142</v>
      </c>
    </row>
    <row r="1118" s="12" customFormat="1">
      <c r="B1118" s="240"/>
      <c r="C1118" s="241"/>
      <c r="D1118" s="231" t="s">
        <v>150</v>
      </c>
      <c r="E1118" s="242" t="s">
        <v>21</v>
      </c>
      <c r="F1118" s="243" t="s">
        <v>429</v>
      </c>
      <c r="G1118" s="241"/>
      <c r="H1118" s="244">
        <v>1.0449999999999999</v>
      </c>
      <c r="I1118" s="245"/>
      <c r="J1118" s="241"/>
      <c r="K1118" s="241"/>
      <c r="L1118" s="246"/>
      <c r="M1118" s="247"/>
      <c r="N1118" s="248"/>
      <c r="O1118" s="248"/>
      <c r="P1118" s="248"/>
      <c r="Q1118" s="248"/>
      <c r="R1118" s="248"/>
      <c r="S1118" s="248"/>
      <c r="T1118" s="249"/>
      <c r="AT1118" s="250" t="s">
        <v>150</v>
      </c>
      <c r="AU1118" s="250" t="s">
        <v>82</v>
      </c>
      <c r="AV1118" s="12" t="s">
        <v>82</v>
      </c>
      <c r="AW1118" s="12" t="s">
        <v>35</v>
      </c>
      <c r="AX1118" s="12" t="s">
        <v>72</v>
      </c>
      <c r="AY1118" s="250" t="s">
        <v>142</v>
      </c>
    </row>
    <row r="1119" s="12" customFormat="1">
      <c r="B1119" s="240"/>
      <c r="C1119" s="241"/>
      <c r="D1119" s="231" t="s">
        <v>150</v>
      </c>
      <c r="E1119" s="242" t="s">
        <v>21</v>
      </c>
      <c r="F1119" s="243" t="s">
        <v>430</v>
      </c>
      <c r="G1119" s="241"/>
      <c r="H1119" s="244">
        <v>-0.14999999999999999</v>
      </c>
      <c r="I1119" s="245"/>
      <c r="J1119" s="241"/>
      <c r="K1119" s="241"/>
      <c r="L1119" s="246"/>
      <c r="M1119" s="247"/>
      <c r="N1119" s="248"/>
      <c r="O1119" s="248"/>
      <c r="P1119" s="248"/>
      <c r="Q1119" s="248"/>
      <c r="R1119" s="248"/>
      <c r="S1119" s="248"/>
      <c r="T1119" s="249"/>
      <c r="AT1119" s="250" t="s">
        <v>150</v>
      </c>
      <c r="AU1119" s="250" t="s">
        <v>82</v>
      </c>
      <c r="AV1119" s="12" t="s">
        <v>82</v>
      </c>
      <c r="AW1119" s="12" t="s">
        <v>35</v>
      </c>
      <c r="AX1119" s="12" t="s">
        <v>72</v>
      </c>
      <c r="AY1119" s="250" t="s">
        <v>142</v>
      </c>
    </row>
    <row r="1120" s="12" customFormat="1">
      <c r="B1120" s="240"/>
      <c r="C1120" s="241"/>
      <c r="D1120" s="231" t="s">
        <v>150</v>
      </c>
      <c r="E1120" s="242" t="s">
        <v>21</v>
      </c>
      <c r="F1120" s="243" t="s">
        <v>426</v>
      </c>
      <c r="G1120" s="241"/>
      <c r="H1120" s="244">
        <v>-0.14000000000000001</v>
      </c>
      <c r="I1120" s="245"/>
      <c r="J1120" s="241"/>
      <c r="K1120" s="241"/>
      <c r="L1120" s="246"/>
      <c r="M1120" s="247"/>
      <c r="N1120" s="248"/>
      <c r="O1120" s="248"/>
      <c r="P1120" s="248"/>
      <c r="Q1120" s="248"/>
      <c r="R1120" s="248"/>
      <c r="S1120" s="248"/>
      <c r="T1120" s="249"/>
      <c r="AT1120" s="250" t="s">
        <v>150</v>
      </c>
      <c r="AU1120" s="250" t="s">
        <v>82</v>
      </c>
      <c r="AV1120" s="12" t="s">
        <v>82</v>
      </c>
      <c r="AW1120" s="12" t="s">
        <v>35</v>
      </c>
      <c r="AX1120" s="12" t="s">
        <v>72</v>
      </c>
      <c r="AY1120" s="250" t="s">
        <v>142</v>
      </c>
    </row>
    <row r="1121" s="14" customFormat="1">
      <c r="B1121" s="262"/>
      <c r="C1121" s="263"/>
      <c r="D1121" s="231" t="s">
        <v>150</v>
      </c>
      <c r="E1121" s="264" t="s">
        <v>21</v>
      </c>
      <c r="F1121" s="265" t="s">
        <v>175</v>
      </c>
      <c r="G1121" s="263"/>
      <c r="H1121" s="266">
        <v>0.755</v>
      </c>
      <c r="I1121" s="267"/>
      <c r="J1121" s="263"/>
      <c r="K1121" s="263"/>
      <c r="L1121" s="268"/>
      <c r="M1121" s="269"/>
      <c r="N1121" s="270"/>
      <c r="O1121" s="270"/>
      <c r="P1121" s="270"/>
      <c r="Q1121" s="270"/>
      <c r="R1121" s="270"/>
      <c r="S1121" s="270"/>
      <c r="T1121" s="271"/>
      <c r="AT1121" s="272" t="s">
        <v>150</v>
      </c>
      <c r="AU1121" s="272" t="s">
        <v>82</v>
      </c>
      <c r="AV1121" s="14" t="s">
        <v>170</v>
      </c>
      <c r="AW1121" s="14" t="s">
        <v>35</v>
      </c>
      <c r="AX1121" s="14" t="s">
        <v>72</v>
      </c>
      <c r="AY1121" s="272" t="s">
        <v>142</v>
      </c>
    </row>
    <row r="1122" s="11" customFormat="1">
      <c r="B1122" s="229"/>
      <c r="C1122" s="230"/>
      <c r="D1122" s="231" t="s">
        <v>150</v>
      </c>
      <c r="E1122" s="232" t="s">
        <v>21</v>
      </c>
      <c r="F1122" s="233" t="s">
        <v>431</v>
      </c>
      <c r="G1122" s="230"/>
      <c r="H1122" s="232" t="s">
        <v>21</v>
      </c>
      <c r="I1122" s="234"/>
      <c r="J1122" s="230"/>
      <c r="K1122" s="230"/>
      <c r="L1122" s="235"/>
      <c r="M1122" s="236"/>
      <c r="N1122" s="237"/>
      <c r="O1122" s="237"/>
      <c r="P1122" s="237"/>
      <c r="Q1122" s="237"/>
      <c r="R1122" s="237"/>
      <c r="S1122" s="237"/>
      <c r="T1122" s="238"/>
      <c r="AT1122" s="239" t="s">
        <v>150</v>
      </c>
      <c r="AU1122" s="239" t="s">
        <v>82</v>
      </c>
      <c r="AV1122" s="11" t="s">
        <v>80</v>
      </c>
      <c r="AW1122" s="11" t="s">
        <v>35</v>
      </c>
      <c r="AX1122" s="11" t="s">
        <v>72</v>
      </c>
      <c r="AY1122" s="239" t="s">
        <v>142</v>
      </c>
    </row>
    <row r="1123" s="12" customFormat="1">
      <c r="B1123" s="240"/>
      <c r="C1123" s="241"/>
      <c r="D1123" s="231" t="s">
        <v>150</v>
      </c>
      <c r="E1123" s="242" t="s">
        <v>21</v>
      </c>
      <c r="F1123" s="243" t="s">
        <v>432</v>
      </c>
      <c r="G1123" s="241"/>
      <c r="H1123" s="244">
        <v>2.528</v>
      </c>
      <c r="I1123" s="245"/>
      <c r="J1123" s="241"/>
      <c r="K1123" s="241"/>
      <c r="L1123" s="246"/>
      <c r="M1123" s="247"/>
      <c r="N1123" s="248"/>
      <c r="O1123" s="248"/>
      <c r="P1123" s="248"/>
      <c r="Q1123" s="248"/>
      <c r="R1123" s="248"/>
      <c r="S1123" s="248"/>
      <c r="T1123" s="249"/>
      <c r="AT1123" s="250" t="s">
        <v>150</v>
      </c>
      <c r="AU1123" s="250" t="s">
        <v>82</v>
      </c>
      <c r="AV1123" s="12" t="s">
        <v>82</v>
      </c>
      <c r="AW1123" s="12" t="s">
        <v>35</v>
      </c>
      <c r="AX1123" s="12" t="s">
        <v>72</v>
      </c>
      <c r="AY1123" s="250" t="s">
        <v>142</v>
      </c>
    </row>
    <row r="1124" s="12" customFormat="1">
      <c r="B1124" s="240"/>
      <c r="C1124" s="241"/>
      <c r="D1124" s="231" t="s">
        <v>150</v>
      </c>
      <c r="E1124" s="242" t="s">
        <v>21</v>
      </c>
      <c r="F1124" s="243" t="s">
        <v>433</v>
      </c>
      <c r="G1124" s="241"/>
      <c r="H1124" s="244">
        <v>14.167999999999999</v>
      </c>
      <c r="I1124" s="245"/>
      <c r="J1124" s="241"/>
      <c r="K1124" s="241"/>
      <c r="L1124" s="246"/>
      <c r="M1124" s="247"/>
      <c r="N1124" s="248"/>
      <c r="O1124" s="248"/>
      <c r="P1124" s="248"/>
      <c r="Q1124" s="248"/>
      <c r="R1124" s="248"/>
      <c r="S1124" s="248"/>
      <c r="T1124" s="249"/>
      <c r="AT1124" s="250" t="s">
        <v>150</v>
      </c>
      <c r="AU1124" s="250" t="s">
        <v>82</v>
      </c>
      <c r="AV1124" s="12" t="s">
        <v>82</v>
      </c>
      <c r="AW1124" s="12" t="s">
        <v>35</v>
      </c>
      <c r="AX1124" s="12" t="s">
        <v>72</v>
      </c>
      <c r="AY1124" s="250" t="s">
        <v>142</v>
      </c>
    </row>
    <row r="1125" s="12" customFormat="1">
      <c r="B1125" s="240"/>
      <c r="C1125" s="241"/>
      <c r="D1125" s="231" t="s">
        <v>150</v>
      </c>
      <c r="E1125" s="242" t="s">
        <v>21</v>
      </c>
      <c r="F1125" s="243" t="s">
        <v>434</v>
      </c>
      <c r="G1125" s="241"/>
      <c r="H1125" s="244">
        <v>0.64000000000000001</v>
      </c>
      <c r="I1125" s="245"/>
      <c r="J1125" s="241"/>
      <c r="K1125" s="241"/>
      <c r="L1125" s="246"/>
      <c r="M1125" s="247"/>
      <c r="N1125" s="248"/>
      <c r="O1125" s="248"/>
      <c r="P1125" s="248"/>
      <c r="Q1125" s="248"/>
      <c r="R1125" s="248"/>
      <c r="S1125" s="248"/>
      <c r="T1125" s="249"/>
      <c r="AT1125" s="250" t="s">
        <v>150</v>
      </c>
      <c r="AU1125" s="250" t="s">
        <v>82</v>
      </c>
      <c r="AV1125" s="12" t="s">
        <v>82</v>
      </c>
      <c r="AW1125" s="12" t="s">
        <v>35</v>
      </c>
      <c r="AX1125" s="12" t="s">
        <v>72</v>
      </c>
      <c r="AY1125" s="250" t="s">
        <v>142</v>
      </c>
    </row>
    <row r="1126" s="12" customFormat="1">
      <c r="B1126" s="240"/>
      <c r="C1126" s="241"/>
      <c r="D1126" s="231" t="s">
        <v>150</v>
      </c>
      <c r="E1126" s="242" t="s">
        <v>21</v>
      </c>
      <c r="F1126" s="243" t="s">
        <v>435</v>
      </c>
      <c r="G1126" s="241"/>
      <c r="H1126" s="244">
        <v>1.024</v>
      </c>
      <c r="I1126" s="245"/>
      <c r="J1126" s="241"/>
      <c r="K1126" s="241"/>
      <c r="L1126" s="246"/>
      <c r="M1126" s="247"/>
      <c r="N1126" s="248"/>
      <c r="O1126" s="248"/>
      <c r="P1126" s="248"/>
      <c r="Q1126" s="248"/>
      <c r="R1126" s="248"/>
      <c r="S1126" s="248"/>
      <c r="T1126" s="249"/>
      <c r="AT1126" s="250" t="s">
        <v>150</v>
      </c>
      <c r="AU1126" s="250" t="s">
        <v>82</v>
      </c>
      <c r="AV1126" s="12" t="s">
        <v>82</v>
      </c>
      <c r="AW1126" s="12" t="s">
        <v>35</v>
      </c>
      <c r="AX1126" s="12" t="s">
        <v>72</v>
      </c>
      <c r="AY1126" s="250" t="s">
        <v>142</v>
      </c>
    </row>
    <row r="1127" s="12" customFormat="1">
      <c r="B1127" s="240"/>
      <c r="C1127" s="241"/>
      <c r="D1127" s="231" t="s">
        <v>150</v>
      </c>
      <c r="E1127" s="242" t="s">
        <v>21</v>
      </c>
      <c r="F1127" s="243" t="s">
        <v>436</v>
      </c>
      <c r="G1127" s="241"/>
      <c r="H1127" s="244">
        <v>-1.0349999999999999</v>
      </c>
      <c r="I1127" s="245"/>
      <c r="J1127" s="241"/>
      <c r="K1127" s="241"/>
      <c r="L1127" s="246"/>
      <c r="M1127" s="247"/>
      <c r="N1127" s="248"/>
      <c r="O1127" s="248"/>
      <c r="P1127" s="248"/>
      <c r="Q1127" s="248"/>
      <c r="R1127" s="248"/>
      <c r="S1127" s="248"/>
      <c r="T1127" s="249"/>
      <c r="AT1127" s="250" t="s">
        <v>150</v>
      </c>
      <c r="AU1127" s="250" t="s">
        <v>82</v>
      </c>
      <c r="AV1127" s="12" t="s">
        <v>82</v>
      </c>
      <c r="AW1127" s="12" t="s">
        <v>35</v>
      </c>
      <c r="AX1127" s="12" t="s">
        <v>72</v>
      </c>
      <c r="AY1127" s="250" t="s">
        <v>142</v>
      </c>
    </row>
    <row r="1128" s="12" customFormat="1">
      <c r="B1128" s="240"/>
      <c r="C1128" s="241"/>
      <c r="D1128" s="231" t="s">
        <v>150</v>
      </c>
      <c r="E1128" s="242" t="s">
        <v>21</v>
      </c>
      <c r="F1128" s="243" t="s">
        <v>437</v>
      </c>
      <c r="G1128" s="241"/>
      <c r="H1128" s="244">
        <v>-1.9319999999999999</v>
      </c>
      <c r="I1128" s="245"/>
      <c r="J1128" s="241"/>
      <c r="K1128" s="241"/>
      <c r="L1128" s="246"/>
      <c r="M1128" s="247"/>
      <c r="N1128" s="248"/>
      <c r="O1128" s="248"/>
      <c r="P1128" s="248"/>
      <c r="Q1128" s="248"/>
      <c r="R1128" s="248"/>
      <c r="S1128" s="248"/>
      <c r="T1128" s="249"/>
      <c r="AT1128" s="250" t="s">
        <v>150</v>
      </c>
      <c r="AU1128" s="250" t="s">
        <v>82</v>
      </c>
      <c r="AV1128" s="12" t="s">
        <v>82</v>
      </c>
      <c r="AW1128" s="12" t="s">
        <v>35</v>
      </c>
      <c r="AX1128" s="12" t="s">
        <v>72</v>
      </c>
      <c r="AY1128" s="250" t="s">
        <v>142</v>
      </c>
    </row>
    <row r="1129" s="14" customFormat="1">
      <c r="B1129" s="262"/>
      <c r="C1129" s="263"/>
      <c r="D1129" s="231" t="s">
        <v>150</v>
      </c>
      <c r="E1129" s="264" t="s">
        <v>21</v>
      </c>
      <c r="F1129" s="265" t="s">
        <v>175</v>
      </c>
      <c r="G1129" s="263"/>
      <c r="H1129" s="266">
        <v>15.393000000000001</v>
      </c>
      <c r="I1129" s="267"/>
      <c r="J1129" s="263"/>
      <c r="K1129" s="263"/>
      <c r="L1129" s="268"/>
      <c r="M1129" s="269"/>
      <c r="N1129" s="270"/>
      <c r="O1129" s="270"/>
      <c r="P1129" s="270"/>
      <c r="Q1129" s="270"/>
      <c r="R1129" s="270"/>
      <c r="S1129" s="270"/>
      <c r="T1129" s="271"/>
      <c r="AT1129" s="272" t="s">
        <v>150</v>
      </c>
      <c r="AU1129" s="272" t="s">
        <v>82</v>
      </c>
      <c r="AV1129" s="14" t="s">
        <v>170</v>
      </c>
      <c r="AW1129" s="14" t="s">
        <v>35</v>
      </c>
      <c r="AX1129" s="14" t="s">
        <v>72</v>
      </c>
      <c r="AY1129" s="272" t="s">
        <v>142</v>
      </c>
    </row>
    <row r="1130" s="13" customFormat="1">
      <c r="B1130" s="251"/>
      <c r="C1130" s="252"/>
      <c r="D1130" s="231" t="s">
        <v>150</v>
      </c>
      <c r="E1130" s="253" t="s">
        <v>21</v>
      </c>
      <c r="F1130" s="254" t="s">
        <v>160</v>
      </c>
      <c r="G1130" s="252"/>
      <c r="H1130" s="255">
        <v>72.022999999999996</v>
      </c>
      <c r="I1130" s="256"/>
      <c r="J1130" s="252"/>
      <c r="K1130" s="252"/>
      <c r="L1130" s="257"/>
      <c r="M1130" s="258"/>
      <c r="N1130" s="259"/>
      <c r="O1130" s="259"/>
      <c r="P1130" s="259"/>
      <c r="Q1130" s="259"/>
      <c r="R1130" s="259"/>
      <c r="S1130" s="259"/>
      <c r="T1130" s="260"/>
      <c r="AT1130" s="261" t="s">
        <v>150</v>
      </c>
      <c r="AU1130" s="261" t="s">
        <v>82</v>
      </c>
      <c r="AV1130" s="13" t="s">
        <v>148</v>
      </c>
      <c r="AW1130" s="13" t="s">
        <v>35</v>
      </c>
      <c r="AX1130" s="13" t="s">
        <v>80</v>
      </c>
      <c r="AY1130" s="261" t="s">
        <v>142</v>
      </c>
    </row>
    <row r="1131" s="1" customFormat="1" ht="16.5" customHeight="1">
      <c r="B1131" s="46"/>
      <c r="C1131" s="217" t="s">
        <v>1799</v>
      </c>
      <c r="D1131" s="217" t="s">
        <v>144</v>
      </c>
      <c r="E1131" s="218" t="s">
        <v>1800</v>
      </c>
      <c r="F1131" s="219" t="s">
        <v>1801</v>
      </c>
      <c r="G1131" s="220" t="s">
        <v>147</v>
      </c>
      <c r="H1131" s="221">
        <v>72.022999999999996</v>
      </c>
      <c r="I1131" s="222"/>
      <c r="J1131" s="223">
        <f>ROUND(I1131*H1131,2)</f>
        <v>0</v>
      </c>
      <c r="K1131" s="219" t="s">
        <v>164</v>
      </c>
      <c r="L1131" s="72"/>
      <c r="M1131" s="224" t="s">
        <v>21</v>
      </c>
      <c r="N1131" s="225" t="s">
        <v>43</v>
      </c>
      <c r="O1131" s="47"/>
      <c r="P1131" s="226">
        <f>O1131*H1131</f>
        <v>0</v>
      </c>
      <c r="Q1131" s="226">
        <v>0</v>
      </c>
      <c r="R1131" s="226">
        <f>Q1131*H1131</f>
        <v>0</v>
      </c>
      <c r="S1131" s="226">
        <v>0</v>
      </c>
      <c r="T1131" s="227">
        <f>S1131*H1131</f>
        <v>0</v>
      </c>
      <c r="AR1131" s="24" t="s">
        <v>250</v>
      </c>
      <c r="AT1131" s="24" t="s">
        <v>144</v>
      </c>
      <c r="AU1131" s="24" t="s">
        <v>82</v>
      </c>
      <c r="AY1131" s="24" t="s">
        <v>142</v>
      </c>
      <c r="BE1131" s="228">
        <f>IF(N1131="základní",J1131,0)</f>
        <v>0</v>
      </c>
      <c r="BF1131" s="228">
        <f>IF(N1131="snížená",J1131,0)</f>
        <v>0</v>
      </c>
      <c r="BG1131" s="228">
        <f>IF(N1131="zákl. přenesená",J1131,0)</f>
        <v>0</v>
      </c>
      <c r="BH1131" s="228">
        <f>IF(N1131="sníž. přenesená",J1131,0)</f>
        <v>0</v>
      </c>
      <c r="BI1131" s="228">
        <f>IF(N1131="nulová",J1131,0)</f>
        <v>0</v>
      </c>
      <c r="BJ1131" s="24" t="s">
        <v>80</v>
      </c>
      <c r="BK1131" s="228">
        <f>ROUND(I1131*H1131,2)</f>
        <v>0</v>
      </c>
      <c r="BL1131" s="24" t="s">
        <v>250</v>
      </c>
      <c r="BM1131" s="24" t="s">
        <v>1802</v>
      </c>
    </row>
    <row r="1132" s="1" customFormat="1" ht="25.5" customHeight="1">
      <c r="B1132" s="46"/>
      <c r="C1132" s="217" t="s">
        <v>1803</v>
      </c>
      <c r="D1132" s="217" t="s">
        <v>144</v>
      </c>
      <c r="E1132" s="218" t="s">
        <v>1804</v>
      </c>
      <c r="F1132" s="219" t="s">
        <v>1805</v>
      </c>
      <c r="G1132" s="220" t="s">
        <v>147</v>
      </c>
      <c r="H1132" s="221">
        <v>100.28400000000001</v>
      </c>
      <c r="I1132" s="222"/>
      <c r="J1132" s="223">
        <f>ROUND(I1132*H1132,2)</f>
        <v>0</v>
      </c>
      <c r="K1132" s="219" t="s">
        <v>164</v>
      </c>
      <c r="L1132" s="72"/>
      <c r="M1132" s="224" t="s">
        <v>21</v>
      </c>
      <c r="N1132" s="225" t="s">
        <v>43</v>
      </c>
      <c r="O1132" s="47"/>
      <c r="P1132" s="226">
        <f>O1132*H1132</f>
        <v>0</v>
      </c>
      <c r="Q1132" s="226">
        <v>0.00025839999999999999</v>
      </c>
      <c r="R1132" s="226">
        <f>Q1132*H1132</f>
        <v>0.025913385600000002</v>
      </c>
      <c r="S1132" s="226">
        <v>0</v>
      </c>
      <c r="T1132" s="227">
        <f>S1132*H1132</f>
        <v>0</v>
      </c>
      <c r="AR1132" s="24" t="s">
        <v>250</v>
      </c>
      <c r="AT1132" s="24" t="s">
        <v>144</v>
      </c>
      <c r="AU1132" s="24" t="s">
        <v>82</v>
      </c>
      <c r="AY1132" s="24" t="s">
        <v>142</v>
      </c>
      <c r="BE1132" s="228">
        <f>IF(N1132="základní",J1132,0)</f>
        <v>0</v>
      </c>
      <c r="BF1132" s="228">
        <f>IF(N1132="snížená",J1132,0)</f>
        <v>0</v>
      </c>
      <c r="BG1132" s="228">
        <f>IF(N1132="zákl. přenesená",J1132,0)</f>
        <v>0</v>
      </c>
      <c r="BH1132" s="228">
        <f>IF(N1132="sníž. přenesená",J1132,0)</f>
        <v>0</v>
      </c>
      <c r="BI1132" s="228">
        <f>IF(N1132="nulová",J1132,0)</f>
        <v>0</v>
      </c>
      <c r="BJ1132" s="24" t="s">
        <v>80</v>
      </c>
      <c r="BK1132" s="228">
        <f>ROUND(I1132*H1132,2)</f>
        <v>0</v>
      </c>
      <c r="BL1132" s="24" t="s">
        <v>250</v>
      </c>
      <c r="BM1132" s="24" t="s">
        <v>1806</v>
      </c>
    </row>
    <row r="1133" s="11" customFormat="1">
      <c r="B1133" s="229"/>
      <c r="C1133" s="230"/>
      <c r="D1133" s="231" t="s">
        <v>150</v>
      </c>
      <c r="E1133" s="232" t="s">
        <v>21</v>
      </c>
      <c r="F1133" s="233" t="s">
        <v>1797</v>
      </c>
      <c r="G1133" s="230"/>
      <c r="H1133" s="232" t="s">
        <v>21</v>
      </c>
      <c r="I1133" s="234"/>
      <c r="J1133" s="230"/>
      <c r="K1133" s="230"/>
      <c r="L1133" s="235"/>
      <c r="M1133" s="236"/>
      <c r="N1133" s="237"/>
      <c r="O1133" s="237"/>
      <c r="P1133" s="237"/>
      <c r="Q1133" s="237"/>
      <c r="R1133" s="237"/>
      <c r="S1133" s="237"/>
      <c r="T1133" s="238"/>
      <c r="AT1133" s="239" t="s">
        <v>150</v>
      </c>
      <c r="AU1133" s="239" t="s">
        <v>82</v>
      </c>
      <c r="AV1133" s="11" t="s">
        <v>80</v>
      </c>
      <c r="AW1133" s="11" t="s">
        <v>35</v>
      </c>
      <c r="AX1133" s="11" t="s">
        <v>72</v>
      </c>
      <c r="AY1133" s="239" t="s">
        <v>142</v>
      </c>
    </row>
    <row r="1134" s="12" customFormat="1">
      <c r="B1134" s="240"/>
      <c r="C1134" s="241"/>
      <c r="D1134" s="231" t="s">
        <v>150</v>
      </c>
      <c r="E1134" s="242" t="s">
        <v>21</v>
      </c>
      <c r="F1134" s="243" t="s">
        <v>401</v>
      </c>
      <c r="G1134" s="241"/>
      <c r="H1134" s="244">
        <v>32.289999999999999</v>
      </c>
      <c r="I1134" s="245"/>
      <c r="J1134" s="241"/>
      <c r="K1134" s="241"/>
      <c r="L1134" s="246"/>
      <c r="M1134" s="247"/>
      <c r="N1134" s="248"/>
      <c r="O1134" s="248"/>
      <c r="P1134" s="248"/>
      <c r="Q1134" s="248"/>
      <c r="R1134" s="248"/>
      <c r="S1134" s="248"/>
      <c r="T1134" s="249"/>
      <c r="AT1134" s="250" t="s">
        <v>150</v>
      </c>
      <c r="AU1134" s="250" t="s">
        <v>82</v>
      </c>
      <c r="AV1134" s="12" t="s">
        <v>82</v>
      </c>
      <c r="AW1134" s="12" t="s">
        <v>35</v>
      </c>
      <c r="AX1134" s="12" t="s">
        <v>72</v>
      </c>
      <c r="AY1134" s="250" t="s">
        <v>142</v>
      </c>
    </row>
    <row r="1135" s="12" customFormat="1">
      <c r="B1135" s="240"/>
      <c r="C1135" s="241"/>
      <c r="D1135" s="231" t="s">
        <v>150</v>
      </c>
      <c r="E1135" s="242" t="s">
        <v>21</v>
      </c>
      <c r="F1135" s="243" t="s">
        <v>402</v>
      </c>
      <c r="G1135" s="241"/>
      <c r="H1135" s="244">
        <v>4.2999999999999998</v>
      </c>
      <c r="I1135" s="245"/>
      <c r="J1135" s="241"/>
      <c r="K1135" s="241"/>
      <c r="L1135" s="246"/>
      <c r="M1135" s="247"/>
      <c r="N1135" s="248"/>
      <c r="O1135" s="248"/>
      <c r="P1135" s="248"/>
      <c r="Q1135" s="248"/>
      <c r="R1135" s="248"/>
      <c r="S1135" s="248"/>
      <c r="T1135" s="249"/>
      <c r="AT1135" s="250" t="s">
        <v>150</v>
      </c>
      <c r="AU1135" s="250" t="s">
        <v>82</v>
      </c>
      <c r="AV1135" s="12" t="s">
        <v>82</v>
      </c>
      <c r="AW1135" s="12" t="s">
        <v>35</v>
      </c>
      <c r="AX1135" s="12" t="s">
        <v>72</v>
      </c>
      <c r="AY1135" s="250" t="s">
        <v>142</v>
      </c>
    </row>
    <row r="1136" s="14" customFormat="1">
      <c r="B1136" s="262"/>
      <c r="C1136" s="263"/>
      <c r="D1136" s="231" t="s">
        <v>150</v>
      </c>
      <c r="E1136" s="264" t="s">
        <v>21</v>
      </c>
      <c r="F1136" s="265" t="s">
        <v>175</v>
      </c>
      <c r="G1136" s="263"/>
      <c r="H1136" s="266">
        <v>36.590000000000003</v>
      </c>
      <c r="I1136" s="267"/>
      <c r="J1136" s="263"/>
      <c r="K1136" s="263"/>
      <c r="L1136" s="268"/>
      <c r="M1136" s="269"/>
      <c r="N1136" s="270"/>
      <c r="O1136" s="270"/>
      <c r="P1136" s="270"/>
      <c r="Q1136" s="270"/>
      <c r="R1136" s="270"/>
      <c r="S1136" s="270"/>
      <c r="T1136" s="271"/>
      <c r="AT1136" s="272" t="s">
        <v>150</v>
      </c>
      <c r="AU1136" s="272" t="s">
        <v>82</v>
      </c>
      <c r="AV1136" s="14" t="s">
        <v>170</v>
      </c>
      <c r="AW1136" s="14" t="s">
        <v>35</v>
      </c>
      <c r="AX1136" s="14" t="s">
        <v>72</v>
      </c>
      <c r="AY1136" s="272" t="s">
        <v>142</v>
      </c>
    </row>
    <row r="1137" s="11" customFormat="1">
      <c r="B1137" s="229"/>
      <c r="C1137" s="230"/>
      <c r="D1137" s="231" t="s">
        <v>150</v>
      </c>
      <c r="E1137" s="232" t="s">
        <v>21</v>
      </c>
      <c r="F1137" s="233" t="s">
        <v>1798</v>
      </c>
      <c r="G1137" s="230"/>
      <c r="H1137" s="232" t="s">
        <v>21</v>
      </c>
      <c r="I1137" s="234"/>
      <c r="J1137" s="230"/>
      <c r="K1137" s="230"/>
      <c r="L1137" s="235"/>
      <c r="M1137" s="236"/>
      <c r="N1137" s="237"/>
      <c r="O1137" s="237"/>
      <c r="P1137" s="237"/>
      <c r="Q1137" s="237"/>
      <c r="R1137" s="237"/>
      <c r="S1137" s="237"/>
      <c r="T1137" s="238"/>
      <c r="AT1137" s="239" t="s">
        <v>150</v>
      </c>
      <c r="AU1137" s="239" t="s">
        <v>82</v>
      </c>
      <c r="AV1137" s="11" t="s">
        <v>80</v>
      </c>
      <c r="AW1137" s="11" t="s">
        <v>35</v>
      </c>
      <c r="AX1137" s="11" t="s">
        <v>72</v>
      </c>
      <c r="AY1137" s="239" t="s">
        <v>142</v>
      </c>
    </row>
    <row r="1138" s="11" customFormat="1">
      <c r="B1138" s="229"/>
      <c r="C1138" s="230"/>
      <c r="D1138" s="231" t="s">
        <v>150</v>
      </c>
      <c r="E1138" s="232" t="s">
        <v>21</v>
      </c>
      <c r="F1138" s="233" t="s">
        <v>418</v>
      </c>
      <c r="G1138" s="230"/>
      <c r="H1138" s="232" t="s">
        <v>21</v>
      </c>
      <c r="I1138" s="234"/>
      <c r="J1138" s="230"/>
      <c r="K1138" s="230"/>
      <c r="L1138" s="235"/>
      <c r="M1138" s="236"/>
      <c r="N1138" s="237"/>
      <c r="O1138" s="237"/>
      <c r="P1138" s="237"/>
      <c r="Q1138" s="237"/>
      <c r="R1138" s="237"/>
      <c r="S1138" s="237"/>
      <c r="T1138" s="238"/>
      <c r="AT1138" s="239" t="s">
        <v>150</v>
      </c>
      <c r="AU1138" s="239" t="s">
        <v>82</v>
      </c>
      <c r="AV1138" s="11" t="s">
        <v>80</v>
      </c>
      <c r="AW1138" s="11" t="s">
        <v>35</v>
      </c>
      <c r="AX1138" s="11" t="s">
        <v>72</v>
      </c>
      <c r="AY1138" s="239" t="s">
        <v>142</v>
      </c>
    </row>
    <row r="1139" s="12" customFormat="1">
      <c r="B1139" s="240"/>
      <c r="C1139" s="241"/>
      <c r="D1139" s="231" t="s">
        <v>150</v>
      </c>
      <c r="E1139" s="242" t="s">
        <v>21</v>
      </c>
      <c r="F1139" s="243" t="s">
        <v>419</v>
      </c>
      <c r="G1139" s="241"/>
      <c r="H1139" s="244">
        <v>7.0250000000000004</v>
      </c>
      <c r="I1139" s="245"/>
      <c r="J1139" s="241"/>
      <c r="K1139" s="241"/>
      <c r="L1139" s="246"/>
      <c r="M1139" s="247"/>
      <c r="N1139" s="248"/>
      <c r="O1139" s="248"/>
      <c r="P1139" s="248"/>
      <c r="Q1139" s="248"/>
      <c r="R1139" s="248"/>
      <c r="S1139" s="248"/>
      <c r="T1139" s="249"/>
      <c r="AT1139" s="250" t="s">
        <v>150</v>
      </c>
      <c r="AU1139" s="250" t="s">
        <v>82</v>
      </c>
      <c r="AV1139" s="12" t="s">
        <v>82</v>
      </c>
      <c r="AW1139" s="12" t="s">
        <v>35</v>
      </c>
      <c r="AX1139" s="12" t="s">
        <v>72</v>
      </c>
      <c r="AY1139" s="250" t="s">
        <v>142</v>
      </c>
    </row>
    <row r="1140" s="12" customFormat="1">
      <c r="B1140" s="240"/>
      <c r="C1140" s="241"/>
      <c r="D1140" s="231" t="s">
        <v>150</v>
      </c>
      <c r="E1140" s="242" t="s">
        <v>21</v>
      </c>
      <c r="F1140" s="243" t="s">
        <v>420</v>
      </c>
      <c r="G1140" s="241"/>
      <c r="H1140" s="244">
        <v>14.49</v>
      </c>
      <c r="I1140" s="245"/>
      <c r="J1140" s="241"/>
      <c r="K1140" s="241"/>
      <c r="L1140" s="246"/>
      <c r="M1140" s="247"/>
      <c r="N1140" s="248"/>
      <c r="O1140" s="248"/>
      <c r="P1140" s="248"/>
      <c r="Q1140" s="248"/>
      <c r="R1140" s="248"/>
      <c r="S1140" s="248"/>
      <c r="T1140" s="249"/>
      <c r="AT1140" s="250" t="s">
        <v>150</v>
      </c>
      <c r="AU1140" s="250" t="s">
        <v>82</v>
      </c>
      <c r="AV1140" s="12" t="s">
        <v>82</v>
      </c>
      <c r="AW1140" s="12" t="s">
        <v>35</v>
      </c>
      <c r="AX1140" s="12" t="s">
        <v>72</v>
      </c>
      <c r="AY1140" s="250" t="s">
        <v>142</v>
      </c>
    </row>
    <row r="1141" s="12" customFormat="1">
      <c r="B1141" s="240"/>
      <c r="C1141" s="241"/>
      <c r="D1141" s="231" t="s">
        <v>150</v>
      </c>
      <c r="E1141" s="242" t="s">
        <v>21</v>
      </c>
      <c r="F1141" s="243" t="s">
        <v>421</v>
      </c>
      <c r="G1141" s="241"/>
      <c r="H1141" s="244">
        <v>0.64000000000000001</v>
      </c>
      <c r="I1141" s="245"/>
      <c r="J1141" s="241"/>
      <c r="K1141" s="241"/>
      <c r="L1141" s="246"/>
      <c r="M1141" s="247"/>
      <c r="N1141" s="248"/>
      <c r="O1141" s="248"/>
      <c r="P1141" s="248"/>
      <c r="Q1141" s="248"/>
      <c r="R1141" s="248"/>
      <c r="S1141" s="248"/>
      <c r="T1141" s="249"/>
      <c r="AT1141" s="250" t="s">
        <v>150</v>
      </c>
      <c r="AU1141" s="250" t="s">
        <v>82</v>
      </c>
      <c r="AV1141" s="12" t="s">
        <v>82</v>
      </c>
      <c r="AW1141" s="12" t="s">
        <v>35</v>
      </c>
      <c r="AX1141" s="12" t="s">
        <v>72</v>
      </c>
      <c r="AY1141" s="250" t="s">
        <v>142</v>
      </c>
    </row>
    <row r="1142" s="12" customFormat="1">
      <c r="B1142" s="240"/>
      <c r="C1142" s="241"/>
      <c r="D1142" s="231" t="s">
        <v>150</v>
      </c>
      <c r="E1142" s="242" t="s">
        <v>21</v>
      </c>
      <c r="F1142" s="243" t="s">
        <v>422</v>
      </c>
      <c r="G1142" s="241"/>
      <c r="H1142" s="244">
        <v>1.0600000000000001</v>
      </c>
      <c r="I1142" s="245"/>
      <c r="J1142" s="241"/>
      <c r="K1142" s="241"/>
      <c r="L1142" s="246"/>
      <c r="M1142" s="247"/>
      <c r="N1142" s="248"/>
      <c r="O1142" s="248"/>
      <c r="P1142" s="248"/>
      <c r="Q1142" s="248"/>
      <c r="R1142" s="248"/>
      <c r="S1142" s="248"/>
      <c r="T1142" s="249"/>
      <c r="AT1142" s="250" t="s">
        <v>150</v>
      </c>
      <c r="AU1142" s="250" t="s">
        <v>82</v>
      </c>
      <c r="AV1142" s="12" t="s">
        <v>82</v>
      </c>
      <c r="AW1142" s="12" t="s">
        <v>35</v>
      </c>
      <c r="AX1142" s="12" t="s">
        <v>72</v>
      </c>
      <c r="AY1142" s="250" t="s">
        <v>142</v>
      </c>
    </row>
    <row r="1143" s="12" customFormat="1">
      <c r="B1143" s="240"/>
      <c r="C1143" s="241"/>
      <c r="D1143" s="231" t="s">
        <v>150</v>
      </c>
      <c r="E1143" s="242" t="s">
        <v>21</v>
      </c>
      <c r="F1143" s="243" t="s">
        <v>423</v>
      </c>
      <c r="G1143" s="241"/>
      <c r="H1143" s="244">
        <v>0.44</v>
      </c>
      <c r="I1143" s="245"/>
      <c r="J1143" s="241"/>
      <c r="K1143" s="241"/>
      <c r="L1143" s="246"/>
      <c r="M1143" s="247"/>
      <c r="N1143" s="248"/>
      <c r="O1143" s="248"/>
      <c r="P1143" s="248"/>
      <c r="Q1143" s="248"/>
      <c r="R1143" s="248"/>
      <c r="S1143" s="248"/>
      <c r="T1143" s="249"/>
      <c r="AT1143" s="250" t="s">
        <v>150</v>
      </c>
      <c r="AU1143" s="250" t="s">
        <v>82</v>
      </c>
      <c r="AV1143" s="12" t="s">
        <v>82</v>
      </c>
      <c r="AW1143" s="12" t="s">
        <v>35</v>
      </c>
      <c r="AX1143" s="12" t="s">
        <v>72</v>
      </c>
      <c r="AY1143" s="250" t="s">
        <v>142</v>
      </c>
    </row>
    <row r="1144" s="12" customFormat="1">
      <c r="B1144" s="240"/>
      <c r="C1144" s="241"/>
      <c r="D1144" s="231" t="s">
        <v>150</v>
      </c>
      <c r="E1144" s="242" t="s">
        <v>21</v>
      </c>
      <c r="F1144" s="243" t="s">
        <v>424</v>
      </c>
      <c r="G1144" s="241"/>
      <c r="H1144" s="244">
        <v>-0.59999999999999998</v>
      </c>
      <c r="I1144" s="245"/>
      <c r="J1144" s="241"/>
      <c r="K1144" s="241"/>
      <c r="L1144" s="246"/>
      <c r="M1144" s="247"/>
      <c r="N1144" s="248"/>
      <c r="O1144" s="248"/>
      <c r="P1144" s="248"/>
      <c r="Q1144" s="248"/>
      <c r="R1144" s="248"/>
      <c r="S1144" s="248"/>
      <c r="T1144" s="249"/>
      <c r="AT1144" s="250" t="s">
        <v>150</v>
      </c>
      <c r="AU1144" s="250" t="s">
        <v>82</v>
      </c>
      <c r="AV1144" s="12" t="s">
        <v>82</v>
      </c>
      <c r="AW1144" s="12" t="s">
        <v>35</v>
      </c>
      <c r="AX1144" s="12" t="s">
        <v>72</v>
      </c>
      <c r="AY1144" s="250" t="s">
        <v>142</v>
      </c>
    </row>
    <row r="1145" s="12" customFormat="1">
      <c r="B1145" s="240"/>
      <c r="C1145" s="241"/>
      <c r="D1145" s="231" t="s">
        <v>150</v>
      </c>
      <c r="E1145" s="242" t="s">
        <v>21</v>
      </c>
      <c r="F1145" s="243" t="s">
        <v>425</v>
      </c>
      <c r="G1145" s="241"/>
      <c r="H1145" s="244">
        <v>-2.3100000000000001</v>
      </c>
      <c r="I1145" s="245"/>
      <c r="J1145" s="241"/>
      <c r="K1145" s="241"/>
      <c r="L1145" s="246"/>
      <c r="M1145" s="247"/>
      <c r="N1145" s="248"/>
      <c r="O1145" s="248"/>
      <c r="P1145" s="248"/>
      <c r="Q1145" s="248"/>
      <c r="R1145" s="248"/>
      <c r="S1145" s="248"/>
      <c r="T1145" s="249"/>
      <c r="AT1145" s="250" t="s">
        <v>150</v>
      </c>
      <c r="AU1145" s="250" t="s">
        <v>82</v>
      </c>
      <c r="AV1145" s="12" t="s">
        <v>82</v>
      </c>
      <c r="AW1145" s="12" t="s">
        <v>35</v>
      </c>
      <c r="AX1145" s="12" t="s">
        <v>72</v>
      </c>
      <c r="AY1145" s="250" t="s">
        <v>142</v>
      </c>
    </row>
    <row r="1146" s="12" customFormat="1">
      <c r="B1146" s="240"/>
      <c r="C1146" s="241"/>
      <c r="D1146" s="231" t="s">
        <v>150</v>
      </c>
      <c r="E1146" s="242" t="s">
        <v>21</v>
      </c>
      <c r="F1146" s="243" t="s">
        <v>426</v>
      </c>
      <c r="G1146" s="241"/>
      <c r="H1146" s="244">
        <v>-0.14000000000000001</v>
      </c>
      <c r="I1146" s="245"/>
      <c r="J1146" s="241"/>
      <c r="K1146" s="241"/>
      <c r="L1146" s="246"/>
      <c r="M1146" s="247"/>
      <c r="N1146" s="248"/>
      <c r="O1146" s="248"/>
      <c r="P1146" s="248"/>
      <c r="Q1146" s="248"/>
      <c r="R1146" s="248"/>
      <c r="S1146" s="248"/>
      <c r="T1146" s="249"/>
      <c r="AT1146" s="250" t="s">
        <v>150</v>
      </c>
      <c r="AU1146" s="250" t="s">
        <v>82</v>
      </c>
      <c r="AV1146" s="12" t="s">
        <v>82</v>
      </c>
      <c r="AW1146" s="12" t="s">
        <v>35</v>
      </c>
      <c r="AX1146" s="12" t="s">
        <v>72</v>
      </c>
      <c r="AY1146" s="250" t="s">
        <v>142</v>
      </c>
    </row>
    <row r="1147" s="12" customFormat="1">
      <c r="B1147" s="240"/>
      <c r="C1147" s="241"/>
      <c r="D1147" s="231" t="s">
        <v>150</v>
      </c>
      <c r="E1147" s="242" t="s">
        <v>21</v>
      </c>
      <c r="F1147" s="243" t="s">
        <v>427</v>
      </c>
      <c r="G1147" s="241"/>
      <c r="H1147" s="244">
        <v>-1.3200000000000001</v>
      </c>
      <c r="I1147" s="245"/>
      <c r="J1147" s="241"/>
      <c r="K1147" s="241"/>
      <c r="L1147" s="246"/>
      <c r="M1147" s="247"/>
      <c r="N1147" s="248"/>
      <c r="O1147" s="248"/>
      <c r="P1147" s="248"/>
      <c r="Q1147" s="248"/>
      <c r="R1147" s="248"/>
      <c r="S1147" s="248"/>
      <c r="T1147" s="249"/>
      <c r="AT1147" s="250" t="s">
        <v>150</v>
      </c>
      <c r="AU1147" s="250" t="s">
        <v>82</v>
      </c>
      <c r="AV1147" s="12" t="s">
        <v>82</v>
      </c>
      <c r="AW1147" s="12" t="s">
        <v>35</v>
      </c>
      <c r="AX1147" s="12" t="s">
        <v>72</v>
      </c>
      <c r="AY1147" s="250" t="s">
        <v>142</v>
      </c>
    </row>
    <row r="1148" s="11" customFormat="1">
      <c r="B1148" s="229"/>
      <c r="C1148" s="230"/>
      <c r="D1148" s="231" t="s">
        <v>150</v>
      </c>
      <c r="E1148" s="232" t="s">
        <v>21</v>
      </c>
      <c r="F1148" s="233" t="s">
        <v>428</v>
      </c>
      <c r="G1148" s="230"/>
      <c r="H1148" s="232" t="s">
        <v>21</v>
      </c>
      <c r="I1148" s="234"/>
      <c r="J1148" s="230"/>
      <c r="K1148" s="230"/>
      <c r="L1148" s="235"/>
      <c r="M1148" s="236"/>
      <c r="N1148" s="237"/>
      <c r="O1148" s="237"/>
      <c r="P1148" s="237"/>
      <c r="Q1148" s="237"/>
      <c r="R1148" s="237"/>
      <c r="S1148" s="237"/>
      <c r="T1148" s="238"/>
      <c r="AT1148" s="239" t="s">
        <v>150</v>
      </c>
      <c r="AU1148" s="239" t="s">
        <v>82</v>
      </c>
      <c r="AV1148" s="11" t="s">
        <v>80</v>
      </c>
      <c r="AW1148" s="11" t="s">
        <v>35</v>
      </c>
      <c r="AX1148" s="11" t="s">
        <v>72</v>
      </c>
      <c r="AY1148" s="239" t="s">
        <v>142</v>
      </c>
    </row>
    <row r="1149" s="12" customFormat="1">
      <c r="B1149" s="240"/>
      <c r="C1149" s="241"/>
      <c r="D1149" s="231" t="s">
        <v>150</v>
      </c>
      <c r="E1149" s="242" t="s">
        <v>21</v>
      </c>
      <c r="F1149" s="243" t="s">
        <v>429</v>
      </c>
      <c r="G1149" s="241"/>
      <c r="H1149" s="244">
        <v>1.0449999999999999</v>
      </c>
      <c r="I1149" s="245"/>
      <c r="J1149" s="241"/>
      <c r="K1149" s="241"/>
      <c r="L1149" s="246"/>
      <c r="M1149" s="247"/>
      <c r="N1149" s="248"/>
      <c r="O1149" s="248"/>
      <c r="P1149" s="248"/>
      <c r="Q1149" s="248"/>
      <c r="R1149" s="248"/>
      <c r="S1149" s="248"/>
      <c r="T1149" s="249"/>
      <c r="AT1149" s="250" t="s">
        <v>150</v>
      </c>
      <c r="AU1149" s="250" t="s">
        <v>82</v>
      </c>
      <c r="AV1149" s="12" t="s">
        <v>82</v>
      </c>
      <c r="AW1149" s="12" t="s">
        <v>35</v>
      </c>
      <c r="AX1149" s="12" t="s">
        <v>72</v>
      </c>
      <c r="AY1149" s="250" t="s">
        <v>142</v>
      </c>
    </row>
    <row r="1150" s="12" customFormat="1">
      <c r="B1150" s="240"/>
      <c r="C1150" s="241"/>
      <c r="D1150" s="231" t="s">
        <v>150</v>
      </c>
      <c r="E1150" s="242" t="s">
        <v>21</v>
      </c>
      <c r="F1150" s="243" t="s">
        <v>430</v>
      </c>
      <c r="G1150" s="241"/>
      <c r="H1150" s="244">
        <v>-0.14999999999999999</v>
      </c>
      <c r="I1150" s="245"/>
      <c r="J1150" s="241"/>
      <c r="K1150" s="241"/>
      <c r="L1150" s="246"/>
      <c r="M1150" s="247"/>
      <c r="N1150" s="248"/>
      <c r="O1150" s="248"/>
      <c r="P1150" s="248"/>
      <c r="Q1150" s="248"/>
      <c r="R1150" s="248"/>
      <c r="S1150" s="248"/>
      <c r="T1150" s="249"/>
      <c r="AT1150" s="250" t="s">
        <v>150</v>
      </c>
      <c r="AU1150" s="250" t="s">
        <v>82</v>
      </c>
      <c r="AV1150" s="12" t="s">
        <v>82</v>
      </c>
      <c r="AW1150" s="12" t="s">
        <v>35</v>
      </c>
      <c r="AX1150" s="12" t="s">
        <v>72</v>
      </c>
      <c r="AY1150" s="250" t="s">
        <v>142</v>
      </c>
    </row>
    <row r="1151" s="12" customFormat="1">
      <c r="B1151" s="240"/>
      <c r="C1151" s="241"/>
      <c r="D1151" s="231" t="s">
        <v>150</v>
      </c>
      <c r="E1151" s="242" t="s">
        <v>21</v>
      </c>
      <c r="F1151" s="243" t="s">
        <v>426</v>
      </c>
      <c r="G1151" s="241"/>
      <c r="H1151" s="244">
        <v>-0.14000000000000001</v>
      </c>
      <c r="I1151" s="245"/>
      <c r="J1151" s="241"/>
      <c r="K1151" s="241"/>
      <c r="L1151" s="246"/>
      <c r="M1151" s="247"/>
      <c r="N1151" s="248"/>
      <c r="O1151" s="248"/>
      <c r="P1151" s="248"/>
      <c r="Q1151" s="248"/>
      <c r="R1151" s="248"/>
      <c r="S1151" s="248"/>
      <c r="T1151" s="249"/>
      <c r="AT1151" s="250" t="s">
        <v>150</v>
      </c>
      <c r="AU1151" s="250" t="s">
        <v>82</v>
      </c>
      <c r="AV1151" s="12" t="s">
        <v>82</v>
      </c>
      <c r="AW1151" s="12" t="s">
        <v>35</v>
      </c>
      <c r="AX1151" s="12" t="s">
        <v>72</v>
      </c>
      <c r="AY1151" s="250" t="s">
        <v>142</v>
      </c>
    </row>
    <row r="1152" s="11" customFormat="1">
      <c r="B1152" s="229"/>
      <c r="C1152" s="230"/>
      <c r="D1152" s="231" t="s">
        <v>150</v>
      </c>
      <c r="E1152" s="232" t="s">
        <v>21</v>
      </c>
      <c r="F1152" s="233" t="s">
        <v>431</v>
      </c>
      <c r="G1152" s="230"/>
      <c r="H1152" s="232" t="s">
        <v>21</v>
      </c>
      <c r="I1152" s="234"/>
      <c r="J1152" s="230"/>
      <c r="K1152" s="230"/>
      <c r="L1152" s="235"/>
      <c r="M1152" s="236"/>
      <c r="N1152" s="237"/>
      <c r="O1152" s="237"/>
      <c r="P1152" s="237"/>
      <c r="Q1152" s="237"/>
      <c r="R1152" s="237"/>
      <c r="S1152" s="237"/>
      <c r="T1152" s="238"/>
      <c r="AT1152" s="239" t="s">
        <v>150</v>
      </c>
      <c r="AU1152" s="239" t="s">
        <v>82</v>
      </c>
      <c r="AV1152" s="11" t="s">
        <v>80</v>
      </c>
      <c r="AW1152" s="11" t="s">
        <v>35</v>
      </c>
      <c r="AX1152" s="11" t="s">
        <v>72</v>
      </c>
      <c r="AY1152" s="239" t="s">
        <v>142</v>
      </c>
    </row>
    <row r="1153" s="12" customFormat="1">
      <c r="B1153" s="240"/>
      <c r="C1153" s="241"/>
      <c r="D1153" s="231" t="s">
        <v>150</v>
      </c>
      <c r="E1153" s="242" t="s">
        <v>21</v>
      </c>
      <c r="F1153" s="243" t="s">
        <v>432</v>
      </c>
      <c r="G1153" s="241"/>
      <c r="H1153" s="244">
        <v>2.528</v>
      </c>
      <c r="I1153" s="245"/>
      <c r="J1153" s="241"/>
      <c r="K1153" s="241"/>
      <c r="L1153" s="246"/>
      <c r="M1153" s="247"/>
      <c r="N1153" s="248"/>
      <c r="O1153" s="248"/>
      <c r="P1153" s="248"/>
      <c r="Q1153" s="248"/>
      <c r="R1153" s="248"/>
      <c r="S1153" s="248"/>
      <c r="T1153" s="249"/>
      <c r="AT1153" s="250" t="s">
        <v>150</v>
      </c>
      <c r="AU1153" s="250" t="s">
        <v>82</v>
      </c>
      <c r="AV1153" s="12" t="s">
        <v>82</v>
      </c>
      <c r="AW1153" s="12" t="s">
        <v>35</v>
      </c>
      <c r="AX1153" s="12" t="s">
        <v>72</v>
      </c>
      <c r="AY1153" s="250" t="s">
        <v>142</v>
      </c>
    </row>
    <row r="1154" s="12" customFormat="1">
      <c r="B1154" s="240"/>
      <c r="C1154" s="241"/>
      <c r="D1154" s="231" t="s">
        <v>150</v>
      </c>
      <c r="E1154" s="242" t="s">
        <v>21</v>
      </c>
      <c r="F1154" s="243" t="s">
        <v>433</v>
      </c>
      <c r="G1154" s="241"/>
      <c r="H1154" s="244">
        <v>14.167999999999999</v>
      </c>
      <c r="I1154" s="245"/>
      <c r="J1154" s="241"/>
      <c r="K1154" s="241"/>
      <c r="L1154" s="246"/>
      <c r="M1154" s="247"/>
      <c r="N1154" s="248"/>
      <c r="O1154" s="248"/>
      <c r="P1154" s="248"/>
      <c r="Q1154" s="248"/>
      <c r="R1154" s="248"/>
      <c r="S1154" s="248"/>
      <c r="T1154" s="249"/>
      <c r="AT1154" s="250" t="s">
        <v>150</v>
      </c>
      <c r="AU1154" s="250" t="s">
        <v>82</v>
      </c>
      <c r="AV1154" s="12" t="s">
        <v>82</v>
      </c>
      <c r="AW1154" s="12" t="s">
        <v>35</v>
      </c>
      <c r="AX1154" s="12" t="s">
        <v>72</v>
      </c>
      <c r="AY1154" s="250" t="s">
        <v>142</v>
      </c>
    </row>
    <row r="1155" s="12" customFormat="1">
      <c r="B1155" s="240"/>
      <c r="C1155" s="241"/>
      <c r="D1155" s="231" t="s">
        <v>150</v>
      </c>
      <c r="E1155" s="242" t="s">
        <v>21</v>
      </c>
      <c r="F1155" s="243" t="s">
        <v>434</v>
      </c>
      <c r="G1155" s="241"/>
      <c r="H1155" s="244">
        <v>0.64000000000000001</v>
      </c>
      <c r="I1155" s="245"/>
      <c r="J1155" s="241"/>
      <c r="K1155" s="241"/>
      <c r="L1155" s="246"/>
      <c r="M1155" s="247"/>
      <c r="N1155" s="248"/>
      <c r="O1155" s="248"/>
      <c r="P1155" s="248"/>
      <c r="Q1155" s="248"/>
      <c r="R1155" s="248"/>
      <c r="S1155" s="248"/>
      <c r="T1155" s="249"/>
      <c r="AT1155" s="250" t="s">
        <v>150</v>
      </c>
      <c r="AU1155" s="250" t="s">
        <v>82</v>
      </c>
      <c r="AV1155" s="12" t="s">
        <v>82</v>
      </c>
      <c r="AW1155" s="12" t="s">
        <v>35</v>
      </c>
      <c r="AX1155" s="12" t="s">
        <v>72</v>
      </c>
      <c r="AY1155" s="250" t="s">
        <v>142</v>
      </c>
    </row>
    <row r="1156" s="12" customFormat="1">
      <c r="B1156" s="240"/>
      <c r="C1156" s="241"/>
      <c r="D1156" s="231" t="s">
        <v>150</v>
      </c>
      <c r="E1156" s="242" t="s">
        <v>21</v>
      </c>
      <c r="F1156" s="243" t="s">
        <v>435</v>
      </c>
      <c r="G1156" s="241"/>
      <c r="H1156" s="244">
        <v>1.024</v>
      </c>
      <c r="I1156" s="245"/>
      <c r="J1156" s="241"/>
      <c r="K1156" s="241"/>
      <c r="L1156" s="246"/>
      <c r="M1156" s="247"/>
      <c r="N1156" s="248"/>
      <c r="O1156" s="248"/>
      <c r="P1156" s="248"/>
      <c r="Q1156" s="248"/>
      <c r="R1156" s="248"/>
      <c r="S1156" s="248"/>
      <c r="T1156" s="249"/>
      <c r="AT1156" s="250" t="s">
        <v>150</v>
      </c>
      <c r="AU1156" s="250" t="s">
        <v>82</v>
      </c>
      <c r="AV1156" s="12" t="s">
        <v>82</v>
      </c>
      <c r="AW1156" s="12" t="s">
        <v>35</v>
      </c>
      <c r="AX1156" s="12" t="s">
        <v>72</v>
      </c>
      <c r="AY1156" s="250" t="s">
        <v>142</v>
      </c>
    </row>
    <row r="1157" s="12" customFormat="1">
      <c r="B1157" s="240"/>
      <c r="C1157" s="241"/>
      <c r="D1157" s="231" t="s">
        <v>150</v>
      </c>
      <c r="E1157" s="242" t="s">
        <v>21</v>
      </c>
      <c r="F1157" s="243" t="s">
        <v>436</v>
      </c>
      <c r="G1157" s="241"/>
      <c r="H1157" s="244">
        <v>-1.0349999999999999</v>
      </c>
      <c r="I1157" s="245"/>
      <c r="J1157" s="241"/>
      <c r="K1157" s="241"/>
      <c r="L1157" s="246"/>
      <c r="M1157" s="247"/>
      <c r="N1157" s="248"/>
      <c r="O1157" s="248"/>
      <c r="P1157" s="248"/>
      <c r="Q1157" s="248"/>
      <c r="R1157" s="248"/>
      <c r="S1157" s="248"/>
      <c r="T1157" s="249"/>
      <c r="AT1157" s="250" t="s">
        <v>150</v>
      </c>
      <c r="AU1157" s="250" t="s">
        <v>82</v>
      </c>
      <c r="AV1157" s="12" t="s">
        <v>82</v>
      </c>
      <c r="AW1157" s="12" t="s">
        <v>35</v>
      </c>
      <c r="AX1157" s="12" t="s">
        <v>72</v>
      </c>
      <c r="AY1157" s="250" t="s">
        <v>142</v>
      </c>
    </row>
    <row r="1158" s="12" customFormat="1">
      <c r="B1158" s="240"/>
      <c r="C1158" s="241"/>
      <c r="D1158" s="231" t="s">
        <v>150</v>
      </c>
      <c r="E1158" s="242" t="s">
        <v>21</v>
      </c>
      <c r="F1158" s="243" t="s">
        <v>437</v>
      </c>
      <c r="G1158" s="241"/>
      <c r="H1158" s="244">
        <v>-1.9319999999999999</v>
      </c>
      <c r="I1158" s="245"/>
      <c r="J1158" s="241"/>
      <c r="K1158" s="241"/>
      <c r="L1158" s="246"/>
      <c r="M1158" s="247"/>
      <c r="N1158" s="248"/>
      <c r="O1158" s="248"/>
      <c r="P1158" s="248"/>
      <c r="Q1158" s="248"/>
      <c r="R1158" s="248"/>
      <c r="S1158" s="248"/>
      <c r="T1158" s="249"/>
      <c r="AT1158" s="250" t="s">
        <v>150</v>
      </c>
      <c r="AU1158" s="250" t="s">
        <v>82</v>
      </c>
      <c r="AV1158" s="12" t="s">
        <v>82</v>
      </c>
      <c r="AW1158" s="12" t="s">
        <v>35</v>
      </c>
      <c r="AX1158" s="12" t="s">
        <v>72</v>
      </c>
      <c r="AY1158" s="250" t="s">
        <v>142</v>
      </c>
    </row>
    <row r="1159" s="14" customFormat="1">
      <c r="B1159" s="262"/>
      <c r="C1159" s="263"/>
      <c r="D1159" s="231" t="s">
        <v>150</v>
      </c>
      <c r="E1159" s="264" t="s">
        <v>21</v>
      </c>
      <c r="F1159" s="265" t="s">
        <v>175</v>
      </c>
      <c r="G1159" s="263"/>
      <c r="H1159" s="266">
        <v>35.433</v>
      </c>
      <c r="I1159" s="267"/>
      <c r="J1159" s="263"/>
      <c r="K1159" s="263"/>
      <c r="L1159" s="268"/>
      <c r="M1159" s="269"/>
      <c r="N1159" s="270"/>
      <c r="O1159" s="270"/>
      <c r="P1159" s="270"/>
      <c r="Q1159" s="270"/>
      <c r="R1159" s="270"/>
      <c r="S1159" s="270"/>
      <c r="T1159" s="271"/>
      <c r="AT1159" s="272" t="s">
        <v>150</v>
      </c>
      <c r="AU1159" s="272" t="s">
        <v>82</v>
      </c>
      <c r="AV1159" s="14" t="s">
        <v>170</v>
      </c>
      <c r="AW1159" s="14" t="s">
        <v>35</v>
      </c>
      <c r="AX1159" s="14" t="s">
        <v>72</v>
      </c>
      <c r="AY1159" s="272" t="s">
        <v>142</v>
      </c>
    </row>
    <row r="1160" s="11" customFormat="1">
      <c r="B1160" s="229"/>
      <c r="C1160" s="230"/>
      <c r="D1160" s="231" t="s">
        <v>150</v>
      </c>
      <c r="E1160" s="232" t="s">
        <v>21</v>
      </c>
      <c r="F1160" s="233" t="s">
        <v>438</v>
      </c>
      <c r="G1160" s="230"/>
      <c r="H1160" s="232" t="s">
        <v>21</v>
      </c>
      <c r="I1160" s="234"/>
      <c r="J1160" s="230"/>
      <c r="K1160" s="230"/>
      <c r="L1160" s="235"/>
      <c r="M1160" s="236"/>
      <c r="N1160" s="237"/>
      <c r="O1160" s="237"/>
      <c r="P1160" s="237"/>
      <c r="Q1160" s="237"/>
      <c r="R1160" s="237"/>
      <c r="S1160" s="237"/>
      <c r="T1160" s="238"/>
      <c r="AT1160" s="239" t="s">
        <v>150</v>
      </c>
      <c r="AU1160" s="239" t="s">
        <v>82</v>
      </c>
      <c r="AV1160" s="11" t="s">
        <v>80</v>
      </c>
      <c r="AW1160" s="11" t="s">
        <v>35</v>
      </c>
      <c r="AX1160" s="11" t="s">
        <v>72</v>
      </c>
      <c r="AY1160" s="239" t="s">
        <v>142</v>
      </c>
    </row>
    <row r="1161" s="12" customFormat="1">
      <c r="B1161" s="240"/>
      <c r="C1161" s="241"/>
      <c r="D1161" s="231" t="s">
        <v>150</v>
      </c>
      <c r="E1161" s="242" t="s">
        <v>21</v>
      </c>
      <c r="F1161" s="243" t="s">
        <v>439</v>
      </c>
      <c r="G1161" s="241"/>
      <c r="H1161" s="244">
        <v>4.5</v>
      </c>
      <c r="I1161" s="245"/>
      <c r="J1161" s="241"/>
      <c r="K1161" s="241"/>
      <c r="L1161" s="246"/>
      <c r="M1161" s="247"/>
      <c r="N1161" s="248"/>
      <c r="O1161" s="248"/>
      <c r="P1161" s="248"/>
      <c r="Q1161" s="248"/>
      <c r="R1161" s="248"/>
      <c r="S1161" s="248"/>
      <c r="T1161" s="249"/>
      <c r="AT1161" s="250" t="s">
        <v>150</v>
      </c>
      <c r="AU1161" s="250" t="s">
        <v>82</v>
      </c>
      <c r="AV1161" s="12" t="s">
        <v>82</v>
      </c>
      <c r="AW1161" s="12" t="s">
        <v>35</v>
      </c>
      <c r="AX1161" s="12" t="s">
        <v>72</v>
      </c>
      <c r="AY1161" s="250" t="s">
        <v>142</v>
      </c>
    </row>
    <row r="1162" s="12" customFormat="1">
      <c r="B1162" s="240"/>
      <c r="C1162" s="241"/>
      <c r="D1162" s="231" t="s">
        <v>150</v>
      </c>
      <c r="E1162" s="242" t="s">
        <v>21</v>
      </c>
      <c r="F1162" s="243" t="s">
        <v>157</v>
      </c>
      <c r="G1162" s="241"/>
      <c r="H1162" s="244">
        <v>2.3999999999999999</v>
      </c>
      <c r="I1162" s="245"/>
      <c r="J1162" s="241"/>
      <c r="K1162" s="241"/>
      <c r="L1162" s="246"/>
      <c r="M1162" s="247"/>
      <c r="N1162" s="248"/>
      <c r="O1162" s="248"/>
      <c r="P1162" s="248"/>
      <c r="Q1162" s="248"/>
      <c r="R1162" s="248"/>
      <c r="S1162" s="248"/>
      <c r="T1162" s="249"/>
      <c r="AT1162" s="250" t="s">
        <v>150</v>
      </c>
      <c r="AU1162" s="250" t="s">
        <v>82</v>
      </c>
      <c r="AV1162" s="12" t="s">
        <v>82</v>
      </c>
      <c r="AW1162" s="12" t="s">
        <v>35</v>
      </c>
      <c r="AX1162" s="12" t="s">
        <v>72</v>
      </c>
      <c r="AY1162" s="250" t="s">
        <v>142</v>
      </c>
    </row>
    <row r="1163" s="12" customFormat="1">
      <c r="B1163" s="240"/>
      <c r="C1163" s="241"/>
      <c r="D1163" s="231" t="s">
        <v>150</v>
      </c>
      <c r="E1163" s="242" t="s">
        <v>21</v>
      </c>
      <c r="F1163" s="243" t="s">
        <v>440</v>
      </c>
      <c r="G1163" s="241"/>
      <c r="H1163" s="244">
        <v>1.3200000000000001</v>
      </c>
      <c r="I1163" s="245"/>
      <c r="J1163" s="241"/>
      <c r="K1163" s="241"/>
      <c r="L1163" s="246"/>
      <c r="M1163" s="247"/>
      <c r="N1163" s="248"/>
      <c r="O1163" s="248"/>
      <c r="P1163" s="248"/>
      <c r="Q1163" s="248"/>
      <c r="R1163" s="248"/>
      <c r="S1163" s="248"/>
      <c r="T1163" s="249"/>
      <c r="AT1163" s="250" t="s">
        <v>150</v>
      </c>
      <c r="AU1163" s="250" t="s">
        <v>82</v>
      </c>
      <c r="AV1163" s="12" t="s">
        <v>82</v>
      </c>
      <c r="AW1163" s="12" t="s">
        <v>35</v>
      </c>
      <c r="AX1163" s="12" t="s">
        <v>72</v>
      </c>
      <c r="AY1163" s="250" t="s">
        <v>142</v>
      </c>
    </row>
    <row r="1164" s="12" customFormat="1">
      <c r="B1164" s="240"/>
      <c r="C1164" s="241"/>
      <c r="D1164" s="231" t="s">
        <v>150</v>
      </c>
      <c r="E1164" s="242" t="s">
        <v>21</v>
      </c>
      <c r="F1164" s="243" t="s">
        <v>423</v>
      </c>
      <c r="G1164" s="241"/>
      <c r="H1164" s="244">
        <v>0.44</v>
      </c>
      <c r="I1164" s="245"/>
      <c r="J1164" s="241"/>
      <c r="K1164" s="241"/>
      <c r="L1164" s="246"/>
      <c r="M1164" s="247"/>
      <c r="N1164" s="248"/>
      <c r="O1164" s="248"/>
      <c r="P1164" s="248"/>
      <c r="Q1164" s="248"/>
      <c r="R1164" s="248"/>
      <c r="S1164" s="248"/>
      <c r="T1164" s="249"/>
      <c r="AT1164" s="250" t="s">
        <v>150</v>
      </c>
      <c r="AU1164" s="250" t="s">
        <v>82</v>
      </c>
      <c r="AV1164" s="12" t="s">
        <v>82</v>
      </c>
      <c r="AW1164" s="12" t="s">
        <v>35</v>
      </c>
      <c r="AX1164" s="12" t="s">
        <v>72</v>
      </c>
      <c r="AY1164" s="250" t="s">
        <v>142</v>
      </c>
    </row>
    <row r="1165" s="12" customFormat="1">
      <c r="B1165" s="240"/>
      <c r="C1165" s="241"/>
      <c r="D1165" s="231" t="s">
        <v>150</v>
      </c>
      <c r="E1165" s="242" t="s">
        <v>21</v>
      </c>
      <c r="F1165" s="243" t="s">
        <v>441</v>
      </c>
      <c r="G1165" s="241"/>
      <c r="H1165" s="244">
        <v>0.60099999999999998</v>
      </c>
      <c r="I1165" s="245"/>
      <c r="J1165" s="241"/>
      <c r="K1165" s="241"/>
      <c r="L1165" s="246"/>
      <c r="M1165" s="247"/>
      <c r="N1165" s="248"/>
      <c r="O1165" s="248"/>
      <c r="P1165" s="248"/>
      <c r="Q1165" s="248"/>
      <c r="R1165" s="248"/>
      <c r="S1165" s="248"/>
      <c r="T1165" s="249"/>
      <c r="AT1165" s="250" t="s">
        <v>150</v>
      </c>
      <c r="AU1165" s="250" t="s">
        <v>82</v>
      </c>
      <c r="AV1165" s="12" t="s">
        <v>82</v>
      </c>
      <c r="AW1165" s="12" t="s">
        <v>35</v>
      </c>
      <c r="AX1165" s="12" t="s">
        <v>72</v>
      </c>
      <c r="AY1165" s="250" t="s">
        <v>142</v>
      </c>
    </row>
    <row r="1166" s="14" customFormat="1">
      <c r="B1166" s="262"/>
      <c r="C1166" s="263"/>
      <c r="D1166" s="231" t="s">
        <v>150</v>
      </c>
      <c r="E1166" s="264" t="s">
        <v>21</v>
      </c>
      <c r="F1166" s="265" t="s">
        <v>175</v>
      </c>
      <c r="G1166" s="263"/>
      <c r="H1166" s="266">
        <v>9.2609999999999992</v>
      </c>
      <c r="I1166" s="267"/>
      <c r="J1166" s="263"/>
      <c r="K1166" s="263"/>
      <c r="L1166" s="268"/>
      <c r="M1166" s="269"/>
      <c r="N1166" s="270"/>
      <c r="O1166" s="270"/>
      <c r="P1166" s="270"/>
      <c r="Q1166" s="270"/>
      <c r="R1166" s="270"/>
      <c r="S1166" s="270"/>
      <c r="T1166" s="271"/>
      <c r="AT1166" s="272" t="s">
        <v>150</v>
      </c>
      <c r="AU1166" s="272" t="s">
        <v>82</v>
      </c>
      <c r="AV1166" s="14" t="s">
        <v>170</v>
      </c>
      <c r="AW1166" s="14" t="s">
        <v>35</v>
      </c>
      <c r="AX1166" s="14" t="s">
        <v>72</v>
      </c>
      <c r="AY1166" s="272" t="s">
        <v>142</v>
      </c>
    </row>
    <row r="1167" s="11" customFormat="1">
      <c r="B1167" s="229"/>
      <c r="C1167" s="230"/>
      <c r="D1167" s="231" t="s">
        <v>150</v>
      </c>
      <c r="E1167" s="232" t="s">
        <v>21</v>
      </c>
      <c r="F1167" s="233" t="s">
        <v>1807</v>
      </c>
      <c r="G1167" s="230"/>
      <c r="H1167" s="232" t="s">
        <v>21</v>
      </c>
      <c r="I1167" s="234"/>
      <c r="J1167" s="230"/>
      <c r="K1167" s="230"/>
      <c r="L1167" s="235"/>
      <c r="M1167" s="236"/>
      <c r="N1167" s="237"/>
      <c r="O1167" s="237"/>
      <c r="P1167" s="237"/>
      <c r="Q1167" s="237"/>
      <c r="R1167" s="237"/>
      <c r="S1167" s="237"/>
      <c r="T1167" s="238"/>
      <c r="AT1167" s="239" t="s">
        <v>150</v>
      </c>
      <c r="AU1167" s="239" t="s">
        <v>82</v>
      </c>
      <c r="AV1167" s="11" t="s">
        <v>80</v>
      </c>
      <c r="AW1167" s="11" t="s">
        <v>35</v>
      </c>
      <c r="AX1167" s="11" t="s">
        <v>72</v>
      </c>
      <c r="AY1167" s="239" t="s">
        <v>142</v>
      </c>
    </row>
    <row r="1168" s="12" customFormat="1">
      <c r="B1168" s="240"/>
      <c r="C1168" s="241"/>
      <c r="D1168" s="231" t="s">
        <v>150</v>
      </c>
      <c r="E1168" s="242" t="s">
        <v>21</v>
      </c>
      <c r="F1168" s="243" t="s">
        <v>1808</v>
      </c>
      <c r="G1168" s="241"/>
      <c r="H1168" s="244">
        <v>1.5</v>
      </c>
      <c r="I1168" s="245"/>
      <c r="J1168" s="241"/>
      <c r="K1168" s="241"/>
      <c r="L1168" s="246"/>
      <c r="M1168" s="247"/>
      <c r="N1168" s="248"/>
      <c r="O1168" s="248"/>
      <c r="P1168" s="248"/>
      <c r="Q1168" s="248"/>
      <c r="R1168" s="248"/>
      <c r="S1168" s="248"/>
      <c r="T1168" s="249"/>
      <c r="AT1168" s="250" t="s">
        <v>150</v>
      </c>
      <c r="AU1168" s="250" t="s">
        <v>82</v>
      </c>
      <c r="AV1168" s="12" t="s">
        <v>82</v>
      </c>
      <c r="AW1168" s="12" t="s">
        <v>35</v>
      </c>
      <c r="AX1168" s="12" t="s">
        <v>72</v>
      </c>
      <c r="AY1168" s="250" t="s">
        <v>142</v>
      </c>
    </row>
    <row r="1169" s="12" customFormat="1">
      <c r="B1169" s="240"/>
      <c r="C1169" s="241"/>
      <c r="D1169" s="231" t="s">
        <v>150</v>
      </c>
      <c r="E1169" s="242" t="s">
        <v>21</v>
      </c>
      <c r="F1169" s="243" t="s">
        <v>1809</v>
      </c>
      <c r="G1169" s="241"/>
      <c r="H1169" s="244">
        <v>17</v>
      </c>
      <c r="I1169" s="245"/>
      <c r="J1169" s="241"/>
      <c r="K1169" s="241"/>
      <c r="L1169" s="246"/>
      <c r="M1169" s="247"/>
      <c r="N1169" s="248"/>
      <c r="O1169" s="248"/>
      <c r="P1169" s="248"/>
      <c r="Q1169" s="248"/>
      <c r="R1169" s="248"/>
      <c r="S1169" s="248"/>
      <c r="T1169" s="249"/>
      <c r="AT1169" s="250" t="s">
        <v>150</v>
      </c>
      <c r="AU1169" s="250" t="s">
        <v>82</v>
      </c>
      <c r="AV1169" s="12" t="s">
        <v>82</v>
      </c>
      <c r="AW1169" s="12" t="s">
        <v>35</v>
      </c>
      <c r="AX1169" s="12" t="s">
        <v>72</v>
      </c>
      <c r="AY1169" s="250" t="s">
        <v>142</v>
      </c>
    </row>
    <row r="1170" s="12" customFormat="1">
      <c r="B1170" s="240"/>
      <c r="C1170" s="241"/>
      <c r="D1170" s="231" t="s">
        <v>150</v>
      </c>
      <c r="E1170" s="242" t="s">
        <v>21</v>
      </c>
      <c r="F1170" s="243" t="s">
        <v>1810</v>
      </c>
      <c r="G1170" s="241"/>
      <c r="H1170" s="244">
        <v>0.5</v>
      </c>
      <c r="I1170" s="245"/>
      <c r="J1170" s="241"/>
      <c r="K1170" s="241"/>
      <c r="L1170" s="246"/>
      <c r="M1170" s="247"/>
      <c r="N1170" s="248"/>
      <c r="O1170" s="248"/>
      <c r="P1170" s="248"/>
      <c r="Q1170" s="248"/>
      <c r="R1170" s="248"/>
      <c r="S1170" s="248"/>
      <c r="T1170" s="249"/>
      <c r="AT1170" s="250" t="s">
        <v>150</v>
      </c>
      <c r="AU1170" s="250" t="s">
        <v>82</v>
      </c>
      <c r="AV1170" s="12" t="s">
        <v>82</v>
      </c>
      <c r="AW1170" s="12" t="s">
        <v>35</v>
      </c>
      <c r="AX1170" s="12" t="s">
        <v>72</v>
      </c>
      <c r="AY1170" s="250" t="s">
        <v>142</v>
      </c>
    </row>
    <row r="1171" s="14" customFormat="1">
      <c r="B1171" s="262"/>
      <c r="C1171" s="263"/>
      <c r="D1171" s="231" t="s">
        <v>150</v>
      </c>
      <c r="E1171" s="264" t="s">
        <v>21</v>
      </c>
      <c r="F1171" s="265" t="s">
        <v>175</v>
      </c>
      <c r="G1171" s="263"/>
      <c r="H1171" s="266">
        <v>19</v>
      </c>
      <c r="I1171" s="267"/>
      <c r="J1171" s="263"/>
      <c r="K1171" s="263"/>
      <c r="L1171" s="268"/>
      <c r="M1171" s="269"/>
      <c r="N1171" s="270"/>
      <c r="O1171" s="270"/>
      <c r="P1171" s="270"/>
      <c r="Q1171" s="270"/>
      <c r="R1171" s="270"/>
      <c r="S1171" s="270"/>
      <c r="T1171" s="271"/>
      <c r="AT1171" s="272" t="s">
        <v>150</v>
      </c>
      <c r="AU1171" s="272" t="s">
        <v>82</v>
      </c>
      <c r="AV1171" s="14" t="s">
        <v>170</v>
      </c>
      <c r="AW1171" s="14" t="s">
        <v>35</v>
      </c>
      <c r="AX1171" s="14" t="s">
        <v>72</v>
      </c>
      <c r="AY1171" s="272" t="s">
        <v>142</v>
      </c>
    </row>
    <row r="1172" s="13" customFormat="1">
      <c r="B1172" s="251"/>
      <c r="C1172" s="252"/>
      <c r="D1172" s="231" t="s">
        <v>150</v>
      </c>
      <c r="E1172" s="253" t="s">
        <v>21</v>
      </c>
      <c r="F1172" s="254" t="s">
        <v>160</v>
      </c>
      <c r="G1172" s="252"/>
      <c r="H1172" s="255">
        <v>100.28400000000001</v>
      </c>
      <c r="I1172" s="256"/>
      <c r="J1172" s="252"/>
      <c r="K1172" s="252"/>
      <c r="L1172" s="257"/>
      <c r="M1172" s="258"/>
      <c r="N1172" s="259"/>
      <c r="O1172" s="259"/>
      <c r="P1172" s="259"/>
      <c r="Q1172" s="259"/>
      <c r="R1172" s="259"/>
      <c r="S1172" s="259"/>
      <c r="T1172" s="260"/>
      <c r="AT1172" s="261" t="s">
        <v>150</v>
      </c>
      <c r="AU1172" s="261" t="s">
        <v>82</v>
      </c>
      <c r="AV1172" s="13" t="s">
        <v>148</v>
      </c>
      <c r="AW1172" s="13" t="s">
        <v>35</v>
      </c>
      <c r="AX1172" s="13" t="s">
        <v>80</v>
      </c>
      <c r="AY1172" s="261" t="s">
        <v>142</v>
      </c>
    </row>
    <row r="1173" s="10" customFormat="1" ht="37.44001" customHeight="1">
      <c r="B1173" s="201"/>
      <c r="C1173" s="202"/>
      <c r="D1173" s="203" t="s">
        <v>71</v>
      </c>
      <c r="E1173" s="204" t="s">
        <v>245</v>
      </c>
      <c r="F1173" s="204" t="s">
        <v>1811</v>
      </c>
      <c r="G1173" s="202"/>
      <c r="H1173" s="202"/>
      <c r="I1173" s="205"/>
      <c r="J1173" s="206">
        <f>BK1173</f>
        <v>0</v>
      </c>
      <c r="K1173" s="202"/>
      <c r="L1173" s="207"/>
      <c r="M1173" s="208"/>
      <c r="N1173" s="209"/>
      <c r="O1173" s="209"/>
      <c r="P1173" s="210">
        <f>P1174</f>
        <v>0</v>
      </c>
      <c r="Q1173" s="209"/>
      <c r="R1173" s="210">
        <f>R1174</f>
        <v>6.2965169999999997</v>
      </c>
      <c r="S1173" s="209"/>
      <c r="T1173" s="211">
        <f>T1174</f>
        <v>0</v>
      </c>
      <c r="AR1173" s="212" t="s">
        <v>170</v>
      </c>
      <c r="AT1173" s="213" t="s">
        <v>71</v>
      </c>
      <c r="AU1173" s="213" t="s">
        <v>72</v>
      </c>
      <c r="AY1173" s="212" t="s">
        <v>142</v>
      </c>
      <c r="BK1173" s="214">
        <f>BK1174</f>
        <v>0</v>
      </c>
    </row>
    <row r="1174" s="10" customFormat="1" ht="19.92" customHeight="1">
      <c r="B1174" s="201"/>
      <c r="C1174" s="202"/>
      <c r="D1174" s="203" t="s">
        <v>71</v>
      </c>
      <c r="E1174" s="215" t="s">
        <v>1812</v>
      </c>
      <c r="F1174" s="215" t="s">
        <v>1813</v>
      </c>
      <c r="G1174" s="202"/>
      <c r="H1174" s="202"/>
      <c r="I1174" s="205"/>
      <c r="J1174" s="216">
        <f>BK1174</f>
        <v>0</v>
      </c>
      <c r="K1174" s="202"/>
      <c r="L1174" s="207"/>
      <c r="M1174" s="208"/>
      <c r="N1174" s="209"/>
      <c r="O1174" s="209"/>
      <c r="P1174" s="210">
        <f>SUM(P1175:P1195)</f>
        <v>0</v>
      </c>
      <c r="Q1174" s="209"/>
      <c r="R1174" s="210">
        <f>SUM(R1175:R1195)</f>
        <v>6.2965169999999997</v>
      </c>
      <c r="S1174" s="209"/>
      <c r="T1174" s="211">
        <f>SUM(T1175:T1195)</f>
        <v>0</v>
      </c>
      <c r="AR1174" s="212" t="s">
        <v>170</v>
      </c>
      <c r="AT1174" s="213" t="s">
        <v>71</v>
      </c>
      <c r="AU1174" s="213" t="s">
        <v>80</v>
      </c>
      <c r="AY1174" s="212" t="s">
        <v>142</v>
      </c>
      <c r="BK1174" s="214">
        <f>SUM(BK1175:BK1195)</f>
        <v>0</v>
      </c>
    </row>
    <row r="1175" s="1" customFormat="1" ht="16.5" customHeight="1">
      <c r="B1175" s="46"/>
      <c r="C1175" s="217" t="s">
        <v>1814</v>
      </c>
      <c r="D1175" s="217" t="s">
        <v>144</v>
      </c>
      <c r="E1175" s="218" t="s">
        <v>1815</v>
      </c>
      <c r="F1175" s="219" t="s">
        <v>1816</v>
      </c>
      <c r="G1175" s="220" t="s">
        <v>1817</v>
      </c>
      <c r="H1175" s="221">
        <v>0.065000000000000002</v>
      </c>
      <c r="I1175" s="222"/>
      <c r="J1175" s="223">
        <f>ROUND(I1175*H1175,2)</f>
        <v>0</v>
      </c>
      <c r="K1175" s="219" t="s">
        <v>164</v>
      </c>
      <c r="L1175" s="72"/>
      <c r="M1175" s="224" t="s">
        <v>21</v>
      </c>
      <c r="N1175" s="225" t="s">
        <v>43</v>
      </c>
      <c r="O1175" s="47"/>
      <c r="P1175" s="226">
        <f>O1175*H1175</f>
        <v>0</v>
      </c>
      <c r="Q1175" s="226">
        <v>0.0088000000000000005</v>
      </c>
      <c r="R1175" s="226">
        <f>Q1175*H1175</f>
        <v>0.00057200000000000003</v>
      </c>
      <c r="S1175" s="226">
        <v>0</v>
      </c>
      <c r="T1175" s="227">
        <f>S1175*H1175</f>
        <v>0</v>
      </c>
      <c r="AR1175" s="24" t="s">
        <v>545</v>
      </c>
      <c r="AT1175" s="24" t="s">
        <v>144</v>
      </c>
      <c r="AU1175" s="24" t="s">
        <v>82</v>
      </c>
      <c r="AY1175" s="24" t="s">
        <v>142</v>
      </c>
      <c r="BE1175" s="228">
        <f>IF(N1175="základní",J1175,0)</f>
        <v>0</v>
      </c>
      <c r="BF1175" s="228">
        <f>IF(N1175="snížená",J1175,0)</f>
        <v>0</v>
      </c>
      <c r="BG1175" s="228">
        <f>IF(N1175="zákl. přenesená",J1175,0)</f>
        <v>0</v>
      </c>
      <c r="BH1175" s="228">
        <f>IF(N1175="sníž. přenesená",J1175,0)</f>
        <v>0</v>
      </c>
      <c r="BI1175" s="228">
        <f>IF(N1175="nulová",J1175,0)</f>
        <v>0</v>
      </c>
      <c r="BJ1175" s="24" t="s">
        <v>80</v>
      </c>
      <c r="BK1175" s="228">
        <f>ROUND(I1175*H1175,2)</f>
        <v>0</v>
      </c>
      <c r="BL1175" s="24" t="s">
        <v>545</v>
      </c>
      <c r="BM1175" s="24" t="s">
        <v>1818</v>
      </c>
    </row>
    <row r="1176" s="1" customFormat="1" ht="51" customHeight="1">
      <c r="B1176" s="46"/>
      <c r="C1176" s="217" t="s">
        <v>1819</v>
      </c>
      <c r="D1176" s="217" t="s">
        <v>144</v>
      </c>
      <c r="E1176" s="218" t="s">
        <v>1820</v>
      </c>
      <c r="F1176" s="219" t="s">
        <v>1821</v>
      </c>
      <c r="G1176" s="220" t="s">
        <v>296</v>
      </c>
      <c r="H1176" s="221">
        <v>65</v>
      </c>
      <c r="I1176" s="222"/>
      <c r="J1176" s="223">
        <f>ROUND(I1176*H1176,2)</f>
        <v>0</v>
      </c>
      <c r="K1176" s="219" t="s">
        <v>164</v>
      </c>
      <c r="L1176" s="72"/>
      <c r="M1176" s="224" t="s">
        <v>21</v>
      </c>
      <c r="N1176" s="225" t="s">
        <v>43</v>
      </c>
      <c r="O1176" s="47"/>
      <c r="P1176" s="226">
        <f>O1176*H1176</f>
        <v>0</v>
      </c>
      <c r="Q1176" s="226">
        <v>0</v>
      </c>
      <c r="R1176" s="226">
        <f>Q1176*H1176</f>
        <v>0</v>
      </c>
      <c r="S1176" s="226">
        <v>0</v>
      </c>
      <c r="T1176" s="227">
        <f>S1176*H1176</f>
        <v>0</v>
      </c>
      <c r="AR1176" s="24" t="s">
        <v>545</v>
      </c>
      <c r="AT1176" s="24" t="s">
        <v>144</v>
      </c>
      <c r="AU1176" s="24" t="s">
        <v>82</v>
      </c>
      <c r="AY1176" s="24" t="s">
        <v>142</v>
      </c>
      <c r="BE1176" s="228">
        <f>IF(N1176="základní",J1176,0)</f>
        <v>0</v>
      </c>
      <c r="BF1176" s="228">
        <f>IF(N1176="snížená",J1176,0)</f>
        <v>0</v>
      </c>
      <c r="BG1176" s="228">
        <f>IF(N1176="zákl. přenesená",J1176,0)</f>
        <v>0</v>
      </c>
      <c r="BH1176" s="228">
        <f>IF(N1176="sníž. přenesená",J1176,0)</f>
        <v>0</v>
      </c>
      <c r="BI1176" s="228">
        <f>IF(N1176="nulová",J1176,0)</f>
        <v>0</v>
      </c>
      <c r="BJ1176" s="24" t="s">
        <v>80</v>
      </c>
      <c r="BK1176" s="228">
        <f>ROUND(I1176*H1176,2)</f>
        <v>0</v>
      </c>
      <c r="BL1176" s="24" t="s">
        <v>545</v>
      </c>
      <c r="BM1176" s="24" t="s">
        <v>1822</v>
      </c>
    </row>
    <row r="1177" s="12" customFormat="1">
      <c r="B1177" s="240"/>
      <c r="C1177" s="241"/>
      <c r="D1177" s="231" t="s">
        <v>150</v>
      </c>
      <c r="E1177" s="242" t="s">
        <v>21</v>
      </c>
      <c r="F1177" s="243" t="s">
        <v>1823</v>
      </c>
      <c r="G1177" s="241"/>
      <c r="H1177" s="244">
        <v>65</v>
      </c>
      <c r="I1177" s="245"/>
      <c r="J1177" s="241"/>
      <c r="K1177" s="241"/>
      <c r="L1177" s="246"/>
      <c r="M1177" s="247"/>
      <c r="N1177" s="248"/>
      <c r="O1177" s="248"/>
      <c r="P1177" s="248"/>
      <c r="Q1177" s="248"/>
      <c r="R1177" s="248"/>
      <c r="S1177" s="248"/>
      <c r="T1177" s="249"/>
      <c r="AT1177" s="250" t="s">
        <v>150</v>
      </c>
      <c r="AU1177" s="250" t="s">
        <v>82</v>
      </c>
      <c r="AV1177" s="12" t="s">
        <v>82</v>
      </c>
      <c r="AW1177" s="12" t="s">
        <v>35</v>
      </c>
      <c r="AX1177" s="12" t="s">
        <v>72</v>
      </c>
      <c r="AY1177" s="250" t="s">
        <v>142</v>
      </c>
    </row>
    <row r="1178" s="13" customFormat="1">
      <c r="B1178" s="251"/>
      <c r="C1178" s="252"/>
      <c r="D1178" s="231" t="s">
        <v>150</v>
      </c>
      <c r="E1178" s="253" t="s">
        <v>21</v>
      </c>
      <c r="F1178" s="254" t="s">
        <v>160</v>
      </c>
      <c r="G1178" s="252"/>
      <c r="H1178" s="255">
        <v>65</v>
      </c>
      <c r="I1178" s="256"/>
      <c r="J1178" s="252"/>
      <c r="K1178" s="252"/>
      <c r="L1178" s="257"/>
      <c r="M1178" s="258"/>
      <c r="N1178" s="259"/>
      <c r="O1178" s="259"/>
      <c r="P1178" s="259"/>
      <c r="Q1178" s="259"/>
      <c r="R1178" s="259"/>
      <c r="S1178" s="259"/>
      <c r="T1178" s="260"/>
      <c r="AT1178" s="261" t="s">
        <v>150</v>
      </c>
      <c r="AU1178" s="261" t="s">
        <v>82</v>
      </c>
      <c r="AV1178" s="13" t="s">
        <v>148</v>
      </c>
      <c r="AW1178" s="13" t="s">
        <v>35</v>
      </c>
      <c r="AX1178" s="13" t="s">
        <v>80</v>
      </c>
      <c r="AY1178" s="261" t="s">
        <v>142</v>
      </c>
    </row>
    <row r="1179" s="1" customFormat="1" ht="38.25" customHeight="1">
      <c r="B1179" s="46"/>
      <c r="C1179" s="217" t="s">
        <v>1824</v>
      </c>
      <c r="D1179" s="217" t="s">
        <v>144</v>
      </c>
      <c r="E1179" s="218" t="s">
        <v>1825</v>
      </c>
      <c r="F1179" s="219" t="s">
        <v>1826</v>
      </c>
      <c r="G1179" s="220" t="s">
        <v>296</v>
      </c>
      <c r="H1179" s="221">
        <v>15</v>
      </c>
      <c r="I1179" s="222"/>
      <c r="J1179" s="223">
        <f>ROUND(I1179*H1179,2)</f>
        <v>0</v>
      </c>
      <c r="K1179" s="219" t="s">
        <v>164</v>
      </c>
      <c r="L1179" s="72"/>
      <c r="M1179" s="224" t="s">
        <v>21</v>
      </c>
      <c r="N1179" s="225" t="s">
        <v>43</v>
      </c>
      <c r="O1179" s="47"/>
      <c r="P1179" s="226">
        <f>O1179*H1179</f>
        <v>0</v>
      </c>
      <c r="Q1179" s="226">
        <v>0.15614</v>
      </c>
      <c r="R1179" s="226">
        <f>Q1179*H1179</f>
        <v>2.3420999999999998</v>
      </c>
      <c r="S1179" s="226">
        <v>0</v>
      </c>
      <c r="T1179" s="227">
        <f>S1179*H1179</f>
        <v>0</v>
      </c>
      <c r="AR1179" s="24" t="s">
        <v>545</v>
      </c>
      <c r="AT1179" s="24" t="s">
        <v>144</v>
      </c>
      <c r="AU1179" s="24" t="s">
        <v>82</v>
      </c>
      <c r="AY1179" s="24" t="s">
        <v>142</v>
      </c>
      <c r="BE1179" s="228">
        <f>IF(N1179="základní",J1179,0)</f>
        <v>0</v>
      </c>
      <c r="BF1179" s="228">
        <f>IF(N1179="snížená",J1179,0)</f>
        <v>0</v>
      </c>
      <c r="BG1179" s="228">
        <f>IF(N1179="zákl. přenesená",J1179,0)</f>
        <v>0</v>
      </c>
      <c r="BH1179" s="228">
        <f>IF(N1179="sníž. přenesená",J1179,0)</f>
        <v>0</v>
      </c>
      <c r="BI1179" s="228">
        <f>IF(N1179="nulová",J1179,0)</f>
        <v>0</v>
      </c>
      <c r="BJ1179" s="24" t="s">
        <v>80</v>
      </c>
      <c r="BK1179" s="228">
        <f>ROUND(I1179*H1179,2)</f>
        <v>0</v>
      </c>
      <c r="BL1179" s="24" t="s">
        <v>545</v>
      </c>
      <c r="BM1179" s="24" t="s">
        <v>1827</v>
      </c>
    </row>
    <row r="1180" s="1" customFormat="1" ht="38.25" customHeight="1">
      <c r="B1180" s="46"/>
      <c r="C1180" s="217" t="s">
        <v>1828</v>
      </c>
      <c r="D1180" s="217" t="s">
        <v>144</v>
      </c>
      <c r="E1180" s="218" t="s">
        <v>1829</v>
      </c>
      <c r="F1180" s="219" t="s">
        <v>1830</v>
      </c>
      <c r="G1180" s="220" t="s">
        <v>296</v>
      </c>
      <c r="H1180" s="221">
        <v>15</v>
      </c>
      <c r="I1180" s="222"/>
      <c r="J1180" s="223">
        <f>ROUND(I1180*H1180,2)</f>
        <v>0</v>
      </c>
      <c r="K1180" s="219" t="s">
        <v>164</v>
      </c>
      <c r="L1180" s="72"/>
      <c r="M1180" s="224" t="s">
        <v>21</v>
      </c>
      <c r="N1180" s="225" t="s">
        <v>43</v>
      </c>
      <c r="O1180" s="47"/>
      <c r="P1180" s="226">
        <f>O1180*H1180</f>
        <v>0</v>
      </c>
      <c r="Q1180" s="226">
        <v>0</v>
      </c>
      <c r="R1180" s="226">
        <f>Q1180*H1180</f>
        <v>0</v>
      </c>
      <c r="S1180" s="226">
        <v>0</v>
      </c>
      <c r="T1180" s="227">
        <f>S1180*H1180</f>
        <v>0</v>
      </c>
      <c r="AR1180" s="24" t="s">
        <v>545</v>
      </c>
      <c r="AT1180" s="24" t="s">
        <v>144</v>
      </c>
      <c r="AU1180" s="24" t="s">
        <v>82</v>
      </c>
      <c r="AY1180" s="24" t="s">
        <v>142</v>
      </c>
      <c r="BE1180" s="228">
        <f>IF(N1180="základní",J1180,0)</f>
        <v>0</v>
      </c>
      <c r="BF1180" s="228">
        <f>IF(N1180="snížená",J1180,0)</f>
        <v>0</v>
      </c>
      <c r="BG1180" s="228">
        <f>IF(N1180="zákl. přenesená",J1180,0)</f>
        <v>0</v>
      </c>
      <c r="BH1180" s="228">
        <f>IF(N1180="sníž. přenesená",J1180,0)</f>
        <v>0</v>
      </c>
      <c r="BI1180" s="228">
        <f>IF(N1180="nulová",J1180,0)</f>
        <v>0</v>
      </c>
      <c r="BJ1180" s="24" t="s">
        <v>80</v>
      </c>
      <c r="BK1180" s="228">
        <f>ROUND(I1180*H1180,2)</f>
        <v>0</v>
      </c>
      <c r="BL1180" s="24" t="s">
        <v>545</v>
      </c>
      <c r="BM1180" s="24" t="s">
        <v>1831</v>
      </c>
    </row>
    <row r="1181" s="1" customFormat="1" ht="25.5" customHeight="1">
      <c r="B1181" s="46"/>
      <c r="C1181" s="273" t="s">
        <v>1832</v>
      </c>
      <c r="D1181" s="273" t="s">
        <v>245</v>
      </c>
      <c r="E1181" s="274" t="s">
        <v>1833</v>
      </c>
      <c r="F1181" s="275" t="s">
        <v>1834</v>
      </c>
      <c r="G1181" s="276" t="s">
        <v>296</v>
      </c>
      <c r="H1181" s="277">
        <v>15</v>
      </c>
      <c r="I1181" s="278"/>
      <c r="J1181" s="279">
        <f>ROUND(I1181*H1181,2)</f>
        <v>0</v>
      </c>
      <c r="K1181" s="275" t="s">
        <v>21</v>
      </c>
      <c r="L1181" s="280"/>
      <c r="M1181" s="281" t="s">
        <v>21</v>
      </c>
      <c r="N1181" s="282" t="s">
        <v>43</v>
      </c>
      <c r="O1181" s="47"/>
      <c r="P1181" s="226">
        <f>O1181*H1181</f>
        <v>0</v>
      </c>
      <c r="Q1181" s="226">
        <v>0.00035</v>
      </c>
      <c r="R1181" s="226">
        <f>Q1181*H1181</f>
        <v>0.0052500000000000003</v>
      </c>
      <c r="S1181" s="226">
        <v>0</v>
      </c>
      <c r="T1181" s="227">
        <f>S1181*H1181</f>
        <v>0</v>
      </c>
      <c r="AR1181" s="24" t="s">
        <v>886</v>
      </c>
      <c r="AT1181" s="24" t="s">
        <v>245</v>
      </c>
      <c r="AU1181" s="24" t="s">
        <v>82</v>
      </c>
      <c r="AY1181" s="24" t="s">
        <v>142</v>
      </c>
      <c r="BE1181" s="228">
        <f>IF(N1181="základní",J1181,0)</f>
        <v>0</v>
      </c>
      <c r="BF1181" s="228">
        <f>IF(N1181="snížená",J1181,0)</f>
        <v>0</v>
      </c>
      <c r="BG1181" s="228">
        <f>IF(N1181="zákl. přenesená",J1181,0)</f>
        <v>0</v>
      </c>
      <c r="BH1181" s="228">
        <f>IF(N1181="sníž. přenesená",J1181,0)</f>
        <v>0</v>
      </c>
      <c r="BI1181" s="228">
        <f>IF(N1181="nulová",J1181,0)</f>
        <v>0</v>
      </c>
      <c r="BJ1181" s="24" t="s">
        <v>80</v>
      </c>
      <c r="BK1181" s="228">
        <f>ROUND(I1181*H1181,2)</f>
        <v>0</v>
      </c>
      <c r="BL1181" s="24" t="s">
        <v>886</v>
      </c>
      <c r="BM1181" s="24" t="s">
        <v>1835</v>
      </c>
    </row>
    <row r="1182" s="1" customFormat="1" ht="25.5" customHeight="1">
      <c r="B1182" s="46"/>
      <c r="C1182" s="217" t="s">
        <v>1836</v>
      </c>
      <c r="D1182" s="217" t="s">
        <v>144</v>
      </c>
      <c r="E1182" s="218" t="s">
        <v>1837</v>
      </c>
      <c r="F1182" s="219" t="s">
        <v>1838</v>
      </c>
      <c r="G1182" s="220" t="s">
        <v>163</v>
      </c>
      <c r="H1182" s="221">
        <v>1.75</v>
      </c>
      <c r="I1182" s="222"/>
      <c r="J1182" s="223">
        <f>ROUND(I1182*H1182,2)</f>
        <v>0</v>
      </c>
      <c r="K1182" s="219" t="s">
        <v>21</v>
      </c>
      <c r="L1182" s="72"/>
      <c r="M1182" s="224" t="s">
        <v>21</v>
      </c>
      <c r="N1182" s="225" t="s">
        <v>43</v>
      </c>
      <c r="O1182" s="47"/>
      <c r="P1182" s="226">
        <f>O1182*H1182</f>
        <v>0</v>
      </c>
      <c r="Q1182" s="226">
        <v>2.2563399999999998</v>
      </c>
      <c r="R1182" s="226">
        <f>Q1182*H1182</f>
        <v>3.9485949999999996</v>
      </c>
      <c r="S1182" s="226">
        <v>0</v>
      </c>
      <c r="T1182" s="227">
        <f>S1182*H1182</f>
        <v>0</v>
      </c>
      <c r="AR1182" s="24" t="s">
        <v>545</v>
      </c>
      <c r="AT1182" s="24" t="s">
        <v>144</v>
      </c>
      <c r="AU1182" s="24" t="s">
        <v>82</v>
      </c>
      <c r="AY1182" s="24" t="s">
        <v>142</v>
      </c>
      <c r="BE1182" s="228">
        <f>IF(N1182="základní",J1182,0)</f>
        <v>0</v>
      </c>
      <c r="BF1182" s="228">
        <f>IF(N1182="snížená",J1182,0)</f>
        <v>0</v>
      </c>
      <c r="BG1182" s="228">
        <f>IF(N1182="zákl. přenesená",J1182,0)</f>
        <v>0</v>
      </c>
      <c r="BH1182" s="228">
        <f>IF(N1182="sníž. přenesená",J1182,0)</f>
        <v>0</v>
      </c>
      <c r="BI1182" s="228">
        <f>IF(N1182="nulová",J1182,0)</f>
        <v>0</v>
      </c>
      <c r="BJ1182" s="24" t="s">
        <v>80</v>
      </c>
      <c r="BK1182" s="228">
        <f>ROUND(I1182*H1182,2)</f>
        <v>0</v>
      </c>
      <c r="BL1182" s="24" t="s">
        <v>545</v>
      </c>
      <c r="BM1182" s="24" t="s">
        <v>1839</v>
      </c>
    </row>
    <row r="1183" s="12" customFormat="1">
      <c r="B1183" s="240"/>
      <c r="C1183" s="241"/>
      <c r="D1183" s="231" t="s">
        <v>150</v>
      </c>
      <c r="E1183" s="242" t="s">
        <v>21</v>
      </c>
      <c r="F1183" s="243" t="s">
        <v>1840</v>
      </c>
      <c r="G1183" s="241"/>
      <c r="H1183" s="244">
        <v>1.75</v>
      </c>
      <c r="I1183" s="245"/>
      <c r="J1183" s="241"/>
      <c r="K1183" s="241"/>
      <c r="L1183" s="246"/>
      <c r="M1183" s="247"/>
      <c r="N1183" s="248"/>
      <c r="O1183" s="248"/>
      <c r="P1183" s="248"/>
      <c r="Q1183" s="248"/>
      <c r="R1183" s="248"/>
      <c r="S1183" s="248"/>
      <c r="T1183" s="249"/>
      <c r="AT1183" s="250" t="s">
        <v>150</v>
      </c>
      <c r="AU1183" s="250" t="s">
        <v>82</v>
      </c>
      <c r="AV1183" s="12" t="s">
        <v>82</v>
      </c>
      <c r="AW1183" s="12" t="s">
        <v>35</v>
      </c>
      <c r="AX1183" s="12" t="s">
        <v>72</v>
      </c>
      <c r="AY1183" s="250" t="s">
        <v>142</v>
      </c>
    </row>
    <row r="1184" s="13" customFormat="1">
      <c r="B1184" s="251"/>
      <c r="C1184" s="252"/>
      <c r="D1184" s="231" t="s">
        <v>150</v>
      </c>
      <c r="E1184" s="253" t="s">
        <v>21</v>
      </c>
      <c r="F1184" s="254" t="s">
        <v>160</v>
      </c>
      <c r="G1184" s="252"/>
      <c r="H1184" s="255">
        <v>1.75</v>
      </c>
      <c r="I1184" s="256"/>
      <c r="J1184" s="252"/>
      <c r="K1184" s="252"/>
      <c r="L1184" s="257"/>
      <c r="M1184" s="258"/>
      <c r="N1184" s="259"/>
      <c r="O1184" s="259"/>
      <c r="P1184" s="259"/>
      <c r="Q1184" s="259"/>
      <c r="R1184" s="259"/>
      <c r="S1184" s="259"/>
      <c r="T1184" s="260"/>
      <c r="AT1184" s="261" t="s">
        <v>150</v>
      </c>
      <c r="AU1184" s="261" t="s">
        <v>82</v>
      </c>
      <c r="AV1184" s="13" t="s">
        <v>148</v>
      </c>
      <c r="AW1184" s="13" t="s">
        <v>35</v>
      </c>
      <c r="AX1184" s="13" t="s">
        <v>80</v>
      </c>
      <c r="AY1184" s="261" t="s">
        <v>142</v>
      </c>
    </row>
    <row r="1185" s="1" customFormat="1" ht="25.5" customHeight="1">
      <c r="B1185" s="46"/>
      <c r="C1185" s="217" t="s">
        <v>1841</v>
      </c>
      <c r="D1185" s="217" t="s">
        <v>144</v>
      </c>
      <c r="E1185" s="218" t="s">
        <v>1842</v>
      </c>
      <c r="F1185" s="219" t="s">
        <v>1843</v>
      </c>
      <c r="G1185" s="220" t="s">
        <v>296</v>
      </c>
      <c r="H1185" s="221">
        <v>65</v>
      </c>
      <c r="I1185" s="222"/>
      <c r="J1185" s="223">
        <f>ROUND(I1185*H1185,2)</f>
        <v>0</v>
      </c>
      <c r="K1185" s="219" t="s">
        <v>164</v>
      </c>
      <c r="L1185" s="72"/>
      <c r="M1185" s="224" t="s">
        <v>21</v>
      </c>
      <c r="N1185" s="225" t="s">
        <v>43</v>
      </c>
      <c r="O1185" s="47"/>
      <c r="P1185" s="226">
        <f>O1185*H1185</f>
        <v>0</v>
      </c>
      <c r="Q1185" s="226">
        <v>0</v>
      </c>
      <c r="R1185" s="226">
        <f>Q1185*H1185</f>
        <v>0</v>
      </c>
      <c r="S1185" s="226">
        <v>0</v>
      </c>
      <c r="T1185" s="227">
        <f>S1185*H1185</f>
        <v>0</v>
      </c>
      <c r="AR1185" s="24" t="s">
        <v>545</v>
      </c>
      <c r="AT1185" s="24" t="s">
        <v>144</v>
      </c>
      <c r="AU1185" s="24" t="s">
        <v>82</v>
      </c>
      <c r="AY1185" s="24" t="s">
        <v>142</v>
      </c>
      <c r="BE1185" s="228">
        <f>IF(N1185="základní",J1185,0)</f>
        <v>0</v>
      </c>
      <c r="BF1185" s="228">
        <f>IF(N1185="snížená",J1185,0)</f>
        <v>0</v>
      </c>
      <c r="BG1185" s="228">
        <f>IF(N1185="zákl. přenesená",J1185,0)</f>
        <v>0</v>
      </c>
      <c r="BH1185" s="228">
        <f>IF(N1185="sníž. přenesená",J1185,0)</f>
        <v>0</v>
      </c>
      <c r="BI1185" s="228">
        <f>IF(N1185="nulová",J1185,0)</f>
        <v>0</v>
      </c>
      <c r="BJ1185" s="24" t="s">
        <v>80</v>
      </c>
      <c r="BK1185" s="228">
        <f>ROUND(I1185*H1185,2)</f>
        <v>0</v>
      </c>
      <c r="BL1185" s="24" t="s">
        <v>545</v>
      </c>
      <c r="BM1185" s="24" t="s">
        <v>1844</v>
      </c>
    </row>
    <row r="1186" s="1" customFormat="1" ht="38.25" customHeight="1">
      <c r="B1186" s="46"/>
      <c r="C1186" s="217" t="s">
        <v>1845</v>
      </c>
      <c r="D1186" s="217" t="s">
        <v>144</v>
      </c>
      <c r="E1186" s="218" t="s">
        <v>1846</v>
      </c>
      <c r="F1186" s="219" t="s">
        <v>1847</v>
      </c>
      <c r="G1186" s="220" t="s">
        <v>163</v>
      </c>
      <c r="H1186" s="221">
        <v>2.7999999999999998</v>
      </c>
      <c r="I1186" s="222"/>
      <c r="J1186" s="223">
        <f>ROUND(I1186*H1186,2)</f>
        <v>0</v>
      </c>
      <c r="K1186" s="219" t="s">
        <v>164</v>
      </c>
      <c r="L1186" s="72"/>
      <c r="M1186" s="224" t="s">
        <v>21</v>
      </c>
      <c r="N1186" s="225" t="s">
        <v>43</v>
      </c>
      <c r="O1186" s="47"/>
      <c r="P1186" s="226">
        <f>O1186*H1186</f>
        <v>0</v>
      </c>
      <c r="Q1186" s="226">
        <v>0</v>
      </c>
      <c r="R1186" s="226">
        <f>Q1186*H1186</f>
        <v>0</v>
      </c>
      <c r="S1186" s="226">
        <v>0</v>
      </c>
      <c r="T1186" s="227">
        <f>S1186*H1186</f>
        <v>0</v>
      </c>
      <c r="AR1186" s="24" t="s">
        <v>545</v>
      </c>
      <c r="AT1186" s="24" t="s">
        <v>144</v>
      </c>
      <c r="AU1186" s="24" t="s">
        <v>82</v>
      </c>
      <c r="AY1186" s="24" t="s">
        <v>142</v>
      </c>
      <c r="BE1186" s="228">
        <f>IF(N1186="základní",J1186,0)</f>
        <v>0</v>
      </c>
      <c r="BF1186" s="228">
        <f>IF(N1186="snížená",J1186,0)</f>
        <v>0</v>
      </c>
      <c r="BG1186" s="228">
        <f>IF(N1186="zákl. přenesená",J1186,0)</f>
        <v>0</v>
      </c>
      <c r="BH1186" s="228">
        <f>IF(N1186="sníž. přenesená",J1186,0)</f>
        <v>0</v>
      </c>
      <c r="BI1186" s="228">
        <f>IF(N1186="nulová",J1186,0)</f>
        <v>0</v>
      </c>
      <c r="BJ1186" s="24" t="s">
        <v>80</v>
      </c>
      <c r="BK1186" s="228">
        <f>ROUND(I1186*H1186,2)</f>
        <v>0</v>
      </c>
      <c r="BL1186" s="24" t="s">
        <v>545</v>
      </c>
      <c r="BM1186" s="24" t="s">
        <v>1848</v>
      </c>
    </row>
    <row r="1187" s="12" customFormat="1">
      <c r="B1187" s="240"/>
      <c r="C1187" s="241"/>
      <c r="D1187" s="231" t="s">
        <v>150</v>
      </c>
      <c r="E1187" s="242" t="s">
        <v>21</v>
      </c>
      <c r="F1187" s="243" t="s">
        <v>1840</v>
      </c>
      <c r="G1187" s="241"/>
      <c r="H1187" s="244">
        <v>1.75</v>
      </c>
      <c r="I1187" s="245"/>
      <c r="J1187" s="241"/>
      <c r="K1187" s="241"/>
      <c r="L1187" s="246"/>
      <c r="M1187" s="247"/>
      <c r="N1187" s="248"/>
      <c r="O1187" s="248"/>
      <c r="P1187" s="248"/>
      <c r="Q1187" s="248"/>
      <c r="R1187" s="248"/>
      <c r="S1187" s="248"/>
      <c r="T1187" s="249"/>
      <c r="AT1187" s="250" t="s">
        <v>150</v>
      </c>
      <c r="AU1187" s="250" t="s">
        <v>82</v>
      </c>
      <c r="AV1187" s="12" t="s">
        <v>82</v>
      </c>
      <c r="AW1187" s="12" t="s">
        <v>35</v>
      </c>
      <c r="AX1187" s="12" t="s">
        <v>72</v>
      </c>
      <c r="AY1187" s="250" t="s">
        <v>142</v>
      </c>
    </row>
    <row r="1188" s="12" customFormat="1">
      <c r="B1188" s="240"/>
      <c r="C1188" s="241"/>
      <c r="D1188" s="231" t="s">
        <v>150</v>
      </c>
      <c r="E1188" s="242" t="s">
        <v>21</v>
      </c>
      <c r="F1188" s="243" t="s">
        <v>1849</v>
      </c>
      <c r="G1188" s="241"/>
      <c r="H1188" s="244">
        <v>1.05</v>
      </c>
      <c r="I1188" s="245"/>
      <c r="J1188" s="241"/>
      <c r="K1188" s="241"/>
      <c r="L1188" s="246"/>
      <c r="M1188" s="247"/>
      <c r="N1188" s="248"/>
      <c r="O1188" s="248"/>
      <c r="P1188" s="248"/>
      <c r="Q1188" s="248"/>
      <c r="R1188" s="248"/>
      <c r="S1188" s="248"/>
      <c r="T1188" s="249"/>
      <c r="AT1188" s="250" t="s">
        <v>150</v>
      </c>
      <c r="AU1188" s="250" t="s">
        <v>82</v>
      </c>
      <c r="AV1188" s="12" t="s">
        <v>82</v>
      </c>
      <c r="AW1188" s="12" t="s">
        <v>35</v>
      </c>
      <c r="AX1188" s="12" t="s">
        <v>72</v>
      </c>
      <c r="AY1188" s="250" t="s">
        <v>142</v>
      </c>
    </row>
    <row r="1189" s="13" customFormat="1">
      <c r="B1189" s="251"/>
      <c r="C1189" s="252"/>
      <c r="D1189" s="231" t="s">
        <v>150</v>
      </c>
      <c r="E1189" s="253" t="s">
        <v>21</v>
      </c>
      <c r="F1189" s="254" t="s">
        <v>160</v>
      </c>
      <c r="G1189" s="252"/>
      <c r="H1189" s="255">
        <v>2.7999999999999998</v>
      </c>
      <c r="I1189" s="256"/>
      <c r="J1189" s="252"/>
      <c r="K1189" s="252"/>
      <c r="L1189" s="257"/>
      <c r="M1189" s="258"/>
      <c r="N1189" s="259"/>
      <c r="O1189" s="259"/>
      <c r="P1189" s="259"/>
      <c r="Q1189" s="259"/>
      <c r="R1189" s="259"/>
      <c r="S1189" s="259"/>
      <c r="T1189" s="260"/>
      <c r="AT1189" s="261" t="s">
        <v>150</v>
      </c>
      <c r="AU1189" s="261" t="s">
        <v>82</v>
      </c>
      <c r="AV1189" s="13" t="s">
        <v>148</v>
      </c>
      <c r="AW1189" s="13" t="s">
        <v>35</v>
      </c>
      <c r="AX1189" s="13" t="s">
        <v>80</v>
      </c>
      <c r="AY1189" s="261" t="s">
        <v>142</v>
      </c>
    </row>
    <row r="1190" s="1" customFormat="1" ht="38.25" customHeight="1">
      <c r="B1190" s="46"/>
      <c r="C1190" s="217" t="s">
        <v>1850</v>
      </c>
      <c r="D1190" s="217" t="s">
        <v>144</v>
      </c>
      <c r="E1190" s="218" t="s">
        <v>1851</v>
      </c>
      <c r="F1190" s="219" t="s">
        <v>1852</v>
      </c>
      <c r="G1190" s="220" t="s">
        <v>163</v>
      </c>
      <c r="H1190" s="221">
        <v>53.200000000000003</v>
      </c>
      <c r="I1190" s="222"/>
      <c r="J1190" s="223">
        <f>ROUND(I1190*H1190,2)</f>
        <v>0</v>
      </c>
      <c r="K1190" s="219" t="s">
        <v>164</v>
      </c>
      <c r="L1190" s="72"/>
      <c r="M1190" s="224" t="s">
        <v>21</v>
      </c>
      <c r="N1190" s="225" t="s">
        <v>43</v>
      </c>
      <c r="O1190" s="47"/>
      <c r="P1190" s="226">
        <f>O1190*H1190</f>
        <v>0</v>
      </c>
      <c r="Q1190" s="226">
        <v>0</v>
      </c>
      <c r="R1190" s="226">
        <f>Q1190*H1190</f>
        <v>0</v>
      </c>
      <c r="S1190" s="226">
        <v>0</v>
      </c>
      <c r="T1190" s="227">
        <f>S1190*H1190</f>
        <v>0</v>
      </c>
      <c r="AR1190" s="24" t="s">
        <v>545</v>
      </c>
      <c r="AT1190" s="24" t="s">
        <v>144</v>
      </c>
      <c r="AU1190" s="24" t="s">
        <v>82</v>
      </c>
      <c r="AY1190" s="24" t="s">
        <v>142</v>
      </c>
      <c r="BE1190" s="228">
        <f>IF(N1190="základní",J1190,0)</f>
        <v>0</v>
      </c>
      <c r="BF1190" s="228">
        <f>IF(N1190="snížená",J1190,0)</f>
        <v>0</v>
      </c>
      <c r="BG1190" s="228">
        <f>IF(N1190="zákl. přenesená",J1190,0)</f>
        <v>0</v>
      </c>
      <c r="BH1190" s="228">
        <f>IF(N1190="sníž. přenesená",J1190,0)</f>
        <v>0</v>
      </c>
      <c r="BI1190" s="228">
        <f>IF(N1190="nulová",J1190,0)</f>
        <v>0</v>
      </c>
      <c r="BJ1190" s="24" t="s">
        <v>80</v>
      </c>
      <c r="BK1190" s="228">
        <f>ROUND(I1190*H1190,2)</f>
        <v>0</v>
      </c>
      <c r="BL1190" s="24" t="s">
        <v>545</v>
      </c>
      <c r="BM1190" s="24" t="s">
        <v>1853</v>
      </c>
    </row>
    <row r="1191" s="12" customFormat="1">
      <c r="B1191" s="240"/>
      <c r="C1191" s="241"/>
      <c r="D1191" s="231" t="s">
        <v>150</v>
      </c>
      <c r="E1191" s="242" t="s">
        <v>21</v>
      </c>
      <c r="F1191" s="243" t="s">
        <v>1854</v>
      </c>
      <c r="G1191" s="241"/>
      <c r="H1191" s="244">
        <v>53.200000000000003</v>
      </c>
      <c r="I1191" s="245"/>
      <c r="J1191" s="241"/>
      <c r="K1191" s="241"/>
      <c r="L1191" s="246"/>
      <c r="M1191" s="247"/>
      <c r="N1191" s="248"/>
      <c r="O1191" s="248"/>
      <c r="P1191" s="248"/>
      <c r="Q1191" s="248"/>
      <c r="R1191" s="248"/>
      <c r="S1191" s="248"/>
      <c r="T1191" s="249"/>
      <c r="AT1191" s="250" t="s">
        <v>150</v>
      </c>
      <c r="AU1191" s="250" t="s">
        <v>82</v>
      </c>
      <c r="AV1191" s="12" t="s">
        <v>82</v>
      </c>
      <c r="AW1191" s="12" t="s">
        <v>35</v>
      </c>
      <c r="AX1191" s="12" t="s">
        <v>72</v>
      </c>
      <c r="AY1191" s="250" t="s">
        <v>142</v>
      </c>
    </row>
    <row r="1192" s="13" customFormat="1">
      <c r="B1192" s="251"/>
      <c r="C1192" s="252"/>
      <c r="D1192" s="231" t="s">
        <v>150</v>
      </c>
      <c r="E1192" s="253" t="s">
        <v>21</v>
      </c>
      <c r="F1192" s="254" t="s">
        <v>160</v>
      </c>
      <c r="G1192" s="252"/>
      <c r="H1192" s="255">
        <v>53.200000000000003</v>
      </c>
      <c r="I1192" s="256"/>
      <c r="J1192" s="252"/>
      <c r="K1192" s="252"/>
      <c r="L1192" s="257"/>
      <c r="M1192" s="258"/>
      <c r="N1192" s="259"/>
      <c r="O1192" s="259"/>
      <c r="P1192" s="259"/>
      <c r="Q1192" s="259"/>
      <c r="R1192" s="259"/>
      <c r="S1192" s="259"/>
      <c r="T1192" s="260"/>
      <c r="AT1192" s="261" t="s">
        <v>150</v>
      </c>
      <c r="AU1192" s="261" t="s">
        <v>82</v>
      </c>
      <c r="AV1192" s="13" t="s">
        <v>148</v>
      </c>
      <c r="AW1192" s="13" t="s">
        <v>35</v>
      </c>
      <c r="AX1192" s="13" t="s">
        <v>80</v>
      </c>
      <c r="AY1192" s="261" t="s">
        <v>142</v>
      </c>
    </row>
    <row r="1193" s="1" customFormat="1" ht="16.5" customHeight="1">
      <c r="B1193" s="46"/>
      <c r="C1193" s="217" t="s">
        <v>1855</v>
      </c>
      <c r="D1193" s="217" t="s">
        <v>144</v>
      </c>
      <c r="E1193" s="218" t="s">
        <v>1856</v>
      </c>
      <c r="F1193" s="219" t="s">
        <v>1857</v>
      </c>
      <c r="G1193" s="220" t="s">
        <v>226</v>
      </c>
      <c r="H1193" s="221">
        <v>5.04</v>
      </c>
      <c r="I1193" s="222"/>
      <c r="J1193" s="223">
        <f>ROUND(I1193*H1193,2)</f>
        <v>0</v>
      </c>
      <c r="K1193" s="219" t="s">
        <v>21</v>
      </c>
      <c r="L1193" s="72"/>
      <c r="M1193" s="224" t="s">
        <v>21</v>
      </c>
      <c r="N1193" s="225" t="s">
        <v>43</v>
      </c>
      <c r="O1193" s="47"/>
      <c r="P1193" s="226">
        <f>O1193*H1193</f>
        <v>0</v>
      </c>
      <c r="Q1193" s="226">
        <v>0</v>
      </c>
      <c r="R1193" s="226">
        <f>Q1193*H1193</f>
        <v>0</v>
      </c>
      <c r="S1193" s="226">
        <v>0</v>
      </c>
      <c r="T1193" s="227">
        <f>S1193*H1193</f>
        <v>0</v>
      </c>
      <c r="AR1193" s="24" t="s">
        <v>545</v>
      </c>
      <c r="AT1193" s="24" t="s">
        <v>144</v>
      </c>
      <c r="AU1193" s="24" t="s">
        <v>82</v>
      </c>
      <c r="AY1193" s="24" t="s">
        <v>142</v>
      </c>
      <c r="BE1193" s="228">
        <f>IF(N1193="základní",J1193,0)</f>
        <v>0</v>
      </c>
      <c r="BF1193" s="228">
        <f>IF(N1193="snížená",J1193,0)</f>
        <v>0</v>
      </c>
      <c r="BG1193" s="228">
        <f>IF(N1193="zákl. přenesená",J1193,0)</f>
        <v>0</v>
      </c>
      <c r="BH1193" s="228">
        <f>IF(N1193="sníž. přenesená",J1193,0)</f>
        <v>0</v>
      </c>
      <c r="BI1193" s="228">
        <f>IF(N1193="nulová",J1193,0)</f>
        <v>0</v>
      </c>
      <c r="BJ1193" s="24" t="s">
        <v>80</v>
      </c>
      <c r="BK1193" s="228">
        <f>ROUND(I1193*H1193,2)</f>
        <v>0</v>
      </c>
      <c r="BL1193" s="24" t="s">
        <v>545</v>
      </c>
      <c r="BM1193" s="24" t="s">
        <v>1858</v>
      </c>
    </row>
    <row r="1194" s="12" customFormat="1">
      <c r="B1194" s="240"/>
      <c r="C1194" s="241"/>
      <c r="D1194" s="231" t="s">
        <v>150</v>
      </c>
      <c r="E1194" s="242" t="s">
        <v>21</v>
      </c>
      <c r="F1194" s="243" t="s">
        <v>1859</v>
      </c>
      <c r="G1194" s="241"/>
      <c r="H1194" s="244">
        <v>5.04</v>
      </c>
      <c r="I1194" s="245"/>
      <c r="J1194" s="241"/>
      <c r="K1194" s="241"/>
      <c r="L1194" s="246"/>
      <c r="M1194" s="247"/>
      <c r="N1194" s="248"/>
      <c r="O1194" s="248"/>
      <c r="P1194" s="248"/>
      <c r="Q1194" s="248"/>
      <c r="R1194" s="248"/>
      <c r="S1194" s="248"/>
      <c r="T1194" s="249"/>
      <c r="AT1194" s="250" t="s">
        <v>150</v>
      </c>
      <c r="AU1194" s="250" t="s">
        <v>82</v>
      </c>
      <c r="AV1194" s="12" t="s">
        <v>82</v>
      </c>
      <c r="AW1194" s="12" t="s">
        <v>35</v>
      </c>
      <c r="AX1194" s="12" t="s">
        <v>72</v>
      </c>
      <c r="AY1194" s="250" t="s">
        <v>142</v>
      </c>
    </row>
    <row r="1195" s="13" customFormat="1">
      <c r="B1195" s="251"/>
      <c r="C1195" s="252"/>
      <c r="D1195" s="231" t="s">
        <v>150</v>
      </c>
      <c r="E1195" s="253" t="s">
        <v>21</v>
      </c>
      <c r="F1195" s="254" t="s">
        <v>160</v>
      </c>
      <c r="G1195" s="252"/>
      <c r="H1195" s="255">
        <v>5.04</v>
      </c>
      <c r="I1195" s="256"/>
      <c r="J1195" s="252"/>
      <c r="K1195" s="252"/>
      <c r="L1195" s="257"/>
      <c r="M1195" s="258"/>
      <c r="N1195" s="259"/>
      <c r="O1195" s="259"/>
      <c r="P1195" s="259"/>
      <c r="Q1195" s="259"/>
      <c r="R1195" s="259"/>
      <c r="S1195" s="259"/>
      <c r="T1195" s="260"/>
      <c r="AT1195" s="261" t="s">
        <v>150</v>
      </c>
      <c r="AU1195" s="261" t="s">
        <v>82</v>
      </c>
      <c r="AV1195" s="13" t="s">
        <v>148</v>
      </c>
      <c r="AW1195" s="13" t="s">
        <v>35</v>
      </c>
      <c r="AX1195" s="13" t="s">
        <v>80</v>
      </c>
      <c r="AY1195" s="261" t="s">
        <v>142</v>
      </c>
    </row>
    <row r="1196" s="10" customFormat="1" ht="37.44001" customHeight="1">
      <c r="B1196" s="201"/>
      <c r="C1196" s="202"/>
      <c r="D1196" s="203" t="s">
        <v>71</v>
      </c>
      <c r="E1196" s="204" t="s">
        <v>1860</v>
      </c>
      <c r="F1196" s="204" t="s">
        <v>1861</v>
      </c>
      <c r="G1196" s="202"/>
      <c r="H1196" s="202"/>
      <c r="I1196" s="205"/>
      <c r="J1196" s="206">
        <f>BK1196</f>
        <v>0</v>
      </c>
      <c r="K1196" s="202"/>
      <c r="L1196" s="207"/>
      <c r="M1196" s="208"/>
      <c r="N1196" s="209"/>
      <c r="O1196" s="209"/>
      <c r="P1196" s="210">
        <f>P1197+P1200</f>
        <v>0</v>
      </c>
      <c r="Q1196" s="209"/>
      <c r="R1196" s="210">
        <f>R1197+R1200</f>
        <v>0</v>
      </c>
      <c r="S1196" s="209"/>
      <c r="T1196" s="211">
        <f>T1197+T1200</f>
        <v>0</v>
      </c>
      <c r="AR1196" s="212" t="s">
        <v>180</v>
      </c>
      <c r="AT1196" s="213" t="s">
        <v>71</v>
      </c>
      <c r="AU1196" s="213" t="s">
        <v>72</v>
      </c>
      <c r="AY1196" s="212" t="s">
        <v>142</v>
      </c>
      <c r="BK1196" s="214">
        <f>BK1197+BK1200</f>
        <v>0</v>
      </c>
    </row>
    <row r="1197" s="10" customFormat="1" ht="19.92" customHeight="1">
      <c r="B1197" s="201"/>
      <c r="C1197" s="202"/>
      <c r="D1197" s="203" t="s">
        <v>71</v>
      </c>
      <c r="E1197" s="215" t="s">
        <v>1862</v>
      </c>
      <c r="F1197" s="215" t="s">
        <v>1863</v>
      </c>
      <c r="G1197" s="202"/>
      <c r="H1197" s="202"/>
      <c r="I1197" s="205"/>
      <c r="J1197" s="216">
        <f>BK1197</f>
        <v>0</v>
      </c>
      <c r="K1197" s="202"/>
      <c r="L1197" s="207"/>
      <c r="M1197" s="208"/>
      <c r="N1197" s="209"/>
      <c r="O1197" s="209"/>
      <c r="P1197" s="210">
        <f>SUM(P1198:P1199)</f>
        <v>0</v>
      </c>
      <c r="Q1197" s="209"/>
      <c r="R1197" s="210">
        <f>SUM(R1198:R1199)</f>
        <v>0</v>
      </c>
      <c r="S1197" s="209"/>
      <c r="T1197" s="211">
        <f>SUM(T1198:T1199)</f>
        <v>0</v>
      </c>
      <c r="AR1197" s="212" t="s">
        <v>180</v>
      </c>
      <c r="AT1197" s="213" t="s">
        <v>71</v>
      </c>
      <c r="AU1197" s="213" t="s">
        <v>80</v>
      </c>
      <c r="AY1197" s="212" t="s">
        <v>142</v>
      </c>
      <c r="BK1197" s="214">
        <f>SUM(BK1198:BK1199)</f>
        <v>0</v>
      </c>
    </row>
    <row r="1198" s="1" customFormat="1" ht="16.5" customHeight="1">
      <c r="B1198" s="46"/>
      <c r="C1198" s="217" t="s">
        <v>1864</v>
      </c>
      <c r="D1198" s="217" t="s">
        <v>144</v>
      </c>
      <c r="E1198" s="218" t="s">
        <v>1865</v>
      </c>
      <c r="F1198" s="219" t="s">
        <v>1866</v>
      </c>
      <c r="G1198" s="220" t="s">
        <v>1867</v>
      </c>
      <c r="H1198" s="221">
        <v>1</v>
      </c>
      <c r="I1198" s="222"/>
      <c r="J1198" s="223">
        <f>ROUND(I1198*H1198,2)</f>
        <v>0</v>
      </c>
      <c r="K1198" s="219" t="s">
        <v>21</v>
      </c>
      <c r="L1198" s="72"/>
      <c r="M1198" s="224" t="s">
        <v>21</v>
      </c>
      <c r="N1198" s="225" t="s">
        <v>43</v>
      </c>
      <c r="O1198" s="47"/>
      <c r="P1198" s="226">
        <f>O1198*H1198</f>
        <v>0</v>
      </c>
      <c r="Q1198" s="226">
        <v>0</v>
      </c>
      <c r="R1198" s="226">
        <f>Q1198*H1198</f>
        <v>0</v>
      </c>
      <c r="S1198" s="226">
        <v>0</v>
      </c>
      <c r="T1198" s="227">
        <f>S1198*H1198</f>
        <v>0</v>
      </c>
      <c r="AR1198" s="24" t="s">
        <v>1868</v>
      </c>
      <c r="AT1198" s="24" t="s">
        <v>144</v>
      </c>
      <c r="AU1198" s="24" t="s">
        <v>82</v>
      </c>
      <c r="AY1198" s="24" t="s">
        <v>142</v>
      </c>
      <c r="BE1198" s="228">
        <f>IF(N1198="základní",J1198,0)</f>
        <v>0</v>
      </c>
      <c r="BF1198" s="228">
        <f>IF(N1198="snížená",J1198,0)</f>
        <v>0</v>
      </c>
      <c r="BG1198" s="228">
        <f>IF(N1198="zákl. přenesená",J1198,0)</f>
        <v>0</v>
      </c>
      <c r="BH1198" s="228">
        <f>IF(N1198="sníž. přenesená",J1198,0)</f>
        <v>0</v>
      </c>
      <c r="BI1198" s="228">
        <f>IF(N1198="nulová",J1198,0)</f>
        <v>0</v>
      </c>
      <c r="BJ1198" s="24" t="s">
        <v>80</v>
      </c>
      <c r="BK1198" s="228">
        <f>ROUND(I1198*H1198,2)</f>
        <v>0</v>
      </c>
      <c r="BL1198" s="24" t="s">
        <v>1868</v>
      </c>
      <c r="BM1198" s="24" t="s">
        <v>1869</v>
      </c>
    </row>
    <row r="1199" s="1" customFormat="1" ht="16.5" customHeight="1">
      <c r="B1199" s="46"/>
      <c r="C1199" s="217" t="s">
        <v>1870</v>
      </c>
      <c r="D1199" s="217" t="s">
        <v>144</v>
      </c>
      <c r="E1199" s="218" t="s">
        <v>1871</v>
      </c>
      <c r="F1199" s="219" t="s">
        <v>1872</v>
      </c>
      <c r="G1199" s="220" t="s">
        <v>1867</v>
      </c>
      <c r="H1199" s="221">
        <v>1</v>
      </c>
      <c r="I1199" s="222"/>
      <c r="J1199" s="223">
        <f>ROUND(I1199*H1199,2)</f>
        <v>0</v>
      </c>
      <c r="K1199" s="219" t="s">
        <v>21</v>
      </c>
      <c r="L1199" s="72"/>
      <c r="M1199" s="224" t="s">
        <v>21</v>
      </c>
      <c r="N1199" s="225" t="s">
        <v>43</v>
      </c>
      <c r="O1199" s="47"/>
      <c r="P1199" s="226">
        <f>O1199*H1199</f>
        <v>0</v>
      </c>
      <c r="Q1199" s="226">
        <v>0</v>
      </c>
      <c r="R1199" s="226">
        <f>Q1199*H1199</f>
        <v>0</v>
      </c>
      <c r="S1199" s="226">
        <v>0</v>
      </c>
      <c r="T1199" s="227">
        <f>S1199*H1199</f>
        <v>0</v>
      </c>
      <c r="AR1199" s="24" t="s">
        <v>1868</v>
      </c>
      <c r="AT1199" s="24" t="s">
        <v>144</v>
      </c>
      <c r="AU1199" s="24" t="s">
        <v>82</v>
      </c>
      <c r="AY1199" s="24" t="s">
        <v>142</v>
      </c>
      <c r="BE1199" s="228">
        <f>IF(N1199="základní",J1199,0)</f>
        <v>0</v>
      </c>
      <c r="BF1199" s="228">
        <f>IF(N1199="snížená",J1199,0)</f>
        <v>0</v>
      </c>
      <c r="BG1199" s="228">
        <f>IF(N1199="zákl. přenesená",J1199,0)</f>
        <v>0</v>
      </c>
      <c r="BH1199" s="228">
        <f>IF(N1199="sníž. přenesená",J1199,0)</f>
        <v>0</v>
      </c>
      <c r="BI1199" s="228">
        <f>IF(N1199="nulová",J1199,0)</f>
        <v>0</v>
      </c>
      <c r="BJ1199" s="24" t="s">
        <v>80</v>
      </c>
      <c r="BK1199" s="228">
        <f>ROUND(I1199*H1199,2)</f>
        <v>0</v>
      </c>
      <c r="BL1199" s="24" t="s">
        <v>1868</v>
      </c>
      <c r="BM1199" s="24" t="s">
        <v>1873</v>
      </c>
    </row>
    <row r="1200" s="10" customFormat="1" ht="29.88" customHeight="1">
      <c r="B1200" s="201"/>
      <c r="C1200" s="202"/>
      <c r="D1200" s="203" t="s">
        <v>71</v>
      </c>
      <c r="E1200" s="215" t="s">
        <v>1874</v>
      </c>
      <c r="F1200" s="215" t="s">
        <v>1875</v>
      </c>
      <c r="G1200" s="202"/>
      <c r="H1200" s="202"/>
      <c r="I1200" s="205"/>
      <c r="J1200" s="216">
        <f>BK1200</f>
        <v>0</v>
      </c>
      <c r="K1200" s="202"/>
      <c r="L1200" s="207"/>
      <c r="M1200" s="208"/>
      <c r="N1200" s="209"/>
      <c r="O1200" s="209"/>
      <c r="P1200" s="210">
        <f>SUM(P1201:P1203)</f>
        <v>0</v>
      </c>
      <c r="Q1200" s="209"/>
      <c r="R1200" s="210">
        <f>SUM(R1201:R1203)</f>
        <v>0</v>
      </c>
      <c r="S1200" s="209"/>
      <c r="T1200" s="211">
        <f>SUM(T1201:T1203)</f>
        <v>0</v>
      </c>
      <c r="AR1200" s="212" t="s">
        <v>180</v>
      </c>
      <c r="AT1200" s="213" t="s">
        <v>71</v>
      </c>
      <c r="AU1200" s="213" t="s">
        <v>80</v>
      </c>
      <c r="AY1200" s="212" t="s">
        <v>142</v>
      </c>
      <c r="BK1200" s="214">
        <f>SUM(BK1201:BK1203)</f>
        <v>0</v>
      </c>
    </row>
    <row r="1201" s="1" customFormat="1" ht="16.5" customHeight="1">
      <c r="B1201" s="46"/>
      <c r="C1201" s="217" t="s">
        <v>1876</v>
      </c>
      <c r="D1201" s="217" t="s">
        <v>144</v>
      </c>
      <c r="E1201" s="218" t="s">
        <v>1877</v>
      </c>
      <c r="F1201" s="219" t="s">
        <v>1878</v>
      </c>
      <c r="G1201" s="220" t="s">
        <v>1867</v>
      </c>
      <c r="H1201" s="221">
        <v>1</v>
      </c>
      <c r="I1201" s="222"/>
      <c r="J1201" s="223">
        <f>ROUND(I1201*H1201,2)</f>
        <v>0</v>
      </c>
      <c r="K1201" s="219" t="s">
        <v>21</v>
      </c>
      <c r="L1201" s="72"/>
      <c r="M1201" s="224" t="s">
        <v>21</v>
      </c>
      <c r="N1201" s="225" t="s">
        <v>43</v>
      </c>
      <c r="O1201" s="47"/>
      <c r="P1201" s="226">
        <f>O1201*H1201</f>
        <v>0</v>
      </c>
      <c r="Q1201" s="226">
        <v>0</v>
      </c>
      <c r="R1201" s="226">
        <f>Q1201*H1201</f>
        <v>0</v>
      </c>
      <c r="S1201" s="226">
        <v>0</v>
      </c>
      <c r="T1201" s="227">
        <f>S1201*H1201</f>
        <v>0</v>
      </c>
      <c r="AR1201" s="24" t="s">
        <v>1868</v>
      </c>
      <c r="AT1201" s="24" t="s">
        <v>144</v>
      </c>
      <c r="AU1201" s="24" t="s">
        <v>82</v>
      </c>
      <c r="AY1201" s="24" t="s">
        <v>142</v>
      </c>
      <c r="BE1201" s="228">
        <f>IF(N1201="základní",J1201,0)</f>
        <v>0</v>
      </c>
      <c r="BF1201" s="228">
        <f>IF(N1201="snížená",J1201,0)</f>
        <v>0</v>
      </c>
      <c r="BG1201" s="228">
        <f>IF(N1201="zákl. přenesená",J1201,0)</f>
        <v>0</v>
      </c>
      <c r="BH1201" s="228">
        <f>IF(N1201="sníž. přenesená",J1201,0)</f>
        <v>0</v>
      </c>
      <c r="BI1201" s="228">
        <f>IF(N1201="nulová",J1201,0)</f>
        <v>0</v>
      </c>
      <c r="BJ1201" s="24" t="s">
        <v>80</v>
      </c>
      <c r="BK1201" s="228">
        <f>ROUND(I1201*H1201,2)</f>
        <v>0</v>
      </c>
      <c r="BL1201" s="24" t="s">
        <v>1868</v>
      </c>
      <c r="BM1201" s="24" t="s">
        <v>1879</v>
      </c>
    </row>
    <row r="1202" s="1" customFormat="1" ht="16.5" customHeight="1">
      <c r="B1202" s="46"/>
      <c r="C1202" s="217" t="s">
        <v>1880</v>
      </c>
      <c r="D1202" s="217" t="s">
        <v>144</v>
      </c>
      <c r="E1202" s="218" t="s">
        <v>1881</v>
      </c>
      <c r="F1202" s="219" t="s">
        <v>1882</v>
      </c>
      <c r="G1202" s="220" t="s">
        <v>1867</v>
      </c>
      <c r="H1202" s="221">
        <v>1</v>
      </c>
      <c r="I1202" s="222"/>
      <c r="J1202" s="223">
        <f>ROUND(I1202*H1202,2)</f>
        <v>0</v>
      </c>
      <c r="K1202" s="219" t="s">
        <v>21</v>
      </c>
      <c r="L1202" s="72"/>
      <c r="M1202" s="224" t="s">
        <v>21</v>
      </c>
      <c r="N1202" s="225" t="s">
        <v>43</v>
      </c>
      <c r="O1202" s="47"/>
      <c r="P1202" s="226">
        <f>O1202*H1202</f>
        <v>0</v>
      </c>
      <c r="Q1202" s="226">
        <v>0</v>
      </c>
      <c r="R1202" s="226">
        <f>Q1202*H1202</f>
        <v>0</v>
      </c>
      <c r="S1202" s="226">
        <v>0</v>
      </c>
      <c r="T1202" s="227">
        <f>S1202*H1202</f>
        <v>0</v>
      </c>
      <c r="AR1202" s="24" t="s">
        <v>1868</v>
      </c>
      <c r="AT1202" s="24" t="s">
        <v>144</v>
      </c>
      <c r="AU1202" s="24" t="s">
        <v>82</v>
      </c>
      <c r="AY1202" s="24" t="s">
        <v>142</v>
      </c>
      <c r="BE1202" s="228">
        <f>IF(N1202="základní",J1202,0)</f>
        <v>0</v>
      </c>
      <c r="BF1202" s="228">
        <f>IF(N1202="snížená",J1202,0)</f>
        <v>0</v>
      </c>
      <c r="BG1202" s="228">
        <f>IF(N1202="zákl. přenesená",J1202,0)</f>
        <v>0</v>
      </c>
      <c r="BH1202" s="228">
        <f>IF(N1202="sníž. přenesená",J1202,0)</f>
        <v>0</v>
      </c>
      <c r="BI1202" s="228">
        <f>IF(N1202="nulová",J1202,0)</f>
        <v>0</v>
      </c>
      <c r="BJ1202" s="24" t="s">
        <v>80</v>
      </c>
      <c r="BK1202" s="228">
        <f>ROUND(I1202*H1202,2)</f>
        <v>0</v>
      </c>
      <c r="BL1202" s="24" t="s">
        <v>1868</v>
      </c>
      <c r="BM1202" s="24" t="s">
        <v>1883</v>
      </c>
    </row>
    <row r="1203" s="1" customFormat="1" ht="16.5" customHeight="1">
      <c r="B1203" s="46"/>
      <c r="C1203" s="217" t="s">
        <v>1884</v>
      </c>
      <c r="D1203" s="217" t="s">
        <v>144</v>
      </c>
      <c r="E1203" s="218" t="s">
        <v>1885</v>
      </c>
      <c r="F1203" s="219" t="s">
        <v>1886</v>
      </c>
      <c r="G1203" s="220" t="s">
        <v>1867</v>
      </c>
      <c r="H1203" s="221">
        <v>1</v>
      </c>
      <c r="I1203" s="222"/>
      <c r="J1203" s="223">
        <f>ROUND(I1203*H1203,2)</f>
        <v>0</v>
      </c>
      <c r="K1203" s="219" t="s">
        <v>21</v>
      </c>
      <c r="L1203" s="72"/>
      <c r="M1203" s="224" t="s">
        <v>21</v>
      </c>
      <c r="N1203" s="283" t="s">
        <v>43</v>
      </c>
      <c r="O1203" s="284"/>
      <c r="P1203" s="285">
        <f>O1203*H1203</f>
        <v>0</v>
      </c>
      <c r="Q1203" s="285">
        <v>0</v>
      </c>
      <c r="R1203" s="285">
        <f>Q1203*H1203</f>
        <v>0</v>
      </c>
      <c r="S1203" s="285">
        <v>0</v>
      </c>
      <c r="T1203" s="286">
        <f>S1203*H1203</f>
        <v>0</v>
      </c>
      <c r="AR1203" s="24" t="s">
        <v>1868</v>
      </c>
      <c r="AT1203" s="24" t="s">
        <v>144</v>
      </c>
      <c r="AU1203" s="24" t="s">
        <v>82</v>
      </c>
      <c r="AY1203" s="24" t="s">
        <v>142</v>
      </c>
      <c r="BE1203" s="228">
        <f>IF(N1203="základní",J1203,0)</f>
        <v>0</v>
      </c>
      <c r="BF1203" s="228">
        <f>IF(N1203="snížená",J1203,0)</f>
        <v>0</v>
      </c>
      <c r="BG1203" s="228">
        <f>IF(N1203="zákl. přenesená",J1203,0)</f>
        <v>0</v>
      </c>
      <c r="BH1203" s="228">
        <f>IF(N1203="sníž. přenesená",J1203,0)</f>
        <v>0</v>
      </c>
      <c r="BI1203" s="228">
        <f>IF(N1203="nulová",J1203,0)</f>
        <v>0</v>
      </c>
      <c r="BJ1203" s="24" t="s">
        <v>80</v>
      </c>
      <c r="BK1203" s="228">
        <f>ROUND(I1203*H1203,2)</f>
        <v>0</v>
      </c>
      <c r="BL1203" s="24" t="s">
        <v>1868</v>
      </c>
      <c r="BM1203" s="24" t="s">
        <v>1887</v>
      </c>
    </row>
    <row r="1204" s="1" customFormat="1" ht="6.96" customHeight="1">
      <c r="B1204" s="67"/>
      <c r="C1204" s="68"/>
      <c r="D1204" s="68"/>
      <c r="E1204" s="68"/>
      <c r="F1204" s="68"/>
      <c r="G1204" s="68"/>
      <c r="H1204" s="68"/>
      <c r="I1204" s="162"/>
      <c r="J1204" s="68"/>
      <c r="K1204" s="68"/>
      <c r="L1204" s="72"/>
    </row>
  </sheetData>
  <sheetProtection sheet="1" autoFilter="0" formatColumns="0" formatRows="0" objects="1" scenarios="1" spinCount="100000" saltValue="kctajPmaPtSfztJwZ5wJMvZg4AdRlwfPdCDe+hz0nQeFSKXcmyDKBXCxyRa/yf5qyyCnkJxRpT00R3Dj+7CnSg==" hashValue="S71ubhUPbKIaQ8TFSaTRRdM1mEIq0vUdDmi6VM/Z+22p7CTCQb+HRBSdiTUBB8U/muxnjC4L6z9x9CiQT7TKAA==" algorithmName="SHA-512" password="CC35"/>
  <autoFilter ref="C105:K1203"/>
  <mergeCells count="10">
    <mergeCell ref="E7:H7"/>
    <mergeCell ref="E9:H9"/>
    <mergeCell ref="E24:H24"/>
    <mergeCell ref="E45:H45"/>
    <mergeCell ref="E47:H47"/>
    <mergeCell ref="J51:J52"/>
    <mergeCell ref="E96:H96"/>
    <mergeCell ref="E98:H98"/>
    <mergeCell ref="G1:H1"/>
    <mergeCell ref="L2:V2"/>
  </mergeCells>
  <hyperlinks>
    <hyperlink ref="F1:G1" location="C2" display="1) Krycí list soupisu"/>
    <hyperlink ref="G1:H1" location="C54" display="2) Rekapitulace"/>
    <hyperlink ref="J1" location="C10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87" customWidth="1"/>
    <col min="2" max="2" width="1.664063" style="287" customWidth="1"/>
    <col min="3" max="4" width="5" style="287" customWidth="1"/>
    <col min="5" max="5" width="11.67" style="287" customWidth="1"/>
    <col min="6" max="6" width="9.17" style="287" customWidth="1"/>
    <col min="7" max="7" width="5" style="287" customWidth="1"/>
    <col min="8" max="8" width="77.83" style="287" customWidth="1"/>
    <col min="9" max="10" width="20" style="287" customWidth="1"/>
    <col min="11" max="11" width="1.664063" style="287" customWidth="1"/>
  </cols>
  <sheetData>
    <row r="1" ht="37.5" customHeight="1"/>
    <row r="2" ht="7.5" customHeight="1">
      <c r="B2" s="288"/>
      <c r="C2" s="289"/>
      <c r="D2" s="289"/>
      <c r="E2" s="289"/>
      <c r="F2" s="289"/>
      <c r="G2" s="289"/>
      <c r="H2" s="289"/>
      <c r="I2" s="289"/>
      <c r="J2" s="289"/>
      <c r="K2" s="290"/>
    </row>
    <row r="3" s="15" customFormat="1" ht="45" customHeight="1">
      <c r="B3" s="291"/>
      <c r="C3" s="292" t="s">
        <v>1888</v>
      </c>
      <c r="D3" s="292"/>
      <c r="E3" s="292"/>
      <c r="F3" s="292"/>
      <c r="G3" s="292"/>
      <c r="H3" s="292"/>
      <c r="I3" s="292"/>
      <c r="J3" s="292"/>
      <c r="K3" s="293"/>
    </row>
    <row r="4" ht="25.5" customHeight="1">
      <c r="B4" s="294"/>
      <c r="C4" s="295" t="s">
        <v>1889</v>
      </c>
      <c r="D4" s="295"/>
      <c r="E4" s="295"/>
      <c r="F4" s="295"/>
      <c r="G4" s="295"/>
      <c r="H4" s="295"/>
      <c r="I4" s="295"/>
      <c r="J4" s="295"/>
      <c r="K4" s="296"/>
    </row>
    <row r="5" ht="5.25" customHeight="1">
      <c r="B5" s="294"/>
      <c r="C5" s="297"/>
      <c r="D5" s="297"/>
      <c r="E5" s="297"/>
      <c r="F5" s="297"/>
      <c r="G5" s="297"/>
      <c r="H5" s="297"/>
      <c r="I5" s="297"/>
      <c r="J5" s="297"/>
      <c r="K5" s="296"/>
    </row>
    <row r="6" ht="15" customHeight="1">
      <c r="B6" s="294"/>
      <c r="C6" s="298" t="s">
        <v>1890</v>
      </c>
      <c r="D6" s="298"/>
      <c r="E6" s="298"/>
      <c r="F6" s="298"/>
      <c r="G6" s="298"/>
      <c r="H6" s="298"/>
      <c r="I6" s="298"/>
      <c r="J6" s="298"/>
      <c r="K6" s="296"/>
    </row>
    <row r="7" ht="15" customHeight="1">
      <c r="B7" s="299"/>
      <c r="C7" s="298" t="s">
        <v>1891</v>
      </c>
      <c r="D7" s="298"/>
      <c r="E7" s="298"/>
      <c r="F7" s="298"/>
      <c r="G7" s="298"/>
      <c r="H7" s="298"/>
      <c r="I7" s="298"/>
      <c r="J7" s="298"/>
      <c r="K7" s="296"/>
    </row>
    <row r="8" ht="12.75" customHeight="1">
      <c r="B8" s="299"/>
      <c r="C8" s="298"/>
      <c r="D8" s="298"/>
      <c r="E8" s="298"/>
      <c r="F8" s="298"/>
      <c r="G8" s="298"/>
      <c r="H8" s="298"/>
      <c r="I8" s="298"/>
      <c r="J8" s="298"/>
      <c r="K8" s="296"/>
    </row>
    <row r="9" ht="15" customHeight="1">
      <c r="B9" s="299"/>
      <c r="C9" s="298" t="s">
        <v>1892</v>
      </c>
      <c r="D9" s="298"/>
      <c r="E9" s="298"/>
      <c r="F9" s="298"/>
      <c r="G9" s="298"/>
      <c r="H9" s="298"/>
      <c r="I9" s="298"/>
      <c r="J9" s="298"/>
      <c r="K9" s="296"/>
    </row>
    <row r="10" ht="15" customHeight="1">
      <c r="B10" s="299"/>
      <c r="C10" s="298"/>
      <c r="D10" s="298" t="s">
        <v>1893</v>
      </c>
      <c r="E10" s="298"/>
      <c r="F10" s="298"/>
      <c r="G10" s="298"/>
      <c r="H10" s="298"/>
      <c r="I10" s="298"/>
      <c r="J10" s="298"/>
      <c r="K10" s="296"/>
    </row>
    <row r="11" ht="15" customHeight="1">
      <c r="B11" s="299"/>
      <c r="C11" s="300"/>
      <c r="D11" s="298" t="s">
        <v>1894</v>
      </c>
      <c r="E11" s="298"/>
      <c r="F11" s="298"/>
      <c r="G11" s="298"/>
      <c r="H11" s="298"/>
      <c r="I11" s="298"/>
      <c r="J11" s="298"/>
      <c r="K11" s="296"/>
    </row>
    <row r="12" ht="12.75" customHeight="1">
      <c r="B12" s="299"/>
      <c r="C12" s="300"/>
      <c r="D12" s="300"/>
      <c r="E12" s="300"/>
      <c r="F12" s="300"/>
      <c r="G12" s="300"/>
      <c r="H12" s="300"/>
      <c r="I12" s="300"/>
      <c r="J12" s="300"/>
      <c r="K12" s="296"/>
    </row>
    <row r="13" ht="15" customHeight="1">
      <c r="B13" s="299"/>
      <c r="C13" s="300"/>
      <c r="D13" s="298" t="s">
        <v>1895</v>
      </c>
      <c r="E13" s="298"/>
      <c r="F13" s="298"/>
      <c r="G13" s="298"/>
      <c r="H13" s="298"/>
      <c r="I13" s="298"/>
      <c r="J13" s="298"/>
      <c r="K13" s="296"/>
    </row>
    <row r="14" ht="15" customHeight="1">
      <c r="B14" s="299"/>
      <c r="C14" s="300"/>
      <c r="D14" s="298" t="s">
        <v>1896</v>
      </c>
      <c r="E14" s="298"/>
      <c r="F14" s="298"/>
      <c r="G14" s="298"/>
      <c r="H14" s="298"/>
      <c r="I14" s="298"/>
      <c r="J14" s="298"/>
      <c r="K14" s="296"/>
    </row>
    <row r="15" ht="15" customHeight="1">
      <c r="B15" s="299"/>
      <c r="C15" s="300"/>
      <c r="D15" s="298" t="s">
        <v>1897</v>
      </c>
      <c r="E15" s="298"/>
      <c r="F15" s="298"/>
      <c r="G15" s="298"/>
      <c r="H15" s="298"/>
      <c r="I15" s="298"/>
      <c r="J15" s="298"/>
      <c r="K15" s="296"/>
    </row>
    <row r="16" ht="15" customHeight="1">
      <c r="B16" s="299"/>
      <c r="C16" s="300"/>
      <c r="D16" s="300"/>
      <c r="E16" s="301" t="s">
        <v>79</v>
      </c>
      <c r="F16" s="298" t="s">
        <v>1898</v>
      </c>
      <c r="G16" s="298"/>
      <c r="H16" s="298"/>
      <c r="I16" s="298"/>
      <c r="J16" s="298"/>
      <c r="K16" s="296"/>
    </row>
    <row r="17" ht="15" customHeight="1">
      <c r="B17" s="299"/>
      <c r="C17" s="300"/>
      <c r="D17" s="300"/>
      <c r="E17" s="301" t="s">
        <v>1899</v>
      </c>
      <c r="F17" s="298" t="s">
        <v>1900</v>
      </c>
      <c r="G17" s="298"/>
      <c r="H17" s="298"/>
      <c r="I17" s="298"/>
      <c r="J17" s="298"/>
      <c r="K17" s="296"/>
    </row>
    <row r="18" ht="15" customHeight="1">
      <c r="B18" s="299"/>
      <c r="C18" s="300"/>
      <c r="D18" s="300"/>
      <c r="E18" s="301" t="s">
        <v>1901</v>
      </c>
      <c r="F18" s="298" t="s">
        <v>1902</v>
      </c>
      <c r="G18" s="298"/>
      <c r="H18" s="298"/>
      <c r="I18" s="298"/>
      <c r="J18" s="298"/>
      <c r="K18" s="296"/>
    </row>
    <row r="19" ht="15" customHeight="1">
      <c r="B19" s="299"/>
      <c r="C19" s="300"/>
      <c r="D19" s="300"/>
      <c r="E19" s="301" t="s">
        <v>1903</v>
      </c>
      <c r="F19" s="298" t="s">
        <v>1904</v>
      </c>
      <c r="G19" s="298"/>
      <c r="H19" s="298"/>
      <c r="I19" s="298"/>
      <c r="J19" s="298"/>
      <c r="K19" s="296"/>
    </row>
    <row r="20" ht="15" customHeight="1">
      <c r="B20" s="299"/>
      <c r="C20" s="300"/>
      <c r="D20" s="300"/>
      <c r="E20" s="301" t="s">
        <v>1905</v>
      </c>
      <c r="F20" s="298" t="s">
        <v>1906</v>
      </c>
      <c r="G20" s="298"/>
      <c r="H20" s="298"/>
      <c r="I20" s="298"/>
      <c r="J20" s="298"/>
      <c r="K20" s="296"/>
    </row>
    <row r="21" ht="15" customHeight="1">
      <c r="B21" s="299"/>
      <c r="C21" s="300"/>
      <c r="D21" s="300"/>
      <c r="E21" s="301" t="s">
        <v>1907</v>
      </c>
      <c r="F21" s="298" t="s">
        <v>1908</v>
      </c>
      <c r="G21" s="298"/>
      <c r="H21" s="298"/>
      <c r="I21" s="298"/>
      <c r="J21" s="298"/>
      <c r="K21" s="296"/>
    </row>
    <row r="22" ht="12.75" customHeight="1">
      <c r="B22" s="299"/>
      <c r="C22" s="300"/>
      <c r="D22" s="300"/>
      <c r="E22" s="300"/>
      <c r="F22" s="300"/>
      <c r="G22" s="300"/>
      <c r="H22" s="300"/>
      <c r="I22" s="300"/>
      <c r="J22" s="300"/>
      <c r="K22" s="296"/>
    </row>
    <row r="23" ht="15" customHeight="1">
      <c r="B23" s="299"/>
      <c r="C23" s="298" t="s">
        <v>1909</v>
      </c>
      <c r="D23" s="298"/>
      <c r="E23" s="298"/>
      <c r="F23" s="298"/>
      <c r="G23" s="298"/>
      <c r="H23" s="298"/>
      <c r="I23" s="298"/>
      <c r="J23" s="298"/>
      <c r="K23" s="296"/>
    </row>
    <row r="24" ht="15" customHeight="1">
      <c r="B24" s="299"/>
      <c r="C24" s="298" t="s">
        <v>1910</v>
      </c>
      <c r="D24" s="298"/>
      <c r="E24" s="298"/>
      <c r="F24" s="298"/>
      <c r="G24" s="298"/>
      <c r="H24" s="298"/>
      <c r="I24" s="298"/>
      <c r="J24" s="298"/>
      <c r="K24" s="296"/>
    </row>
    <row r="25" ht="15" customHeight="1">
      <c r="B25" s="299"/>
      <c r="C25" s="298"/>
      <c r="D25" s="298" t="s">
        <v>1911</v>
      </c>
      <c r="E25" s="298"/>
      <c r="F25" s="298"/>
      <c r="G25" s="298"/>
      <c r="H25" s="298"/>
      <c r="I25" s="298"/>
      <c r="J25" s="298"/>
      <c r="K25" s="296"/>
    </row>
    <row r="26" ht="15" customHeight="1">
      <c r="B26" s="299"/>
      <c r="C26" s="300"/>
      <c r="D26" s="298" t="s">
        <v>1912</v>
      </c>
      <c r="E26" s="298"/>
      <c r="F26" s="298"/>
      <c r="G26" s="298"/>
      <c r="H26" s="298"/>
      <c r="I26" s="298"/>
      <c r="J26" s="298"/>
      <c r="K26" s="296"/>
    </row>
    <row r="27" ht="12.75" customHeight="1">
      <c r="B27" s="299"/>
      <c r="C27" s="300"/>
      <c r="D27" s="300"/>
      <c r="E27" s="300"/>
      <c r="F27" s="300"/>
      <c r="G27" s="300"/>
      <c r="H27" s="300"/>
      <c r="I27" s="300"/>
      <c r="J27" s="300"/>
      <c r="K27" s="296"/>
    </row>
    <row r="28" ht="15" customHeight="1">
      <c r="B28" s="299"/>
      <c r="C28" s="300"/>
      <c r="D28" s="298" t="s">
        <v>1913</v>
      </c>
      <c r="E28" s="298"/>
      <c r="F28" s="298"/>
      <c r="G28" s="298"/>
      <c r="H28" s="298"/>
      <c r="I28" s="298"/>
      <c r="J28" s="298"/>
      <c r="K28" s="296"/>
    </row>
    <row r="29" ht="15" customHeight="1">
      <c r="B29" s="299"/>
      <c r="C29" s="300"/>
      <c r="D29" s="298" t="s">
        <v>1914</v>
      </c>
      <c r="E29" s="298"/>
      <c r="F29" s="298"/>
      <c r="G29" s="298"/>
      <c r="H29" s="298"/>
      <c r="I29" s="298"/>
      <c r="J29" s="298"/>
      <c r="K29" s="296"/>
    </row>
    <row r="30" ht="12.75" customHeight="1">
      <c r="B30" s="299"/>
      <c r="C30" s="300"/>
      <c r="D30" s="300"/>
      <c r="E30" s="300"/>
      <c r="F30" s="300"/>
      <c r="G30" s="300"/>
      <c r="H30" s="300"/>
      <c r="I30" s="300"/>
      <c r="J30" s="300"/>
      <c r="K30" s="296"/>
    </row>
    <row r="31" ht="15" customHeight="1">
      <c r="B31" s="299"/>
      <c r="C31" s="300"/>
      <c r="D31" s="298" t="s">
        <v>1915</v>
      </c>
      <c r="E31" s="298"/>
      <c r="F31" s="298"/>
      <c r="G31" s="298"/>
      <c r="H31" s="298"/>
      <c r="I31" s="298"/>
      <c r="J31" s="298"/>
      <c r="K31" s="296"/>
    </row>
    <row r="32" ht="15" customHeight="1">
      <c r="B32" s="299"/>
      <c r="C32" s="300"/>
      <c r="D32" s="298" t="s">
        <v>1916</v>
      </c>
      <c r="E32" s="298"/>
      <c r="F32" s="298"/>
      <c r="G32" s="298"/>
      <c r="H32" s="298"/>
      <c r="I32" s="298"/>
      <c r="J32" s="298"/>
      <c r="K32" s="296"/>
    </row>
    <row r="33" ht="15" customHeight="1">
      <c r="B33" s="299"/>
      <c r="C33" s="300"/>
      <c r="D33" s="298" t="s">
        <v>1917</v>
      </c>
      <c r="E33" s="298"/>
      <c r="F33" s="298"/>
      <c r="G33" s="298"/>
      <c r="H33" s="298"/>
      <c r="I33" s="298"/>
      <c r="J33" s="298"/>
      <c r="K33" s="296"/>
    </row>
    <row r="34" ht="15" customHeight="1">
      <c r="B34" s="299"/>
      <c r="C34" s="300"/>
      <c r="D34" s="298"/>
      <c r="E34" s="302" t="s">
        <v>127</v>
      </c>
      <c r="F34" s="298"/>
      <c r="G34" s="298" t="s">
        <v>1918</v>
      </c>
      <c r="H34" s="298"/>
      <c r="I34" s="298"/>
      <c r="J34" s="298"/>
      <c r="K34" s="296"/>
    </row>
    <row r="35" ht="30.75" customHeight="1">
      <c r="B35" s="299"/>
      <c r="C35" s="300"/>
      <c r="D35" s="298"/>
      <c r="E35" s="302" t="s">
        <v>1919</v>
      </c>
      <c r="F35" s="298"/>
      <c r="G35" s="298" t="s">
        <v>1920</v>
      </c>
      <c r="H35" s="298"/>
      <c r="I35" s="298"/>
      <c r="J35" s="298"/>
      <c r="K35" s="296"/>
    </row>
    <row r="36" ht="15" customHeight="1">
      <c r="B36" s="299"/>
      <c r="C36" s="300"/>
      <c r="D36" s="298"/>
      <c r="E36" s="302" t="s">
        <v>53</v>
      </c>
      <c r="F36" s="298"/>
      <c r="G36" s="298" t="s">
        <v>1921</v>
      </c>
      <c r="H36" s="298"/>
      <c r="I36" s="298"/>
      <c r="J36" s="298"/>
      <c r="K36" s="296"/>
    </row>
    <row r="37" ht="15" customHeight="1">
      <c r="B37" s="299"/>
      <c r="C37" s="300"/>
      <c r="D37" s="298"/>
      <c r="E37" s="302" t="s">
        <v>128</v>
      </c>
      <c r="F37" s="298"/>
      <c r="G37" s="298" t="s">
        <v>1922</v>
      </c>
      <c r="H37" s="298"/>
      <c r="I37" s="298"/>
      <c r="J37" s="298"/>
      <c r="K37" s="296"/>
    </row>
    <row r="38" ht="15" customHeight="1">
      <c r="B38" s="299"/>
      <c r="C38" s="300"/>
      <c r="D38" s="298"/>
      <c r="E38" s="302" t="s">
        <v>129</v>
      </c>
      <c r="F38" s="298"/>
      <c r="G38" s="298" t="s">
        <v>1923</v>
      </c>
      <c r="H38" s="298"/>
      <c r="I38" s="298"/>
      <c r="J38" s="298"/>
      <c r="K38" s="296"/>
    </row>
    <row r="39" ht="15" customHeight="1">
      <c r="B39" s="299"/>
      <c r="C39" s="300"/>
      <c r="D39" s="298"/>
      <c r="E39" s="302" t="s">
        <v>130</v>
      </c>
      <c r="F39" s="298"/>
      <c r="G39" s="298" t="s">
        <v>1924</v>
      </c>
      <c r="H39" s="298"/>
      <c r="I39" s="298"/>
      <c r="J39" s="298"/>
      <c r="K39" s="296"/>
    </row>
    <row r="40" ht="15" customHeight="1">
      <c r="B40" s="299"/>
      <c r="C40" s="300"/>
      <c r="D40" s="298"/>
      <c r="E40" s="302" t="s">
        <v>1925</v>
      </c>
      <c r="F40" s="298"/>
      <c r="G40" s="298" t="s">
        <v>1926</v>
      </c>
      <c r="H40" s="298"/>
      <c r="I40" s="298"/>
      <c r="J40" s="298"/>
      <c r="K40" s="296"/>
    </row>
    <row r="41" ht="15" customHeight="1">
      <c r="B41" s="299"/>
      <c r="C41" s="300"/>
      <c r="D41" s="298"/>
      <c r="E41" s="302"/>
      <c r="F41" s="298"/>
      <c r="G41" s="298" t="s">
        <v>1927</v>
      </c>
      <c r="H41" s="298"/>
      <c r="I41" s="298"/>
      <c r="J41" s="298"/>
      <c r="K41" s="296"/>
    </row>
    <row r="42" ht="15" customHeight="1">
      <c r="B42" s="299"/>
      <c r="C42" s="300"/>
      <c r="D42" s="298"/>
      <c r="E42" s="302" t="s">
        <v>1928</v>
      </c>
      <c r="F42" s="298"/>
      <c r="G42" s="298" t="s">
        <v>1929</v>
      </c>
      <c r="H42" s="298"/>
      <c r="I42" s="298"/>
      <c r="J42" s="298"/>
      <c r="K42" s="296"/>
    </row>
    <row r="43" ht="15" customHeight="1">
      <c r="B43" s="299"/>
      <c r="C43" s="300"/>
      <c r="D43" s="298"/>
      <c r="E43" s="302" t="s">
        <v>132</v>
      </c>
      <c r="F43" s="298"/>
      <c r="G43" s="298" t="s">
        <v>1930</v>
      </c>
      <c r="H43" s="298"/>
      <c r="I43" s="298"/>
      <c r="J43" s="298"/>
      <c r="K43" s="296"/>
    </row>
    <row r="44" ht="12.75" customHeight="1">
      <c r="B44" s="299"/>
      <c r="C44" s="300"/>
      <c r="D44" s="298"/>
      <c r="E44" s="298"/>
      <c r="F44" s="298"/>
      <c r="G44" s="298"/>
      <c r="H44" s="298"/>
      <c r="I44" s="298"/>
      <c r="J44" s="298"/>
      <c r="K44" s="296"/>
    </row>
    <row r="45" ht="15" customHeight="1">
      <c r="B45" s="299"/>
      <c r="C45" s="300"/>
      <c r="D45" s="298" t="s">
        <v>1931</v>
      </c>
      <c r="E45" s="298"/>
      <c r="F45" s="298"/>
      <c r="G45" s="298"/>
      <c r="H45" s="298"/>
      <c r="I45" s="298"/>
      <c r="J45" s="298"/>
      <c r="K45" s="296"/>
    </row>
    <row r="46" ht="15" customHeight="1">
      <c r="B46" s="299"/>
      <c r="C46" s="300"/>
      <c r="D46" s="300"/>
      <c r="E46" s="298" t="s">
        <v>1932</v>
      </c>
      <c r="F46" s="298"/>
      <c r="G46" s="298"/>
      <c r="H46" s="298"/>
      <c r="I46" s="298"/>
      <c r="J46" s="298"/>
      <c r="K46" s="296"/>
    </row>
    <row r="47" ht="15" customHeight="1">
      <c r="B47" s="299"/>
      <c r="C47" s="300"/>
      <c r="D47" s="300"/>
      <c r="E47" s="298" t="s">
        <v>1933</v>
      </c>
      <c r="F47" s="298"/>
      <c r="G47" s="298"/>
      <c r="H47" s="298"/>
      <c r="I47" s="298"/>
      <c r="J47" s="298"/>
      <c r="K47" s="296"/>
    </row>
    <row r="48" ht="15" customHeight="1">
      <c r="B48" s="299"/>
      <c r="C48" s="300"/>
      <c r="D48" s="300"/>
      <c r="E48" s="298" t="s">
        <v>1934</v>
      </c>
      <c r="F48" s="298"/>
      <c r="G48" s="298"/>
      <c r="H48" s="298"/>
      <c r="I48" s="298"/>
      <c r="J48" s="298"/>
      <c r="K48" s="296"/>
    </row>
    <row r="49" ht="15" customHeight="1">
      <c r="B49" s="299"/>
      <c r="C49" s="300"/>
      <c r="D49" s="298" t="s">
        <v>1935</v>
      </c>
      <c r="E49" s="298"/>
      <c r="F49" s="298"/>
      <c r="G49" s="298"/>
      <c r="H49" s="298"/>
      <c r="I49" s="298"/>
      <c r="J49" s="298"/>
      <c r="K49" s="296"/>
    </row>
    <row r="50" ht="25.5" customHeight="1">
      <c r="B50" s="294"/>
      <c r="C50" s="295" t="s">
        <v>1936</v>
      </c>
      <c r="D50" s="295"/>
      <c r="E50" s="295"/>
      <c r="F50" s="295"/>
      <c r="G50" s="295"/>
      <c r="H50" s="295"/>
      <c r="I50" s="295"/>
      <c r="J50" s="295"/>
      <c r="K50" s="296"/>
    </row>
    <row r="51" ht="5.25" customHeight="1">
      <c r="B51" s="294"/>
      <c r="C51" s="297"/>
      <c r="D51" s="297"/>
      <c r="E51" s="297"/>
      <c r="F51" s="297"/>
      <c r="G51" s="297"/>
      <c r="H51" s="297"/>
      <c r="I51" s="297"/>
      <c r="J51" s="297"/>
      <c r="K51" s="296"/>
    </row>
    <row r="52" ht="15" customHeight="1">
      <c r="B52" s="294"/>
      <c r="C52" s="298" t="s">
        <v>1937</v>
      </c>
      <c r="D52" s="298"/>
      <c r="E52" s="298"/>
      <c r="F52" s="298"/>
      <c r="G52" s="298"/>
      <c r="H52" s="298"/>
      <c r="I52" s="298"/>
      <c r="J52" s="298"/>
      <c r="K52" s="296"/>
    </row>
    <row r="53" ht="15" customHeight="1">
      <c r="B53" s="294"/>
      <c r="C53" s="298" t="s">
        <v>1938</v>
      </c>
      <c r="D53" s="298"/>
      <c r="E53" s="298"/>
      <c r="F53" s="298"/>
      <c r="G53" s="298"/>
      <c r="H53" s="298"/>
      <c r="I53" s="298"/>
      <c r="J53" s="298"/>
      <c r="K53" s="296"/>
    </row>
    <row r="54" ht="12.75" customHeight="1">
      <c r="B54" s="294"/>
      <c r="C54" s="298"/>
      <c r="D54" s="298"/>
      <c r="E54" s="298"/>
      <c r="F54" s="298"/>
      <c r="G54" s="298"/>
      <c r="H54" s="298"/>
      <c r="I54" s="298"/>
      <c r="J54" s="298"/>
      <c r="K54" s="296"/>
    </row>
    <row r="55" ht="15" customHeight="1">
      <c r="B55" s="294"/>
      <c r="C55" s="298" t="s">
        <v>1939</v>
      </c>
      <c r="D55" s="298"/>
      <c r="E55" s="298"/>
      <c r="F55" s="298"/>
      <c r="G55" s="298"/>
      <c r="H55" s="298"/>
      <c r="I55" s="298"/>
      <c r="J55" s="298"/>
      <c r="K55" s="296"/>
    </row>
    <row r="56" ht="15" customHeight="1">
      <c r="B56" s="294"/>
      <c r="C56" s="300"/>
      <c r="D56" s="298" t="s">
        <v>1940</v>
      </c>
      <c r="E56" s="298"/>
      <c r="F56" s="298"/>
      <c r="G56" s="298"/>
      <c r="H56" s="298"/>
      <c r="I56" s="298"/>
      <c r="J56" s="298"/>
      <c r="K56" s="296"/>
    </row>
    <row r="57" ht="15" customHeight="1">
      <c r="B57" s="294"/>
      <c r="C57" s="300"/>
      <c r="D57" s="298" t="s">
        <v>1941</v>
      </c>
      <c r="E57" s="298"/>
      <c r="F57" s="298"/>
      <c r="G57" s="298"/>
      <c r="H57" s="298"/>
      <c r="I57" s="298"/>
      <c r="J57" s="298"/>
      <c r="K57" s="296"/>
    </row>
    <row r="58" ht="15" customHeight="1">
      <c r="B58" s="294"/>
      <c r="C58" s="300"/>
      <c r="D58" s="298" t="s">
        <v>1942</v>
      </c>
      <c r="E58" s="298"/>
      <c r="F58" s="298"/>
      <c r="G58" s="298"/>
      <c r="H58" s="298"/>
      <c r="I58" s="298"/>
      <c r="J58" s="298"/>
      <c r="K58" s="296"/>
    </row>
    <row r="59" ht="15" customHeight="1">
      <c r="B59" s="294"/>
      <c r="C59" s="300"/>
      <c r="D59" s="298" t="s">
        <v>1943</v>
      </c>
      <c r="E59" s="298"/>
      <c r="F59" s="298"/>
      <c r="G59" s="298"/>
      <c r="H59" s="298"/>
      <c r="I59" s="298"/>
      <c r="J59" s="298"/>
      <c r="K59" s="296"/>
    </row>
    <row r="60" ht="15" customHeight="1">
      <c r="B60" s="294"/>
      <c r="C60" s="300"/>
      <c r="D60" s="303" t="s">
        <v>1944</v>
      </c>
      <c r="E60" s="303"/>
      <c r="F60" s="303"/>
      <c r="G60" s="303"/>
      <c r="H60" s="303"/>
      <c r="I60" s="303"/>
      <c r="J60" s="303"/>
      <c r="K60" s="296"/>
    </row>
    <row r="61" ht="15" customHeight="1">
      <c r="B61" s="294"/>
      <c r="C61" s="300"/>
      <c r="D61" s="298" t="s">
        <v>1945</v>
      </c>
      <c r="E61" s="298"/>
      <c r="F61" s="298"/>
      <c r="G61" s="298"/>
      <c r="H61" s="298"/>
      <c r="I61" s="298"/>
      <c r="J61" s="298"/>
      <c r="K61" s="296"/>
    </row>
    <row r="62" ht="12.75" customHeight="1">
      <c r="B62" s="294"/>
      <c r="C62" s="300"/>
      <c r="D62" s="300"/>
      <c r="E62" s="304"/>
      <c r="F62" s="300"/>
      <c r="G62" s="300"/>
      <c r="H62" s="300"/>
      <c r="I62" s="300"/>
      <c r="J62" s="300"/>
      <c r="K62" s="296"/>
    </row>
    <row r="63" ht="15" customHeight="1">
      <c r="B63" s="294"/>
      <c r="C63" s="300"/>
      <c r="D63" s="298" t="s">
        <v>1946</v>
      </c>
      <c r="E63" s="298"/>
      <c r="F63" s="298"/>
      <c r="G63" s="298"/>
      <c r="H63" s="298"/>
      <c r="I63" s="298"/>
      <c r="J63" s="298"/>
      <c r="K63" s="296"/>
    </row>
    <row r="64" ht="15" customHeight="1">
      <c r="B64" s="294"/>
      <c r="C64" s="300"/>
      <c r="D64" s="303" t="s">
        <v>1947</v>
      </c>
      <c r="E64" s="303"/>
      <c r="F64" s="303"/>
      <c r="G64" s="303"/>
      <c r="H64" s="303"/>
      <c r="I64" s="303"/>
      <c r="J64" s="303"/>
      <c r="K64" s="296"/>
    </row>
    <row r="65" ht="15" customHeight="1">
      <c r="B65" s="294"/>
      <c r="C65" s="300"/>
      <c r="D65" s="298" t="s">
        <v>1948</v>
      </c>
      <c r="E65" s="298"/>
      <c r="F65" s="298"/>
      <c r="G65" s="298"/>
      <c r="H65" s="298"/>
      <c r="I65" s="298"/>
      <c r="J65" s="298"/>
      <c r="K65" s="296"/>
    </row>
    <row r="66" ht="15" customHeight="1">
      <c r="B66" s="294"/>
      <c r="C66" s="300"/>
      <c r="D66" s="298" t="s">
        <v>1949</v>
      </c>
      <c r="E66" s="298"/>
      <c r="F66" s="298"/>
      <c r="G66" s="298"/>
      <c r="H66" s="298"/>
      <c r="I66" s="298"/>
      <c r="J66" s="298"/>
      <c r="K66" s="296"/>
    </row>
    <row r="67" ht="15" customHeight="1">
      <c r="B67" s="294"/>
      <c r="C67" s="300"/>
      <c r="D67" s="298" t="s">
        <v>1950</v>
      </c>
      <c r="E67" s="298"/>
      <c r="F67" s="298"/>
      <c r="G67" s="298"/>
      <c r="H67" s="298"/>
      <c r="I67" s="298"/>
      <c r="J67" s="298"/>
      <c r="K67" s="296"/>
    </row>
    <row r="68" ht="15" customHeight="1">
      <c r="B68" s="294"/>
      <c r="C68" s="300"/>
      <c r="D68" s="298" t="s">
        <v>1951</v>
      </c>
      <c r="E68" s="298"/>
      <c r="F68" s="298"/>
      <c r="G68" s="298"/>
      <c r="H68" s="298"/>
      <c r="I68" s="298"/>
      <c r="J68" s="298"/>
      <c r="K68" s="296"/>
    </row>
    <row r="69" ht="12.75" customHeight="1">
      <c r="B69" s="305"/>
      <c r="C69" s="306"/>
      <c r="D69" s="306"/>
      <c r="E69" s="306"/>
      <c r="F69" s="306"/>
      <c r="G69" s="306"/>
      <c r="H69" s="306"/>
      <c r="I69" s="306"/>
      <c r="J69" s="306"/>
      <c r="K69" s="307"/>
    </row>
    <row r="70" ht="18.75" customHeight="1">
      <c r="B70" s="308"/>
      <c r="C70" s="308"/>
      <c r="D70" s="308"/>
      <c r="E70" s="308"/>
      <c r="F70" s="308"/>
      <c r="G70" s="308"/>
      <c r="H70" s="308"/>
      <c r="I70" s="308"/>
      <c r="J70" s="308"/>
      <c r="K70" s="309"/>
    </row>
    <row r="71" ht="18.75" customHeight="1">
      <c r="B71" s="309"/>
      <c r="C71" s="309"/>
      <c r="D71" s="309"/>
      <c r="E71" s="309"/>
      <c r="F71" s="309"/>
      <c r="G71" s="309"/>
      <c r="H71" s="309"/>
      <c r="I71" s="309"/>
      <c r="J71" s="309"/>
      <c r="K71" s="309"/>
    </row>
    <row r="72" ht="7.5" customHeight="1">
      <c r="B72" s="310"/>
      <c r="C72" s="311"/>
      <c r="D72" s="311"/>
      <c r="E72" s="311"/>
      <c r="F72" s="311"/>
      <c r="G72" s="311"/>
      <c r="H72" s="311"/>
      <c r="I72" s="311"/>
      <c r="J72" s="311"/>
      <c r="K72" s="312"/>
    </row>
    <row r="73" ht="45" customHeight="1">
      <c r="B73" s="313"/>
      <c r="C73" s="314" t="s">
        <v>87</v>
      </c>
      <c r="D73" s="314"/>
      <c r="E73" s="314"/>
      <c r="F73" s="314"/>
      <c r="G73" s="314"/>
      <c r="H73" s="314"/>
      <c r="I73" s="314"/>
      <c r="J73" s="314"/>
      <c r="K73" s="315"/>
    </row>
    <row r="74" ht="17.25" customHeight="1">
      <c r="B74" s="313"/>
      <c r="C74" s="316" t="s">
        <v>1952</v>
      </c>
      <c r="D74" s="316"/>
      <c r="E74" s="316"/>
      <c r="F74" s="316" t="s">
        <v>1953</v>
      </c>
      <c r="G74" s="317"/>
      <c r="H74" s="316" t="s">
        <v>128</v>
      </c>
      <c r="I74" s="316" t="s">
        <v>57</v>
      </c>
      <c r="J74" s="316" t="s">
        <v>1954</v>
      </c>
      <c r="K74" s="315"/>
    </row>
    <row r="75" ht="17.25" customHeight="1">
      <c r="B75" s="313"/>
      <c r="C75" s="318" t="s">
        <v>1955</v>
      </c>
      <c r="D75" s="318"/>
      <c r="E75" s="318"/>
      <c r="F75" s="319" t="s">
        <v>1956</v>
      </c>
      <c r="G75" s="320"/>
      <c r="H75" s="318"/>
      <c r="I75" s="318"/>
      <c r="J75" s="318" t="s">
        <v>1957</v>
      </c>
      <c r="K75" s="315"/>
    </row>
    <row r="76" ht="5.25" customHeight="1">
      <c r="B76" s="313"/>
      <c r="C76" s="321"/>
      <c r="D76" s="321"/>
      <c r="E76" s="321"/>
      <c r="F76" s="321"/>
      <c r="G76" s="322"/>
      <c r="H76" s="321"/>
      <c r="I76" s="321"/>
      <c r="J76" s="321"/>
      <c r="K76" s="315"/>
    </row>
    <row r="77" ht="15" customHeight="1">
      <c r="B77" s="313"/>
      <c r="C77" s="302" t="s">
        <v>53</v>
      </c>
      <c r="D77" s="321"/>
      <c r="E77" s="321"/>
      <c r="F77" s="323" t="s">
        <v>1958</v>
      </c>
      <c r="G77" s="322"/>
      <c r="H77" s="302" t="s">
        <v>1959</v>
      </c>
      <c r="I77" s="302" t="s">
        <v>1960</v>
      </c>
      <c r="J77" s="302">
        <v>20</v>
      </c>
      <c r="K77" s="315"/>
    </row>
    <row r="78" ht="15" customHeight="1">
      <c r="B78" s="313"/>
      <c r="C78" s="302" t="s">
        <v>1961</v>
      </c>
      <c r="D78" s="302"/>
      <c r="E78" s="302"/>
      <c r="F78" s="323" t="s">
        <v>1958</v>
      </c>
      <c r="G78" s="322"/>
      <c r="H78" s="302" t="s">
        <v>1962</v>
      </c>
      <c r="I78" s="302" t="s">
        <v>1960</v>
      </c>
      <c r="J78" s="302">
        <v>120</v>
      </c>
      <c r="K78" s="315"/>
    </row>
    <row r="79" ht="15" customHeight="1">
      <c r="B79" s="324"/>
      <c r="C79" s="302" t="s">
        <v>1963</v>
      </c>
      <c r="D79" s="302"/>
      <c r="E79" s="302"/>
      <c r="F79" s="323" t="s">
        <v>1964</v>
      </c>
      <c r="G79" s="322"/>
      <c r="H79" s="302" t="s">
        <v>1965</v>
      </c>
      <c r="I79" s="302" t="s">
        <v>1960</v>
      </c>
      <c r="J79" s="302">
        <v>50</v>
      </c>
      <c r="K79" s="315"/>
    </row>
    <row r="80" ht="15" customHeight="1">
      <c r="B80" s="324"/>
      <c r="C80" s="302" t="s">
        <v>1966</v>
      </c>
      <c r="D80" s="302"/>
      <c r="E80" s="302"/>
      <c r="F80" s="323" t="s">
        <v>1958</v>
      </c>
      <c r="G80" s="322"/>
      <c r="H80" s="302" t="s">
        <v>1967</v>
      </c>
      <c r="I80" s="302" t="s">
        <v>1968</v>
      </c>
      <c r="J80" s="302"/>
      <c r="K80" s="315"/>
    </row>
    <row r="81" ht="15" customHeight="1">
      <c r="B81" s="324"/>
      <c r="C81" s="325" t="s">
        <v>1969</v>
      </c>
      <c r="D81" s="325"/>
      <c r="E81" s="325"/>
      <c r="F81" s="326" t="s">
        <v>1964</v>
      </c>
      <c r="G81" s="325"/>
      <c r="H81" s="325" t="s">
        <v>1970</v>
      </c>
      <c r="I81" s="325" t="s">
        <v>1960</v>
      </c>
      <c r="J81" s="325">
        <v>15</v>
      </c>
      <c r="K81" s="315"/>
    </row>
    <row r="82" ht="15" customHeight="1">
      <c r="B82" s="324"/>
      <c r="C82" s="325" t="s">
        <v>1971</v>
      </c>
      <c r="D82" s="325"/>
      <c r="E82" s="325"/>
      <c r="F82" s="326" t="s">
        <v>1964</v>
      </c>
      <c r="G82" s="325"/>
      <c r="H82" s="325" t="s">
        <v>1972</v>
      </c>
      <c r="I82" s="325" t="s">
        <v>1960</v>
      </c>
      <c r="J82" s="325">
        <v>15</v>
      </c>
      <c r="K82" s="315"/>
    </row>
    <row r="83" ht="15" customHeight="1">
      <c r="B83" s="324"/>
      <c r="C83" s="325" t="s">
        <v>1973</v>
      </c>
      <c r="D83" s="325"/>
      <c r="E83" s="325"/>
      <c r="F83" s="326" t="s">
        <v>1964</v>
      </c>
      <c r="G83" s="325"/>
      <c r="H83" s="325" t="s">
        <v>1974</v>
      </c>
      <c r="I83" s="325" t="s">
        <v>1960</v>
      </c>
      <c r="J83" s="325">
        <v>20</v>
      </c>
      <c r="K83" s="315"/>
    </row>
    <row r="84" ht="15" customHeight="1">
      <c r="B84" s="324"/>
      <c r="C84" s="325" t="s">
        <v>1975</v>
      </c>
      <c r="D84" s="325"/>
      <c r="E84" s="325"/>
      <c r="F84" s="326" t="s">
        <v>1964</v>
      </c>
      <c r="G84" s="325"/>
      <c r="H84" s="325" t="s">
        <v>1976</v>
      </c>
      <c r="I84" s="325" t="s">
        <v>1960</v>
      </c>
      <c r="J84" s="325">
        <v>20</v>
      </c>
      <c r="K84" s="315"/>
    </row>
    <row r="85" ht="15" customHeight="1">
      <c r="B85" s="324"/>
      <c r="C85" s="302" t="s">
        <v>1977</v>
      </c>
      <c r="D85" s="302"/>
      <c r="E85" s="302"/>
      <c r="F85" s="323" t="s">
        <v>1964</v>
      </c>
      <c r="G85" s="322"/>
      <c r="H85" s="302" t="s">
        <v>1978</v>
      </c>
      <c r="I85" s="302" t="s">
        <v>1960</v>
      </c>
      <c r="J85" s="302">
        <v>50</v>
      </c>
      <c r="K85" s="315"/>
    </row>
    <row r="86" ht="15" customHeight="1">
      <c r="B86" s="324"/>
      <c r="C86" s="302" t="s">
        <v>1979</v>
      </c>
      <c r="D86" s="302"/>
      <c r="E86" s="302"/>
      <c r="F86" s="323" t="s">
        <v>1964</v>
      </c>
      <c r="G86" s="322"/>
      <c r="H86" s="302" t="s">
        <v>1980</v>
      </c>
      <c r="I86" s="302" t="s">
        <v>1960</v>
      </c>
      <c r="J86" s="302">
        <v>20</v>
      </c>
      <c r="K86" s="315"/>
    </row>
    <row r="87" ht="15" customHeight="1">
      <c r="B87" s="324"/>
      <c r="C87" s="302" t="s">
        <v>1981</v>
      </c>
      <c r="D87" s="302"/>
      <c r="E87" s="302"/>
      <c r="F87" s="323" t="s">
        <v>1964</v>
      </c>
      <c r="G87" s="322"/>
      <c r="H87" s="302" t="s">
        <v>1982</v>
      </c>
      <c r="I87" s="302" t="s">
        <v>1960</v>
      </c>
      <c r="J87" s="302">
        <v>20</v>
      </c>
      <c r="K87" s="315"/>
    </row>
    <row r="88" ht="15" customHeight="1">
      <c r="B88" s="324"/>
      <c r="C88" s="302" t="s">
        <v>1983</v>
      </c>
      <c r="D88" s="302"/>
      <c r="E88" s="302"/>
      <c r="F88" s="323" t="s">
        <v>1964</v>
      </c>
      <c r="G88" s="322"/>
      <c r="H88" s="302" t="s">
        <v>1984</v>
      </c>
      <c r="I88" s="302" t="s">
        <v>1960</v>
      </c>
      <c r="J88" s="302">
        <v>50</v>
      </c>
      <c r="K88" s="315"/>
    </row>
    <row r="89" ht="15" customHeight="1">
      <c r="B89" s="324"/>
      <c r="C89" s="302" t="s">
        <v>1985</v>
      </c>
      <c r="D89" s="302"/>
      <c r="E89" s="302"/>
      <c r="F89" s="323" t="s">
        <v>1964</v>
      </c>
      <c r="G89" s="322"/>
      <c r="H89" s="302" t="s">
        <v>1985</v>
      </c>
      <c r="I89" s="302" t="s">
        <v>1960</v>
      </c>
      <c r="J89" s="302">
        <v>50</v>
      </c>
      <c r="K89" s="315"/>
    </row>
    <row r="90" ht="15" customHeight="1">
      <c r="B90" s="324"/>
      <c r="C90" s="302" t="s">
        <v>133</v>
      </c>
      <c r="D90" s="302"/>
      <c r="E90" s="302"/>
      <c r="F90" s="323" t="s">
        <v>1964</v>
      </c>
      <c r="G90" s="322"/>
      <c r="H90" s="302" t="s">
        <v>1986</v>
      </c>
      <c r="I90" s="302" t="s">
        <v>1960</v>
      </c>
      <c r="J90" s="302">
        <v>255</v>
      </c>
      <c r="K90" s="315"/>
    </row>
    <row r="91" ht="15" customHeight="1">
      <c r="B91" s="324"/>
      <c r="C91" s="302" t="s">
        <v>1987</v>
      </c>
      <c r="D91" s="302"/>
      <c r="E91" s="302"/>
      <c r="F91" s="323" t="s">
        <v>1958</v>
      </c>
      <c r="G91" s="322"/>
      <c r="H91" s="302" t="s">
        <v>1988</v>
      </c>
      <c r="I91" s="302" t="s">
        <v>1989</v>
      </c>
      <c r="J91" s="302"/>
      <c r="K91" s="315"/>
    </row>
    <row r="92" ht="15" customHeight="1">
      <c r="B92" s="324"/>
      <c r="C92" s="302" t="s">
        <v>1990</v>
      </c>
      <c r="D92" s="302"/>
      <c r="E92" s="302"/>
      <c r="F92" s="323" t="s">
        <v>1958</v>
      </c>
      <c r="G92" s="322"/>
      <c r="H92" s="302" t="s">
        <v>1991</v>
      </c>
      <c r="I92" s="302" t="s">
        <v>1992</v>
      </c>
      <c r="J92" s="302"/>
      <c r="K92" s="315"/>
    </row>
    <row r="93" ht="15" customHeight="1">
      <c r="B93" s="324"/>
      <c r="C93" s="302" t="s">
        <v>1993</v>
      </c>
      <c r="D93" s="302"/>
      <c r="E93" s="302"/>
      <c r="F93" s="323" t="s">
        <v>1958</v>
      </c>
      <c r="G93" s="322"/>
      <c r="H93" s="302" t="s">
        <v>1993</v>
      </c>
      <c r="I93" s="302" t="s">
        <v>1992</v>
      </c>
      <c r="J93" s="302"/>
      <c r="K93" s="315"/>
    </row>
    <row r="94" ht="15" customHeight="1">
      <c r="B94" s="324"/>
      <c r="C94" s="302" t="s">
        <v>38</v>
      </c>
      <c r="D94" s="302"/>
      <c r="E94" s="302"/>
      <c r="F94" s="323" t="s">
        <v>1958</v>
      </c>
      <c r="G94" s="322"/>
      <c r="H94" s="302" t="s">
        <v>1994</v>
      </c>
      <c r="I94" s="302" t="s">
        <v>1992</v>
      </c>
      <c r="J94" s="302"/>
      <c r="K94" s="315"/>
    </row>
    <row r="95" ht="15" customHeight="1">
      <c r="B95" s="324"/>
      <c r="C95" s="302" t="s">
        <v>48</v>
      </c>
      <c r="D95" s="302"/>
      <c r="E95" s="302"/>
      <c r="F95" s="323" t="s">
        <v>1958</v>
      </c>
      <c r="G95" s="322"/>
      <c r="H95" s="302" t="s">
        <v>1995</v>
      </c>
      <c r="I95" s="302" t="s">
        <v>1992</v>
      </c>
      <c r="J95" s="302"/>
      <c r="K95" s="315"/>
    </row>
    <row r="96" ht="15" customHeight="1">
      <c r="B96" s="327"/>
      <c r="C96" s="328"/>
      <c r="D96" s="328"/>
      <c r="E96" s="328"/>
      <c r="F96" s="328"/>
      <c r="G96" s="328"/>
      <c r="H96" s="328"/>
      <c r="I96" s="328"/>
      <c r="J96" s="328"/>
      <c r="K96" s="329"/>
    </row>
    <row r="97" ht="18.75" customHeight="1">
      <c r="B97" s="330"/>
      <c r="C97" s="331"/>
      <c r="D97" s="331"/>
      <c r="E97" s="331"/>
      <c r="F97" s="331"/>
      <c r="G97" s="331"/>
      <c r="H97" s="331"/>
      <c r="I97" s="331"/>
      <c r="J97" s="331"/>
      <c r="K97" s="330"/>
    </row>
    <row r="98" ht="18.75" customHeight="1">
      <c r="B98" s="309"/>
      <c r="C98" s="309"/>
      <c r="D98" s="309"/>
      <c r="E98" s="309"/>
      <c r="F98" s="309"/>
      <c r="G98" s="309"/>
      <c r="H98" s="309"/>
      <c r="I98" s="309"/>
      <c r="J98" s="309"/>
      <c r="K98" s="309"/>
    </row>
    <row r="99" ht="7.5" customHeight="1">
      <c r="B99" s="310"/>
      <c r="C99" s="311"/>
      <c r="D99" s="311"/>
      <c r="E99" s="311"/>
      <c r="F99" s="311"/>
      <c r="G99" s="311"/>
      <c r="H99" s="311"/>
      <c r="I99" s="311"/>
      <c r="J99" s="311"/>
      <c r="K99" s="312"/>
    </row>
    <row r="100" ht="45" customHeight="1">
      <c r="B100" s="313"/>
      <c r="C100" s="314" t="s">
        <v>1996</v>
      </c>
      <c r="D100" s="314"/>
      <c r="E100" s="314"/>
      <c r="F100" s="314"/>
      <c r="G100" s="314"/>
      <c r="H100" s="314"/>
      <c r="I100" s="314"/>
      <c r="J100" s="314"/>
      <c r="K100" s="315"/>
    </row>
    <row r="101" ht="17.25" customHeight="1">
      <c r="B101" s="313"/>
      <c r="C101" s="316" t="s">
        <v>1952</v>
      </c>
      <c r="D101" s="316"/>
      <c r="E101" s="316"/>
      <c r="F101" s="316" t="s">
        <v>1953</v>
      </c>
      <c r="G101" s="317"/>
      <c r="H101" s="316" t="s">
        <v>128</v>
      </c>
      <c r="I101" s="316" t="s">
        <v>57</v>
      </c>
      <c r="J101" s="316" t="s">
        <v>1954</v>
      </c>
      <c r="K101" s="315"/>
    </row>
    <row r="102" ht="17.25" customHeight="1">
      <c r="B102" s="313"/>
      <c r="C102" s="318" t="s">
        <v>1955</v>
      </c>
      <c r="D102" s="318"/>
      <c r="E102" s="318"/>
      <c r="F102" s="319" t="s">
        <v>1956</v>
      </c>
      <c r="G102" s="320"/>
      <c r="H102" s="318"/>
      <c r="I102" s="318"/>
      <c r="J102" s="318" t="s">
        <v>1957</v>
      </c>
      <c r="K102" s="315"/>
    </row>
    <row r="103" ht="5.25" customHeight="1">
      <c r="B103" s="313"/>
      <c r="C103" s="316"/>
      <c r="D103" s="316"/>
      <c r="E103" s="316"/>
      <c r="F103" s="316"/>
      <c r="G103" s="332"/>
      <c r="H103" s="316"/>
      <c r="I103" s="316"/>
      <c r="J103" s="316"/>
      <c r="K103" s="315"/>
    </row>
    <row r="104" ht="15" customHeight="1">
      <c r="B104" s="313"/>
      <c r="C104" s="302" t="s">
        <v>53</v>
      </c>
      <c r="D104" s="321"/>
      <c r="E104" s="321"/>
      <c r="F104" s="323" t="s">
        <v>1958</v>
      </c>
      <c r="G104" s="332"/>
      <c r="H104" s="302" t="s">
        <v>1997</v>
      </c>
      <c r="I104" s="302" t="s">
        <v>1960</v>
      </c>
      <c r="J104" s="302">
        <v>20</v>
      </c>
      <c r="K104" s="315"/>
    </row>
    <row r="105" ht="15" customHeight="1">
      <c r="B105" s="313"/>
      <c r="C105" s="302" t="s">
        <v>1961</v>
      </c>
      <c r="D105" s="302"/>
      <c r="E105" s="302"/>
      <c r="F105" s="323" t="s">
        <v>1958</v>
      </c>
      <c r="G105" s="302"/>
      <c r="H105" s="302" t="s">
        <v>1997</v>
      </c>
      <c r="I105" s="302" t="s">
        <v>1960</v>
      </c>
      <c r="J105" s="302">
        <v>120</v>
      </c>
      <c r="K105" s="315"/>
    </row>
    <row r="106" ht="15" customHeight="1">
      <c r="B106" s="324"/>
      <c r="C106" s="302" t="s">
        <v>1963</v>
      </c>
      <c r="D106" s="302"/>
      <c r="E106" s="302"/>
      <c r="F106" s="323" t="s">
        <v>1964</v>
      </c>
      <c r="G106" s="302"/>
      <c r="H106" s="302" t="s">
        <v>1997</v>
      </c>
      <c r="I106" s="302" t="s">
        <v>1960</v>
      </c>
      <c r="J106" s="302">
        <v>50</v>
      </c>
      <c r="K106" s="315"/>
    </row>
    <row r="107" ht="15" customHeight="1">
      <c r="B107" s="324"/>
      <c r="C107" s="302" t="s">
        <v>1966</v>
      </c>
      <c r="D107" s="302"/>
      <c r="E107" s="302"/>
      <c r="F107" s="323" t="s">
        <v>1958</v>
      </c>
      <c r="G107" s="302"/>
      <c r="H107" s="302" t="s">
        <v>1997</v>
      </c>
      <c r="I107" s="302" t="s">
        <v>1968</v>
      </c>
      <c r="J107" s="302"/>
      <c r="K107" s="315"/>
    </row>
    <row r="108" ht="15" customHeight="1">
      <c r="B108" s="324"/>
      <c r="C108" s="302" t="s">
        <v>1977</v>
      </c>
      <c r="D108" s="302"/>
      <c r="E108" s="302"/>
      <c r="F108" s="323" t="s">
        <v>1964</v>
      </c>
      <c r="G108" s="302"/>
      <c r="H108" s="302" t="s">
        <v>1997</v>
      </c>
      <c r="I108" s="302" t="s">
        <v>1960</v>
      </c>
      <c r="J108" s="302">
        <v>50</v>
      </c>
      <c r="K108" s="315"/>
    </row>
    <row r="109" ht="15" customHeight="1">
      <c r="B109" s="324"/>
      <c r="C109" s="302" t="s">
        <v>1985</v>
      </c>
      <c r="D109" s="302"/>
      <c r="E109" s="302"/>
      <c r="F109" s="323" t="s">
        <v>1964</v>
      </c>
      <c r="G109" s="302"/>
      <c r="H109" s="302" t="s">
        <v>1997</v>
      </c>
      <c r="I109" s="302" t="s">
        <v>1960</v>
      </c>
      <c r="J109" s="302">
        <v>50</v>
      </c>
      <c r="K109" s="315"/>
    </row>
    <row r="110" ht="15" customHeight="1">
      <c r="B110" s="324"/>
      <c r="C110" s="302" t="s">
        <v>1983</v>
      </c>
      <c r="D110" s="302"/>
      <c r="E110" s="302"/>
      <c r="F110" s="323" t="s">
        <v>1964</v>
      </c>
      <c r="G110" s="302"/>
      <c r="H110" s="302" t="s">
        <v>1997</v>
      </c>
      <c r="I110" s="302" t="s">
        <v>1960</v>
      </c>
      <c r="J110" s="302">
        <v>50</v>
      </c>
      <c r="K110" s="315"/>
    </row>
    <row r="111" ht="15" customHeight="1">
      <c r="B111" s="324"/>
      <c r="C111" s="302" t="s">
        <v>53</v>
      </c>
      <c r="D111" s="302"/>
      <c r="E111" s="302"/>
      <c r="F111" s="323" t="s">
        <v>1958</v>
      </c>
      <c r="G111" s="302"/>
      <c r="H111" s="302" t="s">
        <v>1998</v>
      </c>
      <c r="I111" s="302" t="s">
        <v>1960</v>
      </c>
      <c r="J111" s="302">
        <v>20</v>
      </c>
      <c r="K111" s="315"/>
    </row>
    <row r="112" ht="15" customHeight="1">
      <c r="B112" s="324"/>
      <c r="C112" s="302" t="s">
        <v>1999</v>
      </c>
      <c r="D112" s="302"/>
      <c r="E112" s="302"/>
      <c r="F112" s="323" t="s">
        <v>1958</v>
      </c>
      <c r="G112" s="302"/>
      <c r="H112" s="302" t="s">
        <v>2000</v>
      </c>
      <c r="I112" s="302" t="s">
        <v>1960</v>
      </c>
      <c r="J112" s="302">
        <v>120</v>
      </c>
      <c r="K112" s="315"/>
    </row>
    <row r="113" ht="15" customHeight="1">
      <c r="B113" s="324"/>
      <c r="C113" s="302" t="s">
        <v>38</v>
      </c>
      <c r="D113" s="302"/>
      <c r="E113" s="302"/>
      <c r="F113" s="323" t="s">
        <v>1958</v>
      </c>
      <c r="G113" s="302"/>
      <c r="H113" s="302" t="s">
        <v>2001</v>
      </c>
      <c r="I113" s="302" t="s">
        <v>1992</v>
      </c>
      <c r="J113" s="302"/>
      <c r="K113" s="315"/>
    </row>
    <row r="114" ht="15" customHeight="1">
      <c r="B114" s="324"/>
      <c r="C114" s="302" t="s">
        <v>48</v>
      </c>
      <c r="D114" s="302"/>
      <c r="E114" s="302"/>
      <c r="F114" s="323" t="s">
        <v>1958</v>
      </c>
      <c r="G114" s="302"/>
      <c r="H114" s="302" t="s">
        <v>2002</v>
      </c>
      <c r="I114" s="302" t="s">
        <v>1992</v>
      </c>
      <c r="J114" s="302"/>
      <c r="K114" s="315"/>
    </row>
    <row r="115" ht="15" customHeight="1">
      <c r="B115" s="324"/>
      <c r="C115" s="302" t="s">
        <v>57</v>
      </c>
      <c r="D115" s="302"/>
      <c r="E115" s="302"/>
      <c r="F115" s="323" t="s">
        <v>1958</v>
      </c>
      <c r="G115" s="302"/>
      <c r="H115" s="302" t="s">
        <v>2003</v>
      </c>
      <c r="I115" s="302" t="s">
        <v>2004</v>
      </c>
      <c r="J115" s="302"/>
      <c r="K115" s="315"/>
    </row>
    <row r="116" ht="15" customHeight="1">
      <c r="B116" s="327"/>
      <c r="C116" s="333"/>
      <c r="D116" s="333"/>
      <c r="E116" s="333"/>
      <c r="F116" s="333"/>
      <c r="G116" s="333"/>
      <c r="H116" s="333"/>
      <c r="I116" s="333"/>
      <c r="J116" s="333"/>
      <c r="K116" s="329"/>
    </row>
    <row r="117" ht="18.75" customHeight="1">
      <c r="B117" s="334"/>
      <c r="C117" s="298"/>
      <c r="D117" s="298"/>
      <c r="E117" s="298"/>
      <c r="F117" s="335"/>
      <c r="G117" s="298"/>
      <c r="H117" s="298"/>
      <c r="I117" s="298"/>
      <c r="J117" s="298"/>
      <c r="K117" s="334"/>
    </row>
    <row r="118" ht="18.75" customHeight="1">
      <c r="B118" s="309"/>
      <c r="C118" s="309"/>
      <c r="D118" s="309"/>
      <c r="E118" s="309"/>
      <c r="F118" s="309"/>
      <c r="G118" s="309"/>
      <c r="H118" s="309"/>
      <c r="I118" s="309"/>
      <c r="J118" s="309"/>
      <c r="K118" s="309"/>
    </row>
    <row r="119" ht="7.5" customHeight="1">
      <c r="B119" s="336"/>
      <c r="C119" s="337"/>
      <c r="D119" s="337"/>
      <c r="E119" s="337"/>
      <c r="F119" s="337"/>
      <c r="G119" s="337"/>
      <c r="H119" s="337"/>
      <c r="I119" s="337"/>
      <c r="J119" s="337"/>
      <c r="K119" s="338"/>
    </row>
    <row r="120" ht="45" customHeight="1">
      <c r="B120" s="339"/>
      <c r="C120" s="292" t="s">
        <v>2005</v>
      </c>
      <c r="D120" s="292"/>
      <c r="E120" s="292"/>
      <c r="F120" s="292"/>
      <c r="G120" s="292"/>
      <c r="H120" s="292"/>
      <c r="I120" s="292"/>
      <c r="J120" s="292"/>
      <c r="K120" s="340"/>
    </row>
    <row r="121" ht="17.25" customHeight="1">
      <c r="B121" s="341"/>
      <c r="C121" s="316" t="s">
        <v>1952</v>
      </c>
      <c r="D121" s="316"/>
      <c r="E121" s="316"/>
      <c r="F121" s="316" t="s">
        <v>1953</v>
      </c>
      <c r="G121" s="317"/>
      <c r="H121" s="316" t="s">
        <v>128</v>
      </c>
      <c r="I121" s="316" t="s">
        <v>57</v>
      </c>
      <c r="J121" s="316" t="s">
        <v>1954</v>
      </c>
      <c r="K121" s="342"/>
    </row>
    <row r="122" ht="17.25" customHeight="1">
      <c r="B122" s="341"/>
      <c r="C122" s="318" t="s">
        <v>1955</v>
      </c>
      <c r="D122" s="318"/>
      <c r="E122" s="318"/>
      <c r="F122" s="319" t="s">
        <v>1956</v>
      </c>
      <c r="G122" s="320"/>
      <c r="H122" s="318"/>
      <c r="I122" s="318"/>
      <c r="J122" s="318" t="s">
        <v>1957</v>
      </c>
      <c r="K122" s="342"/>
    </row>
    <row r="123" ht="5.25" customHeight="1">
      <c r="B123" s="343"/>
      <c r="C123" s="321"/>
      <c r="D123" s="321"/>
      <c r="E123" s="321"/>
      <c r="F123" s="321"/>
      <c r="G123" s="302"/>
      <c r="H123" s="321"/>
      <c r="I123" s="321"/>
      <c r="J123" s="321"/>
      <c r="K123" s="344"/>
    </row>
    <row r="124" ht="15" customHeight="1">
      <c r="B124" s="343"/>
      <c r="C124" s="302" t="s">
        <v>1961</v>
      </c>
      <c r="D124" s="321"/>
      <c r="E124" s="321"/>
      <c r="F124" s="323" t="s">
        <v>1958</v>
      </c>
      <c r="G124" s="302"/>
      <c r="H124" s="302" t="s">
        <v>1997</v>
      </c>
      <c r="I124" s="302" t="s">
        <v>1960</v>
      </c>
      <c r="J124" s="302">
        <v>120</v>
      </c>
      <c r="K124" s="345"/>
    </row>
    <row r="125" ht="15" customHeight="1">
      <c r="B125" s="343"/>
      <c r="C125" s="302" t="s">
        <v>2006</v>
      </c>
      <c r="D125" s="302"/>
      <c r="E125" s="302"/>
      <c r="F125" s="323" t="s">
        <v>1958</v>
      </c>
      <c r="G125" s="302"/>
      <c r="H125" s="302" t="s">
        <v>2007</v>
      </c>
      <c r="I125" s="302" t="s">
        <v>1960</v>
      </c>
      <c r="J125" s="302" t="s">
        <v>2008</v>
      </c>
      <c r="K125" s="345"/>
    </row>
    <row r="126" ht="15" customHeight="1">
      <c r="B126" s="343"/>
      <c r="C126" s="302" t="s">
        <v>1907</v>
      </c>
      <c r="D126" s="302"/>
      <c r="E126" s="302"/>
      <c r="F126" s="323" t="s">
        <v>1958</v>
      </c>
      <c r="G126" s="302"/>
      <c r="H126" s="302" t="s">
        <v>2009</v>
      </c>
      <c r="I126" s="302" t="s">
        <v>1960</v>
      </c>
      <c r="J126" s="302" t="s">
        <v>2008</v>
      </c>
      <c r="K126" s="345"/>
    </row>
    <row r="127" ht="15" customHeight="1">
      <c r="B127" s="343"/>
      <c r="C127" s="302" t="s">
        <v>1969</v>
      </c>
      <c r="D127" s="302"/>
      <c r="E127" s="302"/>
      <c r="F127" s="323" t="s">
        <v>1964</v>
      </c>
      <c r="G127" s="302"/>
      <c r="H127" s="302" t="s">
        <v>1970</v>
      </c>
      <c r="I127" s="302" t="s">
        <v>1960</v>
      </c>
      <c r="J127" s="302">
        <v>15</v>
      </c>
      <c r="K127" s="345"/>
    </row>
    <row r="128" ht="15" customHeight="1">
      <c r="B128" s="343"/>
      <c r="C128" s="325" t="s">
        <v>1971</v>
      </c>
      <c r="D128" s="325"/>
      <c r="E128" s="325"/>
      <c r="F128" s="326" t="s">
        <v>1964</v>
      </c>
      <c r="G128" s="325"/>
      <c r="H128" s="325" t="s">
        <v>1972</v>
      </c>
      <c r="I128" s="325" t="s">
        <v>1960</v>
      </c>
      <c r="J128" s="325">
        <v>15</v>
      </c>
      <c r="K128" s="345"/>
    </row>
    <row r="129" ht="15" customHeight="1">
      <c r="B129" s="343"/>
      <c r="C129" s="325" t="s">
        <v>1973</v>
      </c>
      <c r="D129" s="325"/>
      <c r="E129" s="325"/>
      <c r="F129" s="326" t="s">
        <v>1964</v>
      </c>
      <c r="G129" s="325"/>
      <c r="H129" s="325" t="s">
        <v>1974</v>
      </c>
      <c r="I129" s="325" t="s">
        <v>1960</v>
      </c>
      <c r="J129" s="325">
        <v>20</v>
      </c>
      <c r="K129" s="345"/>
    </row>
    <row r="130" ht="15" customHeight="1">
      <c r="B130" s="343"/>
      <c r="C130" s="325" t="s">
        <v>1975</v>
      </c>
      <c r="D130" s="325"/>
      <c r="E130" s="325"/>
      <c r="F130" s="326" t="s">
        <v>1964</v>
      </c>
      <c r="G130" s="325"/>
      <c r="H130" s="325" t="s">
        <v>1976</v>
      </c>
      <c r="I130" s="325" t="s">
        <v>1960</v>
      </c>
      <c r="J130" s="325">
        <v>20</v>
      </c>
      <c r="K130" s="345"/>
    </row>
    <row r="131" ht="15" customHeight="1">
      <c r="B131" s="343"/>
      <c r="C131" s="302" t="s">
        <v>1963</v>
      </c>
      <c r="D131" s="302"/>
      <c r="E131" s="302"/>
      <c r="F131" s="323" t="s">
        <v>1964</v>
      </c>
      <c r="G131" s="302"/>
      <c r="H131" s="302" t="s">
        <v>1997</v>
      </c>
      <c r="I131" s="302" t="s">
        <v>1960</v>
      </c>
      <c r="J131" s="302">
        <v>50</v>
      </c>
      <c r="K131" s="345"/>
    </row>
    <row r="132" ht="15" customHeight="1">
      <c r="B132" s="343"/>
      <c r="C132" s="302" t="s">
        <v>1977</v>
      </c>
      <c r="D132" s="302"/>
      <c r="E132" s="302"/>
      <c r="F132" s="323" t="s">
        <v>1964</v>
      </c>
      <c r="G132" s="302"/>
      <c r="H132" s="302" t="s">
        <v>1997</v>
      </c>
      <c r="I132" s="302" t="s">
        <v>1960</v>
      </c>
      <c r="J132" s="302">
        <v>50</v>
      </c>
      <c r="K132" s="345"/>
    </row>
    <row r="133" ht="15" customHeight="1">
      <c r="B133" s="343"/>
      <c r="C133" s="302" t="s">
        <v>1983</v>
      </c>
      <c r="D133" s="302"/>
      <c r="E133" s="302"/>
      <c r="F133" s="323" t="s">
        <v>1964</v>
      </c>
      <c r="G133" s="302"/>
      <c r="H133" s="302" t="s">
        <v>1997</v>
      </c>
      <c r="I133" s="302" t="s">
        <v>1960</v>
      </c>
      <c r="J133" s="302">
        <v>50</v>
      </c>
      <c r="K133" s="345"/>
    </row>
    <row r="134" ht="15" customHeight="1">
      <c r="B134" s="343"/>
      <c r="C134" s="302" t="s">
        <v>1985</v>
      </c>
      <c r="D134" s="302"/>
      <c r="E134" s="302"/>
      <c r="F134" s="323" t="s">
        <v>1964</v>
      </c>
      <c r="G134" s="302"/>
      <c r="H134" s="302" t="s">
        <v>1997</v>
      </c>
      <c r="I134" s="302" t="s">
        <v>1960</v>
      </c>
      <c r="J134" s="302">
        <v>50</v>
      </c>
      <c r="K134" s="345"/>
    </row>
    <row r="135" ht="15" customHeight="1">
      <c r="B135" s="343"/>
      <c r="C135" s="302" t="s">
        <v>133</v>
      </c>
      <c r="D135" s="302"/>
      <c r="E135" s="302"/>
      <c r="F135" s="323" t="s">
        <v>1964</v>
      </c>
      <c r="G135" s="302"/>
      <c r="H135" s="302" t="s">
        <v>2010</v>
      </c>
      <c r="I135" s="302" t="s">
        <v>1960</v>
      </c>
      <c r="J135" s="302">
        <v>255</v>
      </c>
      <c r="K135" s="345"/>
    </row>
    <row r="136" ht="15" customHeight="1">
      <c r="B136" s="343"/>
      <c r="C136" s="302" t="s">
        <v>1987</v>
      </c>
      <c r="D136" s="302"/>
      <c r="E136" s="302"/>
      <c r="F136" s="323" t="s">
        <v>1958</v>
      </c>
      <c r="G136" s="302"/>
      <c r="H136" s="302" t="s">
        <v>2011</v>
      </c>
      <c r="I136" s="302" t="s">
        <v>1989</v>
      </c>
      <c r="J136" s="302"/>
      <c r="K136" s="345"/>
    </row>
    <row r="137" ht="15" customHeight="1">
      <c r="B137" s="343"/>
      <c r="C137" s="302" t="s">
        <v>1990</v>
      </c>
      <c r="D137" s="302"/>
      <c r="E137" s="302"/>
      <c r="F137" s="323" t="s">
        <v>1958</v>
      </c>
      <c r="G137" s="302"/>
      <c r="H137" s="302" t="s">
        <v>2012</v>
      </c>
      <c r="I137" s="302" t="s">
        <v>1992</v>
      </c>
      <c r="J137" s="302"/>
      <c r="K137" s="345"/>
    </row>
    <row r="138" ht="15" customHeight="1">
      <c r="B138" s="343"/>
      <c r="C138" s="302" t="s">
        <v>1993</v>
      </c>
      <c r="D138" s="302"/>
      <c r="E138" s="302"/>
      <c r="F138" s="323" t="s">
        <v>1958</v>
      </c>
      <c r="G138" s="302"/>
      <c r="H138" s="302" t="s">
        <v>1993</v>
      </c>
      <c r="I138" s="302" t="s">
        <v>1992</v>
      </c>
      <c r="J138" s="302"/>
      <c r="K138" s="345"/>
    </row>
    <row r="139" ht="15" customHeight="1">
      <c r="B139" s="343"/>
      <c r="C139" s="302" t="s">
        <v>38</v>
      </c>
      <c r="D139" s="302"/>
      <c r="E139" s="302"/>
      <c r="F139" s="323" t="s">
        <v>1958</v>
      </c>
      <c r="G139" s="302"/>
      <c r="H139" s="302" t="s">
        <v>2013</v>
      </c>
      <c r="I139" s="302" t="s">
        <v>1992</v>
      </c>
      <c r="J139" s="302"/>
      <c r="K139" s="345"/>
    </row>
    <row r="140" ht="15" customHeight="1">
      <c r="B140" s="343"/>
      <c r="C140" s="302" t="s">
        <v>2014</v>
      </c>
      <c r="D140" s="302"/>
      <c r="E140" s="302"/>
      <c r="F140" s="323" t="s">
        <v>1958</v>
      </c>
      <c r="G140" s="302"/>
      <c r="H140" s="302" t="s">
        <v>2015</v>
      </c>
      <c r="I140" s="302" t="s">
        <v>1992</v>
      </c>
      <c r="J140" s="302"/>
      <c r="K140" s="345"/>
    </row>
    <row r="141" ht="15" customHeight="1">
      <c r="B141" s="346"/>
      <c r="C141" s="347"/>
      <c r="D141" s="347"/>
      <c r="E141" s="347"/>
      <c r="F141" s="347"/>
      <c r="G141" s="347"/>
      <c r="H141" s="347"/>
      <c r="I141" s="347"/>
      <c r="J141" s="347"/>
      <c r="K141" s="348"/>
    </row>
    <row r="142" ht="18.75" customHeight="1">
      <c r="B142" s="298"/>
      <c r="C142" s="298"/>
      <c r="D142" s="298"/>
      <c r="E142" s="298"/>
      <c r="F142" s="335"/>
      <c r="G142" s="298"/>
      <c r="H142" s="298"/>
      <c r="I142" s="298"/>
      <c r="J142" s="298"/>
      <c r="K142" s="298"/>
    </row>
    <row r="143" ht="18.75" customHeight="1">
      <c r="B143" s="309"/>
      <c r="C143" s="309"/>
      <c r="D143" s="309"/>
      <c r="E143" s="309"/>
      <c r="F143" s="309"/>
      <c r="G143" s="309"/>
      <c r="H143" s="309"/>
      <c r="I143" s="309"/>
      <c r="J143" s="309"/>
      <c r="K143" s="309"/>
    </row>
    <row r="144" ht="7.5" customHeight="1">
      <c r="B144" s="310"/>
      <c r="C144" s="311"/>
      <c r="D144" s="311"/>
      <c r="E144" s="311"/>
      <c r="F144" s="311"/>
      <c r="G144" s="311"/>
      <c r="H144" s="311"/>
      <c r="I144" s="311"/>
      <c r="J144" s="311"/>
      <c r="K144" s="312"/>
    </row>
    <row r="145" ht="45" customHeight="1">
      <c r="B145" s="313"/>
      <c r="C145" s="314" t="s">
        <v>2016</v>
      </c>
      <c r="D145" s="314"/>
      <c r="E145" s="314"/>
      <c r="F145" s="314"/>
      <c r="G145" s="314"/>
      <c r="H145" s="314"/>
      <c r="I145" s="314"/>
      <c r="J145" s="314"/>
      <c r="K145" s="315"/>
    </row>
    <row r="146" ht="17.25" customHeight="1">
      <c r="B146" s="313"/>
      <c r="C146" s="316" t="s">
        <v>1952</v>
      </c>
      <c r="D146" s="316"/>
      <c r="E146" s="316"/>
      <c r="F146" s="316" t="s">
        <v>1953</v>
      </c>
      <c r="G146" s="317"/>
      <c r="H146" s="316" t="s">
        <v>128</v>
      </c>
      <c r="I146" s="316" t="s">
        <v>57</v>
      </c>
      <c r="J146" s="316" t="s">
        <v>1954</v>
      </c>
      <c r="K146" s="315"/>
    </row>
    <row r="147" ht="17.25" customHeight="1">
      <c r="B147" s="313"/>
      <c r="C147" s="318" t="s">
        <v>1955</v>
      </c>
      <c r="D147" s="318"/>
      <c r="E147" s="318"/>
      <c r="F147" s="319" t="s">
        <v>1956</v>
      </c>
      <c r="G147" s="320"/>
      <c r="H147" s="318"/>
      <c r="I147" s="318"/>
      <c r="J147" s="318" t="s">
        <v>1957</v>
      </c>
      <c r="K147" s="315"/>
    </row>
    <row r="148" ht="5.25" customHeight="1">
      <c r="B148" s="324"/>
      <c r="C148" s="321"/>
      <c r="D148" s="321"/>
      <c r="E148" s="321"/>
      <c r="F148" s="321"/>
      <c r="G148" s="322"/>
      <c r="H148" s="321"/>
      <c r="I148" s="321"/>
      <c r="J148" s="321"/>
      <c r="K148" s="345"/>
    </row>
    <row r="149" ht="15" customHeight="1">
      <c r="B149" s="324"/>
      <c r="C149" s="349" t="s">
        <v>1961</v>
      </c>
      <c r="D149" s="302"/>
      <c r="E149" s="302"/>
      <c r="F149" s="350" t="s">
        <v>1958</v>
      </c>
      <c r="G149" s="302"/>
      <c r="H149" s="349" t="s">
        <v>1997</v>
      </c>
      <c r="I149" s="349" t="s">
        <v>1960</v>
      </c>
      <c r="J149" s="349">
        <v>120</v>
      </c>
      <c r="K149" s="345"/>
    </row>
    <row r="150" ht="15" customHeight="1">
      <c r="B150" s="324"/>
      <c r="C150" s="349" t="s">
        <v>2006</v>
      </c>
      <c r="D150" s="302"/>
      <c r="E150" s="302"/>
      <c r="F150" s="350" t="s">
        <v>1958</v>
      </c>
      <c r="G150" s="302"/>
      <c r="H150" s="349" t="s">
        <v>2017</v>
      </c>
      <c r="I150" s="349" t="s">
        <v>1960</v>
      </c>
      <c r="J150" s="349" t="s">
        <v>2008</v>
      </c>
      <c r="K150" s="345"/>
    </row>
    <row r="151" ht="15" customHeight="1">
      <c r="B151" s="324"/>
      <c r="C151" s="349" t="s">
        <v>1907</v>
      </c>
      <c r="D151" s="302"/>
      <c r="E151" s="302"/>
      <c r="F151" s="350" t="s">
        <v>1958</v>
      </c>
      <c r="G151" s="302"/>
      <c r="H151" s="349" t="s">
        <v>2018</v>
      </c>
      <c r="I151" s="349" t="s">
        <v>1960</v>
      </c>
      <c r="J151" s="349" t="s">
        <v>2008</v>
      </c>
      <c r="K151" s="345"/>
    </row>
    <row r="152" ht="15" customHeight="1">
      <c r="B152" s="324"/>
      <c r="C152" s="349" t="s">
        <v>1963</v>
      </c>
      <c r="D152" s="302"/>
      <c r="E152" s="302"/>
      <c r="F152" s="350" t="s">
        <v>1964</v>
      </c>
      <c r="G152" s="302"/>
      <c r="H152" s="349" t="s">
        <v>1997</v>
      </c>
      <c r="I152" s="349" t="s">
        <v>1960</v>
      </c>
      <c r="J152" s="349">
        <v>50</v>
      </c>
      <c r="K152" s="345"/>
    </row>
    <row r="153" ht="15" customHeight="1">
      <c r="B153" s="324"/>
      <c r="C153" s="349" t="s">
        <v>1966</v>
      </c>
      <c r="D153" s="302"/>
      <c r="E153" s="302"/>
      <c r="F153" s="350" t="s">
        <v>1958</v>
      </c>
      <c r="G153" s="302"/>
      <c r="H153" s="349" t="s">
        <v>1997</v>
      </c>
      <c r="I153" s="349" t="s">
        <v>1968</v>
      </c>
      <c r="J153" s="349"/>
      <c r="K153" s="345"/>
    </row>
    <row r="154" ht="15" customHeight="1">
      <c r="B154" s="324"/>
      <c r="C154" s="349" t="s">
        <v>1977</v>
      </c>
      <c r="D154" s="302"/>
      <c r="E154" s="302"/>
      <c r="F154" s="350" t="s">
        <v>1964</v>
      </c>
      <c r="G154" s="302"/>
      <c r="H154" s="349" t="s">
        <v>1997</v>
      </c>
      <c r="I154" s="349" t="s">
        <v>1960</v>
      </c>
      <c r="J154" s="349">
        <v>50</v>
      </c>
      <c r="K154" s="345"/>
    </row>
    <row r="155" ht="15" customHeight="1">
      <c r="B155" s="324"/>
      <c r="C155" s="349" t="s">
        <v>1985</v>
      </c>
      <c r="D155" s="302"/>
      <c r="E155" s="302"/>
      <c r="F155" s="350" t="s">
        <v>1964</v>
      </c>
      <c r="G155" s="302"/>
      <c r="H155" s="349" t="s">
        <v>1997</v>
      </c>
      <c r="I155" s="349" t="s">
        <v>1960</v>
      </c>
      <c r="J155" s="349">
        <v>50</v>
      </c>
      <c r="K155" s="345"/>
    </row>
    <row r="156" ht="15" customHeight="1">
      <c r="B156" s="324"/>
      <c r="C156" s="349" t="s">
        <v>1983</v>
      </c>
      <c r="D156" s="302"/>
      <c r="E156" s="302"/>
      <c r="F156" s="350" t="s">
        <v>1964</v>
      </c>
      <c r="G156" s="302"/>
      <c r="H156" s="349" t="s">
        <v>1997</v>
      </c>
      <c r="I156" s="349" t="s">
        <v>1960</v>
      </c>
      <c r="J156" s="349">
        <v>50</v>
      </c>
      <c r="K156" s="345"/>
    </row>
    <row r="157" ht="15" customHeight="1">
      <c r="B157" s="324"/>
      <c r="C157" s="349" t="s">
        <v>92</v>
      </c>
      <c r="D157" s="302"/>
      <c r="E157" s="302"/>
      <c r="F157" s="350" t="s">
        <v>1958</v>
      </c>
      <c r="G157" s="302"/>
      <c r="H157" s="349" t="s">
        <v>2019</v>
      </c>
      <c r="I157" s="349" t="s">
        <v>1960</v>
      </c>
      <c r="J157" s="349" t="s">
        <v>2020</v>
      </c>
      <c r="K157" s="345"/>
    </row>
    <row r="158" ht="15" customHeight="1">
      <c r="B158" s="324"/>
      <c r="C158" s="349" t="s">
        <v>2021</v>
      </c>
      <c r="D158" s="302"/>
      <c r="E158" s="302"/>
      <c r="F158" s="350" t="s">
        <v>1958</v>
      </c>
      <c r="G158" s="302"/>
      <c r="H158" s="349" t="s">
        <v>2022</v>
      </c>
      <c r="I158" s="349" t="s">
        <v>1992</v>
      </c>
      <c r="J158" s="349"/>
      <c r="K158" s="345"/>
    </row>
    <row r="159" ht="15" customHeight="1">
      <c r="B159" s="351"/>
      <c r="C159" s="333"/>
      <c r="D159" s="333"/>
      <c r="E159" s="333"/>
      <c r="F159" s="333"/>
      <c r="G159" s="333"/>
      <c r="H159" s="333"/>
      <c r="I159" s="333"/>
      <c r="J159" s="333"/>
      <c r="K159" s="352"/>
    </row>
    <row r="160" ht="18.75" customHeight="1">
      <c r="B160" s="298"/>
      <c r="C160" s="302"/>
      <c r="D160" s="302"/>
      <c r="E160" s="302"/>
      <c r="F160" s="323"/>
      <c r="G160" s="302"/>
      <c r="H160" s="302"/>
      <c r="I160" s="302"/>
      <c r="J160" s="302"/>
      <c r="K160" s="298"/>
    </row>
    <row r="161" ht="18.75" customHeight="1">
      <c r="B161" s="309"/>
      <c r="C161" s="309"/>
      <c r="D161" s="309"/>
      <c r="E161" s="309"/>
      <c r="F161" s="309"/>
      <c r="G161" s="309"/>
      <c r="H161" s="309"/>
      <c r="I161" s="309"/>
      <c r="J161" s="309"/>
      <c r="K161" s="309"/>
    </row>
    <row r="162" ht="7.5" customHeight="1">
      <c r="B162" s="288"/>
      <c r="C162" s="289"/>
      <c r="D162" s="289"/>
      <c r="E162" s="289"/>
      <c r="F162" s="289"/>
      <c r="G162" s="289"/>
      <c r="H162" s="289"/>
      <c r="I162" s="289"/>
      <c r="J162" s="289"/>
      <c r="K162" s="290"/>
    </row>
    <row r="163" ht="45" customHeight="1">
      <c r="B163" s="291"/>
      <c r="C163" s="292" t="s">
        <v>2023</v>
      </c>
      <c r="D163" s="292"/>
      <c r="E163" s="292"/>
      <c r="F163" s="292"/>
      <c r="G163" s="292"/>
      <c r="H163" s="292"/>
      <c r="I163" s="292"/>
      <c r="J163" s="292"/>
      <c r="K163" s="293"/>
    </row>
    <row r="164" ht="17.25" customHeight="1">
      <c r="B164" s="291"/>
      <c r="C164" s="316" t="s">
        <v>1952</v>
      </c>
      <c r="D164" s="316"/>
      <c r="E164" s="316"/>
      <c r="F164" s="316" t="s">
        <v>1953</v>
      </c>
      <c r="G164" s="353"/>
      <c r="H164" s="354" t="s">
        <v>128</v>
      </c>
      <c r="I164" s="354" t="s">
        <v>57</v>
      </c>
      <c r="J164" s="316" t="s">
        <v>1954</v>
      </c>
      <c r="K164" s="293"/>
    </row>
    <row r="165" ht="17.25" customHeight="1">
      <c r="B165" s="294"/>
      <c r="C165" s="318" t="s">
        <v>1955</v>
      </c>
      <c r="D165" s="318"/>
      <c r="E165" s="318"/>
      <c r="F165" s="319" t="s">
        <v>1956</v>
      </c>
      <c r="G165" s="355"/>
      <c r="H165" s="356"/>
      <c r="I165" s="356"/>
      <c r="J165" s="318" t="s">
        <v>1957</v>
      </c>
      <c r="K165" s="296"/>
    </row>
    <row r="166" ht="5.25" customHeight="1">
      <c r="B166" s="324"/>
      <c r="C166" s="321"/>
      <c r="D166" s="321"/>
      <c r="E166" s="321"/>
      <c r="F166" s="321"/>
      <c r="G166" s="322"/>
      <c r="H166" s="321"/>
      <c r="I166" s="321"/>
      <c r="J166" s="321"/>
      <c r="K166" s="345"/>
    </row>
    <row r="167" ht="15" customHeight="1">
      <c r="B167" s="324"/>
      <c r="C167" s="302" t="s">
        <v>1961</v>
      </c>
      <c r="D167" s="302"/>
      <c r="E167" s="302"/>
      <c r="F167" s="323" t="s">
        <v>1958</v>
      </c>
      <c r="G167" s="302"/>
      <c r="H167" s="302" t="s">
        <v>1997</v>
      </c>
      <c r="I167" s="302" t="s">
        <v>1960</v>
      </c>
      <c r="J167" s="302">
        <v>120</v>
      </c>
      <c r="K167" s="345"/>
    </row>
    <row r="168" ht="15" customHeight="1">
      <c r="B168" s="324"/>
      <c r="C168" s="302" t="s">
        <v>2006</v>
      </c>
      <c r="D168" s="302"/>
      <c r="E168" s="302"/>
      <c r="F168" s="323" t="s">
        <v>1958</v>
      </c>
      <c r="G168" s="302"/>
      <c r="H168" s="302" t="s">
        <v>2007</v>
      </c>
      <c r="I168" s="302" t="s">
        <v>1960</v>
      </c>
      <c r="J168" s="302" t="s">
        <v>2008</v>
      </c>
      <c r="K168" s="345"/>
    </row>
    <row r="169" ht="15" customHeight="1">
      <c r="B169" s="324"/>
      <c r="C169" s="302" t="s">
        <v>1907</v>
      </c>
      <c r="D169" s="302"/>
      <c r="E169" s="302"/>
      <c r="F169" s="323" t="s">
        <v>1958</v>
      </c>
      <c r="G169" s="302"/>
      <c r="H169" s="302" t="s">
        <v>2024</v>
      </c>
      <c r="I169" s="302" t="s">
        <v>1960</v>
      </c>
      <c r="J169" s="302" t="s">
        <v>2008</v>
      </c>
      <c r="K169" s="345"/>
    </row>
    <row r="170" ht="15" customHeight="1">
      <c r="B170" s="324"/>
      <c r="C170" s="302" t="s">
        <v>1963</v>
      </c>
      <c r="D170" s="302"/>
      <c r="E170" s="302"/>
      <c r="F170" s="323" t="s">
        <v>1964</v>
      </c>
      <c r="G170" s="302"/>
      <c r="H170" s="302" t="s">
        <v>2024</v>
      </c>
      <c r="I170" s="302" t="s">
        <v>1960</v>
      </c>
      <c r="J170" s="302">
        <v>50</v>
      </c>
      <c r="K170" s="345"/>
    </row>
    <row r="171" ht="15" customHeight="1">
      <c r="B171" s="324"/>
      <c r="C171" s="302" t="s">
        <v>1966</v>
      </c>
      <c r="D171" s="302"/>
      <c r="E171" s="302"/>
      <c r="F171" s="323" t="s">
        <v>1958</v>
      </c>
      <c r="G171" s="302"/>
      <c r="H171" s="302" t="s">
        <v>2024</v>
      </c>
      <c r="I171" s="302" t="s">
        <v>1968</v>
      </c>
      <c r="J171" s="302"/>
      <c r="K171" s="345"/>
    </row>
    <row r="172" ht="15" customHeight="1">
      <c r="B172" s="324"/>
      <c r="C172" s="302" t="s">
        <v>1977</v>
      </c>
      <c r="D172" s="302"/>
      <c r="E172" s="302"/>
      <c r="F172" s="323" t="s">
        <v>1964</v>
      </c>
      <c r="G172" s="302"/>
      <c r="H172" s="302" t="s">
        <v>2024</v>
      </c>
      <c r="I172" s="302" t="s">
        <v>1960</v>
      </c>
      <c r="J172" s="302">
        <v>50</v>
      </c>
      <c r="K172" s="345"/>
    </row>
    <row r="173" ht="15" customHeight="1">
      <c r="B173" s="324"/>
      <c r="C173" s="302" t="s">
        <v>1985</v>
      </c>
      <c r="D173" s="302"/>
      <c r="E173" s="302"/>
      <c r="F173" s="323" t="s">
        <v>1964</v>
      </c>
      <c r="G173" s="302"/>
      <c r="H173" s="302" t="s">
        <v>2024</v>
      </c>
      <c r="I173" s="302" t="s">
        <v>1960</v>
      </c>
      <c r="J173" s="302">
        <v>50</v>
      </c>
      <c r="K173" s="345"/>
    </row>
    <row r="174" ht="15" customHeight="1">
      <c r="B174" s="324"/>
      <c r="C174" s="302" t="s">
        <v>1983</v>
      </c>
      <c r="D174" s="302"/>
      <c r="E174" s="302"/>
      <c r="F174" s="323" t="s">
        <v>1964</v>
      </c>
      <c r="G174" s="302"/>
      <c r="H174" s="302" t="s">
        <v>2024</v>
      </c>
      <c r="I174" s="302" t="s">
        <v>1960</v>
      </c>
      <c r="J174" s="302">
        <v>50</v>
      </c>
      <c r="K174" s="345"/>
    </row>
    <row r="175" ht="15" customHeight="1">
      <c r="B175" s="324"/>
      <c r="C175" s="302" t="s">
        <v>127</v>
      </c>
      <c r="D175" s="302"/>
      <c r="E175" s="302"/>
      <c r="F175" s="323" t="s">
        <v>1958</v>
      </c>
      <c r="G175" s="302"/>
      <c r="H175" s="302" t="s">
        <v>2025</v>
      </c>
      <c r="I175" s="302" t="s">
        <v>2026</v>
      </c>
      <c r="J175" s="302"/>
      <c r="K175" s="345"/>
    </row>
    <row r="176" ht="15" customHeight="1">
      <c r="B176" s="324"/>
      <c r="C176" s="302" t="s">
        <v>57</v>
      </c>
      <c r="D176" s="302"/>
      <c r="E176" s="302"/>
      <c r="F176" s="323" t="s">
        <v>1958</v>
      </c>
      <c r="G176" s="302"/>
      <c r="H176" s="302" t="s">
        <v>2027</v>
      </c>
      <c r="I176" s="302" t="s">
        <v>2028</v>
      </c>
      <c r="J176" s="302">
        <v>1</v>
      </c>
      <c r="K176" s="345"/>
    </row>
    <row r="177" ht="15" customHeight="1">
      <c r="B177" s="324"/>
      <c r="C177" s="302" t="s">
        <v>53</v>
      </c>
      <c r="D177" s="302"/>
      <c r="E177" s="302"/>
      <c r="F177" s="323" t="s">
        <v>1958</v>
      </c>
      <c r="G177" s="302"/>
      <c r="H177" s="302" t="s">
        <v>2029</v>
      </c>
      <c r="I177" s="302" t="s">
        <v>1960</v>
      </c>
      <c r="J177" s="302">
        <v>20</v>
      </c>
      <c r="K177" s="345"/>
    </row>
    <row r="178" ht="15" customHeight="1">
      <c r="B178" s="324"/>
      <c r="C178" s="302" t="s">
        <v>128</v>
      </c>
      <c r="D178" s="302"/>
      <c r="E178" s="302"/>
      <c r="F178" s="323" t="s">
        <v>1958</v>
      </c>
      <c r="G178" s="302"/>
      <c r="H178" s="302" t="s">
        <v>2030</v>
      </c>
      <c r="I178" s="302" t="s">
        <v>1960</v>
      </c>
      <c r="J178" s="302">
        <v>255</v>
      </c>
      <c r="K178" s="345"/>
    </row>
    <row r="179" ht="15" customHeight="1">
      <c r="B179" s="324"/>
      <c r="C179" s="302" t="s">
        <v>129</v>
      </c>
      <c r="D179" s="302"/>
      <c r="E179" s="302"/>
      <c r="F179" s="323" t="s">
        <v>1958</v>
      </c>
      <c r="G179" s="302"/>
      <c r="H179" s="302" t="s">
        <v>1923</v>
      </c>
      <c r="I179" s="302" t="s">
        <v>1960</v>
      </c>
      <c r="J179" s="302">
        <v>10</v>
      </c>
      <c r="K179" s="345"/>
    </row>
    <row r="180" ht="15" customHeight="1">
      <c r="B180" s="324"/>
      <c r="C180" s="302" t="s">
        <v>130</v>
      </c>
      <c r="D180" s="302"/>
      <c r="E180" s="302"/>
      <c r="F180" s="323" t="s">
        <v>1958</v>
      </c>
      <c r="G180" s="302"/>
      <c r="H180" s="302" t="s">
        <v>2031</v>
      </c>
      <c r="I180" s="302" t="s">
        <v>1992</v>
      </c>
      <c r="J180" s="302"/>
      <c r="K180" s="345"/>
    </row>
    <row r="181" ht="15" customHeight="1">
      <c r="B181" s="324"/>
      <c r="C181" s="302" t="s">
        <v>2032</v>
      </c>
      <c r="D181" s="302"/>
      <c r="E181" s="302"/>
      <c r="F181" s="323" t="s">
        <v>1958</v>
      </c>
      <c r="G181" s="302"/>
      <c r="H181" s="302" t="s">
        <v>2033</v>
      </c>
      <c r="I181" s="302" t="s">
        <v>1992</v>
      </c>
      <c r="J181" s="302"/>
      <c r="K181" s="345"/>
    </row>
    <row r="182" ht="15" customHeight="1">
      <c r="B182" s="324"/>
      <c r="C182" s="302" t="s">
        <v>2021</v>
      </c>
      <c r="D182" s="302"/>
      <c r="E182" s="302"/>
      <c r="F182" s="323" t="s">
        <v>1958</v>
      </c>
      <c r="G182" s="302"/>
      <c r="H182" s="302" t="s">
        <v>2034</v>
      </c>
      <c r="I182" s="302" t="s">
        <v>1992</v>
      </c>
      <c r="J182" s="302"/>
      <c r="K182" s="345"/>
    </row>
    <row r="183" ht="15" customHeight="1">
      <c r="B183" s="324"/>
      <c r="C183" s="302" t="s">
        <v>132</v>
      </c>
      <c r="D183" s="302"/>
      <c r="E183" s="302"/>
      <c r="F183" s="323" t="s">
        <v>1964</v>
      </c>
      <c r="G183" s="302"/>
      <c r="H183" s="302" t="s">
        <v>2035</v>
      </c>
      <c r="I183" s="302" t="s">
        <v>1960</v>
      </c>
      <c r="J183" s="302">
        <v>50</v>
      </c>
      <c r="K183" s="345"/>
    </row>
    <row r="184" ht="15" customHeight="1">
      <c r="B184" s="324"/>
      <c r="C184" s="302" t="s">
        <v>2036</v>
      </c>
      <c r="D184" s="302"/>
      <c r="E184" s="302"/>
      <c r="F184" s="323" t="s">
        <v>1964</v>
      </c>
      <c r="G184" s="302"/>
      <c r="H184" s="302" t="s">
        <v>2037</v>
      </c>
      <c r="I184" s="302" t="s">
        <v>2038</v>
      </c>
      <c r="J184" s="302"/>
      <c r="K184" s="345"/>
    </row>
    <row r="185" ht="15" customHeight="1">
      <c r="B185" s="324"/>
      <c r="C185" s="302" t="s">
        <v>2039</v>
      </c>
      <c r="D185" s="302"/>
      <c r="E185" s="302"/>
      <c r="F185" s="323" t="s">
        <v>1964</v>
      </c>
      <c r="G185" s="302"/>
      <c r="H185" s="302" t="s">
        <v>2040</v>
      </c>
      <c r="I185" s="302" t="s">
        <v>2038</v>
      </c>
      <c r="J185" s="302"/>
      <c r="K185" s="345"/>
    </row>
    <row r="186" ht="15" customHeight="1">
      <c r="B186" s="324"/>
      <c r="C186" s="302" t="s">
        <v>2041</v>
      </c>
      <c r="D186" s="302"/>
      <c r="E186" s="302"/>
      <c r="F186" s="323" t="s">
        <v>1964</v>
      </c>
      <c r="G186" s="302"/>
      <c r="H186" s="302" t="s">
        <v>2042</v>
      </c>
      <c r="I186" s="302" t="s">
        <v>2038</v>
      </c>
      <c r="J186" s="302"/>
      <c r="K186" s="345"/>
    </row>
    <row r="187" ht="15" customHeight="1">
      <c r="B187" s="324"/>
      <c r="C187" s="357" t="s">
        <v>2043</v>
      </c>
      <c r="D187" s="302"/>
      <c r="E187" s="302"/>
      <c r="F187" s="323" t="s">
        <v>1964</v>
      </c>
      <c r="G187" s="302"/>
      <c r="H187" s="302" t="s">
        <v>2044</v>
      </c>
      <c r="I187" s="302" t="s">
        <v>2045</v>
      </c>
      <c r="J187" s="358" t="s">
        <v>2046</v>
      </c>
      <c r="K187" s="345"/>
    </row>
    <row r="188" ht="15" customHeight="1">
      <c r="B188" s="324"/>
      <c r="C188" s="308" t="s">
        <v>42</v>
      </c>
      <c r="D188" s="302"/>
      <c r="E188" s="302"/>
      <c r="F188" s="323" t="s">
        <v>1958</v>
      </c>
      <c r="G188" s="302"/>
      <c r="H188" s="298" t="s">
        <v>2047</v>
      </c>
      <c r="I188" s="302" t="s">
        <v>2048</v>
      </c>
      <c r="J188" s="302"/>
      <c r="K188" s="345"/>
    </row>
    <row r="189" ht="15" customHeight="1">
      <c r="B189" s="324"/>
      <c r="C189" s="308" t="s">
        <v>2049</v>
      </c>
      <c r="D189" s="302"/>
      <c r="E189" s="302"/>
      <c r="F189" s="323" t="s">
        <v>1958</v>
      </c>
      <c r="G189" s="302"/>
      <c r="H189" s="302" t="s">
        <v>2050</v>
      </c>
      <c r="I189" s="302" t="s">
        <v>1992</v>
      </c>
      <c r="J189" s="302"/>
      <c r="K189" s="345"/>
    </row>
    <row r="190" ht="15" customHeight="1">
      <c r="B190" s="324"/>
      <c r="C190" s="308" t="s">
        <v>2051</v>
      </c>
      <c r="D190" s="302"/>
      <c r="E190" s="302"/>
      <c r="F190" s="323" t="s">
        <v>1958</v>
      </c>
      <c r="G190" s="302"/>
      <c r="H190" s="302" t="s">
        <v>2052</v>
      </c>
      <c r="I190" s="302" t="s">
        <v>1992</v>
      </c>
      <c r="J190" s="302"/>
      <c r="K190" s="345"/>
    </row>
    <row r="191" ht="15" customHeight="1">
      <c r="B191" s="324"/>
      <c r="C191" s="308" t="s">
        <v>2053</v>
      </c>
      <c r="D191" s="302"/>
      <c r="E191" s="302"/>
      <c r="F191" s="323" t="s">
        <v>1964</v>
      </c>
      <c r="G191" s="302"/>
      <c r="H191" s="302" t="s">
        <v>2054</v>
      </c>
      <c r="I191" s="302" t="s">
        <v>1992</v>
      </c>
      <c r="J191" s="302"/>
      <c r="K191" s="345"/>
    </row>
    <row r="192" ht="15" customHeight="1">
      <c r="B192" s="351"/>
      <c r="C192" s="359"/>
      <c r="D192" s="333"/>
      <c r="E192" s="333"/>
      <c r="F192" s="333"/>
      <c r="G192" s="333"/>
      <c r="H192" s="333"/>
      <c r="I192" s="333"/>
      <c r="J192" s="333"/>
      <c r="K192" s="352"/>
    </row>
    <row r="193" ht="18.75" customHeight="1">
      <c r="B193" s="298"/>
      <c r="C193" s="302"/>
      <c r="D193" s="302"/>
      <c r="E193" s="302"/>
      <c r="F193" s="323"/>
      <c r="G193" s="302"/>
      <c r="H193" s="302"/>
      <c r="I193" s="302"/>
      <c r="J193" s="302"/>
      <c r="K193" s="298"/>
    </row>
    <row r="194" ht="18.75" customHeight="1">
      <c r="B194" s="298"/>
      <c r="C194" s="302"/>
      <c r="D194" s="302"/>
      <c r="E194" s="302"/>
      <c r="F194" s="323"/>
      <c r="G194" s="302"/>
      <c r="H194" s="302"/>
      <c r="I194" s="302"/>
      <c r="J194" s="302"/>
      <c r="K194" s="298"/>
    </row>
    <row r="195" ht="18.75" customHeight="1">
      <c r="B195" s="309"/>
      <c r="C195" s="309"/>
      <c r="D195" s="309"/>
      <c r="E195" s="309"/>
      <c r="F195" s="309"/>
      <c r="G195" s="309"/>
      <c r="H195" s="309"/>
      <c r="I195" s="309"/>
      <c r="J195" s="309"/>
      <c r="K195" s="309"/>
    </row>
    <row r="196" ht="13.5">
      <c r="B196" s="288"/>
      <c r="C196" s="289"/>
      <c r="D196" s="289"/>
      <c r="E196" s="289"/>
      <c r="F196" s="289"/>
      <c r="G196" s="289"/>
      <c r="H196" s="289"/>
      <c r="I196" s="289"/>
      <c r="J196" s="289"/>
      <c r="K196" s="290"/>
    </row>
    <row r="197" ht="21">
      <c r="B197" s="291"/>
      <c r="C197" s="292" t="s">
        <v>2055</v>
      </c>
      <c r="D197" s="292"/>
      <c r="E197" s="292"/>
      <c r="F197" s="292"/>
      <c r="G197" s="292"/>
      <c r="H197" s="292"/>
      <c r="I197" s="292"/>
      <c r="J197" s="292"/>
      <c r="K197" s="293"/>
    </row>
    <row r="198" ht="25.5" customHeight="1">
      <c r="B198" s="291"/>
      <c r="C198" s="360" t="s">
        <v>2056</v>
      </c>
      <c r="D198" s="360"/>
      <c r="E198" s="360"/>
      <c r="F198" s="360" t="s">
        <v>2057</v>
      </c>
      <c r="G198" s="361"/>
      <c r="H198" s="360" t="s">
        <v>2058</v>
      </c>
      <c r="I198" s="360"/>
      <c r="J198" s="360"/>
      <c r="K198" s="293"/>
    </row>
    <row r="199" ht="5.25" customHeight="1">
      <c r="B199" s="324"/>
      <c r="C199" s="321"/>
      <c r="D199" s="321"/>
      <c r="E199" s="321"/>
      <c r="F199" s="321"/>
      <c r="G199" s="302"/>
      <c r="H199" s="321"/>
      <c r="I199" s="321"/>
      <c r="J199" s="321"/>
      <c r="K199" s="345"/>
    </row>
    <row r="200" ht="15" customHeight="1">
      <c r="B200" s="324"/>
      <c r="C200" s="302" t="s">
        <v>2048</v>
      </c>
      <c r="D200" s="302"/>
      <c r="E200" s="302"/>
      <c r="F200" s="323" t="s">
        <v>43</v>
      </c>
      <c r="G200" s="302"/>
      <c r="H200" s="302" t="s">
        <v>2059</v>
      </c>
      <c r="I200" s="302"/>
      <c r="J200" s="302"/>
      <c r="K200" s="345"/>
    </row>
    <row r="201" ht="15" customHeight="1">
      <c r="B201" s="324"/>
      <c r="C201" s="330"/>
      <c r="D201" s="302"/>
      <c r="E201" s="302"/>
      <c r="F201" s="323" t="s">
        <v>44</v>
      </c>
      <c r="G201" s="302"/>
      <c r="H201" s="302" t="s">
        <v>2060</v>
      </c>
      <c r="I201" s="302"/>
      <c r="J201" s="302"/>
      <c r="K201" s="345"/>
    </row>
    <row r="202" ht="15" customHeight="1">
      <c r="B202" s="324"/>
      <c r="C202" s="330"/>
      <c r="D202" s="302"/>
      <c r="E202" s="302"/>
      <c r="F202" s="323" t="s">
        <v>47</v>
      </c>
      <c r="G202" s="302"/>
      <c r="H202" s="302" t="s">
        <v>2061</v>
      </c>
      <c r="I202" s="302"/>
      <c r="J202" s="302"/>
      <c r="K202" s="345"/>
    </row>
    <row r="203" ht="15" customHeight="1">
      <c r="B203" s="324"/>
      <c r="C203" s="302"/>
      <c r="D203" s="302"/>
      <c r="E203" s="302"/>
      <c r="F203" s="323" t="s">
        <v>45</v>
      </c>
      <c r="G203" s="302"/>
      <c r="H203" s="302" t="s">
        <v>2062</v>
      </c>
      <c r="I203" s="302"/>
      <c r="J203" s="302"/>
      <c r="K203" s="345"/>
    </row>
    <row r="204" ht="15" customHeight="1">
      <c r="B204" s="324"/>
      <c r="C204" s="302"/>
      <c r="D204" s="302"/>
      <c r="E204" s="302"/>
      <c r="F204" s="323" t="s">
        <v>46</v>
      </c>
      <c r="G204" s="302"/>
      <c r="H204" s="302" t="s">
        <v>2063</v>
      </c>
      <c r="I204" s="302"/>
      <c r="J204" s="302"/>
      <c r="K204" s="345"/>
    </row>
    <row r="205" ht="15" customHeight="1">
      <c r="B205" s="324"/>
      <c r="C205" s="302"/>
      <c r="D205" s="302"/>
      <c r="E205" s="302"/>
      <c r="F205" s="323"/>
      <c r="G205" s="302"/>
      <c r="H205" s="302"/>
      <c r="I205" s="302"/>
      <c r="J205" s="302"/>
      <c r="K205" s="345"/>
    </row>
    <row r="206" ht="15" customHeight="1">
      <c r="B206" s="324"/>
      <c r="C206" s="302" t="s">
        <v>2004</v>
      </c>
      <c r="D206" s="302"/>
      <c r="E206" s="302"/>
      <c r="F206" s="323" t="s">
        <v>79</v>
      </c>
      <c r="G206" s="302"/>
      <c r="H206" s="302" t="s">
        <v>2064</v>
      </c>
      <c r="I206" s="302"/>
      <c r="J206" s="302"/>
      <c r="K206" s="345"/>
    </row>
    <row r="207" ht="15" customHeight="1">
      <c r="B207" s="324"/>
      <c r="C207" s="330"/>
      <c r="D207" s="302"/>
      <c r="E207" s="302"/>
      <c r="F207" s="323" t="s">
        <v>1901</v>
      </c>
      <c r="G207" s="302"/>
      <c r="H207" s="302" t="s">
        <v>1902</v>
      </c>
      <c r="I207" s="302"/>
      <c r="J207" s="302"/>
      <c r="K207" s="345"/>
    </row>
    <row r="208" ht="15" customHeight="1">
      <c r="B208" s="324"/>
      <c r="C208" s="302"/>
      <c r="D208" s="302"/>
      <c r="E208" s="302"/>
      <c r="F208" s="323" t="s">
        <v>1899</v>
      </c>
      <c r="G208" s="302"/>
      <c r="H208" s="302" t="s">
        <v>2065</v>
      </c>
      <c r="I208" s="302"/>
      <c r="J208" s="302"/>
      <c r="K208" s="345"/>
    </row>
    <row r="209" ht="15" customHeight="1">
      <c r="B209" s="362"/>
      <c r="C209" s="330"/>
      <c r="D209" s="330"/>
      <c r="E209" s="330"/>
      <c r="F209" s="323" t="s">
        <v>1903</v>
      </c>
      <c r="G209" s="308"/>
      <c r="H209" s="349" t="s">
        <v>1904</v>
      </c>
      <c r="I209" s="349"/>
      <c r="J209" s="349"/>
      <c r="K209" s="363"/>
    </row>
    <row r="210" ht="15" customHeight="1">
      <c r="B210" s="362"/>
      <c r="C210" s="330"/>
      <c r="D210" s="330"/>
      <c r="E210" s="330"/>
      <c r="F210" s="323" t="s">
        <v>1905</v>
      </c>
      <c r="G210" s="308"/>
      <c r="H210" s="349" t="s">
        <v>2066</v>
      </c>
      <c r="I210" s="349"/>
      <c r="J210" s="349"/>
      <c r="K210" s="363"/>
    </row>
    <row r="211" ht="15" customHeight="1">
      <c r="B211" s="362"/>
      <c r="C211" s="330"/>
      <c r="D211" s="330"/>
      <c r="E211" s="330"/>
      <c r="F211" s="364"/>
      <c r="G211" s="308"/>
      <c r="H211" s="365"/>
      <c r="I211" s="365"/>
      <c r="J211" s="365"/>
      <c r="K211" s="363"/>
    </row>
    <row r="212" ht="15" customHeight="1">
      <c r="B212" s="362"/>
      <c r="C212" s="302" t="s">
        <v>2028</v>
      </c>
      <c r="D212" s="330"/>
      <c r="E212" s="330"/>
      <c r="F212" s="323">
        <v>1</v>
      </c>
      <c r="G212" s="308"/>
      <c r="H212" s="349" t="s">
        <v>2067</v>
      </c>
      <c r="I212" s="349"/>
      <c r="J212" s="349"/>
      <c r="K212" s="363"/>
    </row>
    <row r="213" ht="15" customHeight="1">
      <c r="B213" s="362"/>
      <c r="C213" s="330"/>
      <c r="D213" s="330"/>
      <c r="E213" s="330"/>
      <c r="F213" s="323">
        <v>2</v>
      </c>
      <c r="G213" s="308"/>
      <c r="H213" s="349" t="s">
        <v>2068</v>
      </c>
      <c r="I213" s="349"/>
      <c r="J213" s="349"/>
      <c r="K213" s="363"/>
    </row>
    <row r="214" ht="15" customHeight="1">
      <c r="B214" s="362"/>
      <c r="C214" s="330"/>
      <c r="D214" s="330"/>
      <c r="E214" s="330"/>
      <c r="F214" s="323">
        <v>3</v>
      </c>
      <c r="G214" s="308"/>
      <c r="H214" s="349" t="s">
        <v>2069</v>
      </c>
      <c r="I214" s="349"/>
      <c r="J214" s="349"/>
      <c r="K214" s="363"/>
    </row>
    <row r="215" ht="15" customHeight="1">
      <c r="B215" s="362"/>
      <c r="C215" s="330"/>
      <c r="D215" s="330"/>
      <c r="E215" s="330"/>
      <c r="F215" s="323">
        <v>4</v>
      </c>
      <c r="G215" s="308"/>
      <c r="H215" s="349" t="s">
        <v>2070</v>
      </c>
      <c r="I215" s="349"/>
      <c r="J215" s="349"/>
      <c r="K215" s="363"/>
    </row>
    <row r="216" ht="12.75" customHeight="1">
      <c r="B216" s="366"/>
      <c r="C216" s="367"/>
      <c r="D216" s="367"/>
      <c r="E216" s="367"/>
      <c r="F216" s="367"/>
      <c r="G216" s="367"/>
      <c r="H216" s="367"/>
      <c r="I216" s="367"/>
      <c r="J216" s="367"/>
      <c r="K216" s="368"/>
    </row>
  </sheetData>
  <sheetProtection autoFilter="0" deleteColumns="0" deleteRows="0" formatCells="0" formatColumns="0" formatRows="0" insertColumns="0" insertHyperlinks="0" insertRows="0" pivotTables="0" sort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karel-PC\karel</dc:creator>
  <cp:lastModifiedBy>karel-PC\karel</cp:lastModifiedBy>
  <dcterms:created xsi:type="dcterms:W3CDTF">2018-12-06T11:34:02Z</dcterms:created>
  <dcterms:modified xsi:type="dcterms:W3CDTF">2018-12-06T11:34:07Z</dcterms:modified>
</cp:coreProperties>
</file>